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ml.chartshapes+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Sellest_töövihikust"/>
  <xr:revisionPtr revIDLastSave="0" documentId="13_ncr:1_{623F2B28-244A-4271-89E8-CFB72B5827E7}" xr6:coauthVersionLast="47" xr6:coauthVersionMax="47" xr10:uidLastSave="{00000000-0000-0000-0000-000000000000}"/>
  <bookViews>
    <workbookView xWindow="-57720" yWindow="1530" windowWidth="29040" windowHeight="17520" tabRatio="751" xr2:uid="{00000000-000D-0000-FFFF-FFFF00000000}"/>
  </bookViews>
  <sheets>
    <sheet name="0" sheetId="1" r:id="rId1"/>
    <sheet name="1." sheetId="2" r:id="rId2"/>
    <sheet name="2." sheetId="3" r:id="rId3"/>
    <sheet name="3." sheetId="4" r:id="rId4"/>
    <sheet name="4." sheetId="5" r:id="rId5"/>
    <sheet name="4.1" sheetId="31" r:id="rId6"/>
    <sheet name="5." sheetId="6" r:id="rId7"/>
    <sheet name="6." sheetId="7" r:id="rId8"/>
    <sheet name="7." sheetId="8" r:id="rId9"/>
    <sheet name="8." sheetId="13" r:id="rId10"/>
    <sheet name="9." sheetId="14" r:id="rId11"/>
    <sheet name="10." sheetId="9" r:id="rId12"/>
    <sheet name="11." sheetId="10" r:id="rId13"/>
    <sheet name="12." sheetId="11" r:id="rId14"/>
    <sheet name="13." sheetId="16" r:id="rId15"/>
    <sheet name="14." sheetId="20" r:id="rId16"/>
    <sheet name="15." sheetId="19" r:id="rId17"/>
    <sheet name="16." sheetId="21" r:id="rId18"/>
    <sheet name="17." sheetId="30" r:id="rId19"/>
    <sheet name="18." sheetId="15" r:id="rId20"/>
    <sheet name="19." sheetId="24" r:id="rId21"/>
    <sheet name="20." sheetId="25" r:id="rId22"/>
    <sheet name="21." sheetId="26" r:id="rId23"/>
    <sheet name="22." sheetId="17" r:id="rId24"/>
    <sheet name="23." sheetId="28" r:id="rId25"/>
    <sheet name="24." sheetId="12" r:id="rId26"/>
    <sheet name="25." sheetId="32" r:id="rId27"/>
    <sheet name="26." sheetId="33" r:id="rId28"/>
    <sheet name="27." sheetId="34" r:id="rId29"/>
    <sheet name="28." sheetId="35" r:id="rId30"/>
    <sheet name="29." sheetId="36" r:id="rId31"/>
    <sheet name="30." sheetId="37" r:id="rId32"/>
    <sheet name="31." sheetId="38" r:id="rId33"/>
    <sheet name="32." sheetId="39" r:id="rId34"/>
    <sheet name="33." sheetId="40" r:id="rId35"/>
    <sheet name="34." sheetId="41" r:id="rId36"/>
    <sheet name="35." sheetId="42" r:id="rId37"/>
  </sheets>
  <externalReferences>
    <externalReference r:id="rId38"/>
  </externalReferences>
  <definedNames>
    <definedName name="INDEX">[1]Sisukord!$A$1</definedName>
    <definedName name="KLUPPIT">#REF!</definedName>
    <definedName name="KLUPPIT_Query">#REF!</definedName>
    <definedName name="lll">#REF!</definedName>
    <definedName name="start_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5" i="42" l="1"/>
  <c r="AA45" i="42"/>
  <c r="Z45" i="42"/>
  <c r="Y45" i="42"/>
  <c r="X45" i="42"/>
  <c r="W45" i="42"/>
  <c r="V45" i="42"/>
  <c r="U45" i="42"/>
  <c r="T45" i="42"/>
  <c r="S45" i="42"/>
  <c r="R45" i="42"/>
  <c r="Q45" i="42"/>
  <c r="P45" i="42"/>
  <c r="O45" i="42"/>
  <c r="N45" i="42"/>
  <c r="M45" i="42"/>
  <c r="L45" i="42"/>
  <c r="K45" i="42"/>
  <c r="J45" i="42"/>
  <c r="I45" i="42"/>
  <c r="H45" i="42"/>
  <c r="G45" i="42"/>
  <c r="F45" i="42"/>
  <c r="E45" i="42"/>
  <c r="D45" i="42"/>
  <c r="C45" i="42"/>
  <c r="AB44" i="42"/>
  <c r="AA44" i="42"/>
  <c r="Z44" i="42"/>
  <c r="Y44" i="42"/>
  <c r="X44" i="42"/>
  <c r="W44" i="42"/>
  <c r="V44" i="42"/>
  <c r="U44" i="42"/>
  <c r="T44" i="42"/>
  <c r="S44" i="42"/>
  <c r="R44" i="42"/>
  <c r="Q44" i="42"/>
  <c r="P44" i="42"/>
  <c r="O44" i="42"/>
  <c r="N44" i="42"/>
  <c r="M44" i="42"/>
  <c r="L44" i="42"/>
  <c r="K44" i="42"/>
  <c r="J44" i="42"/>
  <c r="I44" i="42"/>
  <c r="H44" i="42"/>
  <c r="G44" i="42"/>
  <c r="F44" i="42"/>
  <c r="E44" i="42"/>
  <c r="D44" i="42"/>
  <c r="C44" i="42"/>
  <c r="AB43" i="42"/>
  <c r="AA43" i="42"/>
  <c r="Z43" i="42"/>
  <c r="Y43" i="42"/>
  <c r="X43" i="42"/>
  <c r="W43" i="42"/>
  <c r="V43" i="42"/>
  <c r="U43" i="42"/>
  <c r="T43" i="42"/>
  <c r="S43" i="42"/>
  <c r="R43" i="42"/>
  <c r="Q43" i="42"/>
  <c r="P43" i="42"/>
  <c r="O43" i="42"/>
  <c r="N43" i="42"/>
  <c r="M43" i="42"/>
  <c r="L43" i="42"/>
  <c r="K43" i="42"/>
  <c r="J43" i="42"/>
  <c r="I43" i="42"/>
  <c r="H43" i="42"/>
  <c r="G43" i="42"/>
  <c r="F43" i="42"/>
  <c r="E43" i="42"/>
  <c r="D43" i="42"/>
  <c r="C43" i="42"/>
  <c r="AB42" i="42"/>
  <c r="AA42" i="42"/>
  <c r="Z42" i="42"/>
  <c r="Y42" i="42"/>
  <c r="X42" i="42"/>
  <c r="W42" i="42"/>
  <c r="V42" i="42"/>
  <c r="U42" i="42"/>
  <c r="T42" i="42"/>
  <c r="S42" i="42"/>
  <c r="R42" i="42"/>
  <c r="Q42" i="42"/>
  <c r="P42" i="42"/>
  <c r="O42" i="42"/>
  <c r="N42" i="42"/>
  <c r="M42" i="42"/>
  <c r="L42" i="42"/>
  <c r="K42" i="42"/>
  <c r="J42" i="42"/>
  <c r="I42" i="42"/>
  <c r="H42" i="42"/>
  <c r="G42" i="42"/>
  <c r="F42" i="42"/>
  <c r="E42" i="42"/>
  <c r="D42" i="42"/>
  <c r="C42" i="42"/>
  <c r="AB41" i="42"/>
  <c r="AA41" i="42"/>
  <c r="Z41" i="42"/>
  <c r="Y41" i="42"/>
  <c r="X41" i="42"/>
  <c r="W41" i="42"/>
  <c r="V41" i="42"/>
  <c r="U41" i="42"/>
  <c r="T41" i="42"/>
  <c r="S41" i="42"/>
  <c r="R41" i="42"/>
  <c r="Q41" i="42"/>
  <c r="P41" i="42"/>
  <c r="O41" i="42"/>
  <c r="N41" i="42"/>
  <c r="M41" i="42"/>
  <c r="L41" i="42"/>
  <c r="K41" i="42"/>
  <c r="J41" i="42"/>
  <c r="I41" i="42"/>
  <c r="H41" i="42"/>
  <c r="G41" i="42"/>
  <c r="F41" i="42"/>
  <c r="E41" i="42"/>
  <c r="D41" i="42"/>
  <c r="C41" i="42"/>
  <c r="AB40" i="42"/>
  <c r="AA40" i="42"/>
  <c r="Z40" i="42"/>
  <c r="Y40" i="42"/>
  <c r="X40" i="42"/>
  <c r="W40" i="42"/>
  <c r="V40" i="42"/>
  <c r="U40" i="42"/>
  <c r="T40" i="42"/>
  <c r="S40" i="42"/>
  <c r="R40" i="42"/>
  <c r="Q40" i="42"/>
  <c r="P40" i="42"/>
  <c r="O40" i="42"/>
  <c r="N40" i="42"/>
  <c r="M40" i="42"/>
  <c r="L40" i="42"/>
  <c r="K40" i="42"/>
  <c r="J40" i="42"/>
  <c r="I40" i="42"/>
  <c r="H40" i="42"/>
  <c r="G40" i="42"/>
  <c r="F40" i="42"/>
  <c r="E40" i="42"/>
  <c r="D40" i="42"/>
  <c r="C40" i="42"/>
  <c r="AB39" i="42"/>
  <c r="AA39" i="42"/>
  <c r="Z39" i="42"/>
  <c r="Y39" i="42"/>
  <c r="X39" i="42"/>
  <c r="W39" i="42"/>
  <c r="V39" i="42"/>
  <c r="U39" i="42"/>
  <c r="T39" i="42"/>
  <c r="S39" i="42"/>
  <c r="R39" i="42"/>
  <c r="Q39" i="42"/>
  <c r="P39" i="42"/>
  <c r="O39" i="42"/>
  <c r="N39" i="42"/>
  <c r="M39" i="42"/>
  <c r="L39" i="42"/>
  <c r="K39" i="42"/>
  <c r="J39" i="42"/>
  <c r="I39" i="42"/>
  <c r="H39" i="42"/>
  <c r="G39" i="42"/>
  <c r="F39" i="42"/>
  <c r="E39" i="42"/>
  <c r="D39" i="42"/>
  <c r="C39" i="42"/>
  <c r="AB38" i="42"/>
  <c r="AA38" i="42"/>
  <c r="Z38" i="42"/>
  <c r="Y38" i="42"/>
  <c r="X38" i="42"/>
  <c r="W38" i="42"/>
  <c r="V38" i="42"/>
  <c r="U38" i="42"/>
  <c r="T38" i="42"/>
  <c r="S38" i="42"/>
  <c r="R38" i="42"/>
  <c r="Q38" i="42"/>
  <c r="P38" i="42"/>
  <c r="O38" i="42"/>
  <c r="N38" i="42"/>
  <c r="M38" i="42"/>
  <c r="L38" i="42"/>
  <c r="K38" i="42"/>
  <c r="J38" i="42"/>
  <c r="I38" i="42"/>
  <c r="H38" i="42"/>
  <c r="G38" i="42"/>
  <c r="F38" i="42"/>
  <c r="E38" i="42"/>
  <c r="D38" i="42"/>
  <c r="C38" i="42"/>
  <c r="AB37" i="42"/>
  <c r="AA37" i="42"/>
  <c r="Z37" i="42"/>
  <c r="Y37" i="42"/>
  <c r="X37" i="42"/>
  <c r="W37" i="42"/>
  <c r="V37" i="42"/>
  <c r="U37" i="42"/>
  <c r="T37" i="42"/>
  <c r="S37" i="42"/>
  <c r="R37" i="42"/>
  <c r="Q37" i="42"/>
  <c r="P37" i="42"/>
  <c r="O37" i="42"/>
  <c r="N37" i="42"/>
  <c r="M37" i="42"/>
  <c r="L37" i="42"/>
  <c r="K37" i="42"/>
  <c r="J37" i="42"/>
  <c r="I37" i="42"/>
  <c r="H37" i="42"/>
  <c r="G37" i="42"/>
  <c r="F37" i="42"/>
  <c r="E37" i="42"/>
  <c r="D37" i="42"/>
  <c r="C37" i="42"/>
  <c r="AB36" i="42"/>
  <c r="AA36" i="42"/>
  <c r="Z36" i="42"/>
  <c r="Y36" i="42"/>
  <c r="X36" i="42"/>
  <c r="W36" i="42"/>
  <c r="V36" i="42"/>
  <c r="U36" i="42"/>
  <c r="T36" i="42"/>
  <c r="S36" i="42"/>
  <c r="R36" i="42"/>
  <c r="Q36" i="42"/>
  <c r="P36" i="42"/>
  <c r="O36" i="42"/>
  <c r="N36" i="42"/>
  <c r="M36" i="42"/>
  <c r="L36" i="42"/>
  <c r="K36" i="42"/>
  <c r="J36" i="42"/>
  <c r="I36" i="42"/>
  <c r="H36" i="42"/>
  <c r="G36" i="42"/>
  <c r="F36" i="42"/>
  <c r="E36" i="42"/>
  <c r="D36" i="42"/>
  <c r="C36" i="42"/>
  <c r="AB35" i="42"/>
  <c r="AA35" i="42"/>
  <c r="Z35" i="42"/>
  <c r="Y35" i="42"/>
  <c r="X35" i="42"/>
  <c r="W35" i="42"/>
  <c r="V35" i="42"/>
  <c r="U35" i="42"/>
  <c r="T35" i="42"/>
  <c r="S35" i="42"/>
  <c r="R35" i="42"/>
  <c r="Q35" i="42"/>
  <c r="P35" i="42"/>
  <c r="O35" i="42"/>
  <c r="N35" i="42"/>
  <c r="M35" i="42"/>
  <c r="L35" i="42"/>
  <c r="K35" i="42"/>
  <c r="J35" i="42"/>
  <c r="I35" i="42"/>
  <c r="F35" i="42"/>
  <c r="E35" i="42"/>
  <c r="D35" i="42"/>
  <c r="C35" i="42"/>
  <c r="AB30" i="42"/>
  <c r="AA30" i="42"/>
  <c r="Z30" i="42"/>
  <c r="Y30" i="42"/>
  <c r="X30" i="42"/>
  <c r="W30" i="42"/>
  <c r="V30" i="42"/>
  <c r="U30" i="42"/>
  <c r="T30" i="42"/>
  <c r="S30" i="42"/>
  <c r="R30" i="42"/>
  <c r="Q30" i="42"/>
  <c r="P30" i="42"/>
  <c r="O30" i="42"/>
  <c r="N30" i="42"/>
  <c r="M30" i="42"/>
  <c r="L30" i="42"/>
  <c r="K30" i="42"/>
  <c r="J30" i="42"/>
  <c r="I30" i="42"/>
  <c r="H30" i="42"/>
  <c r="G30" i="42"/>
  <c r="F30" i="42"/>
  <c r="E30" i="42"/>
  <c r="D30" i="42"/>
  <c r="C30" i="42"/>
  <c r="AB29" i="42"/>
  <c r="AA29" i="42"/>
  <c r="Z29" i="42"/>
  <c r="Y29" i="42"/>
  <c r="X29" i="42"/>
  <c r="W29" i="42"/>
  <c r="V29" i="42"/>
  <c r="U29" i="42"/>
  <c r="T29" i="42"/>
  <c r="S29" i="42"/>
  <c r="R29" i="42"/>
  <c r="Q29" i="42"/>
  <c r="P29" i="42"/>
  <c r="O29" i="42"/>
  <c r="N29" i="42"/>
  <c r="M29" i="42"/>
  <c r="L29" i="42"/>
  <c r="K29" i="42"/>
  <c r="J29" i="42"/>
  <c r="I29" i="42"/>
  <c r="H29" i="42"/>
  <c r="G29" i="42"/>
  <c r="F29" i="42"/>
  <c r="E29" i="42"/>
  <c r="D29" i="42"/>
  <c r="C29" i="42"/>
  <c r="AB28" i="42"/>
  <c r="AA28" i="42"/>
  <c r="Z28" i="42"/>
  <c r="Y28" i="42"/>
  <c r="X28" i="42"/>
  <c r="W28" i="42"/>
  <c r="V28" i="42"/>
  <c r="U28" i="42"/>
  <c r="T28" i="42"/>
  <c r="S28" i="42"/>
  <c r="R28" i="42"/>
  <c r="Q28" i="42"/>
  <c r="P28" i="42"/>
  <c r="O28" i="42"/>
  <c r="N28" i="42"/>
  <c r="M28" i="42"/>
  <c r="L28" i="42"/>
  <c r="K28" i="42"/>
  <c r="J28" i="42"/>
  <c r="I28" i="42"/>
  <c r="G28" i="42"/>
  <c r="F28" i="42"/>
  <c r="E28" i="42"/>
  <c r="D28" i="42"/>
  <c r="C28" i="42"/>
  <c r="AB27" i="42"/>
  <c r="AA27" i="42"/>
  <c r="Z27" i="42"/>
  <c r="Y27" i="42"/>
  <c r="X27" i="42"/>
  <c r="W27" i="42"/>
  <c r="V27" i="42"/>
  <c r="S27" i="42"/>
  <c r="R27" i="42"/>
  <c r="Q27" i="42"/>
  <c r="N27" i="42"/>
  <c r="M27" i="42"/>
  <c r="L27" i="42"/>
  <c r="J27" i="42"/>
  <c r="I27" i="42"/>
  <c r="H27" i="42"/>
  <c r="E27" i="42"/>
  <c r="D27" i="42"/>
  <c r="C27" i="42"/>
  <c r="AB26" i="42"/>
  <c r="AA26" i="42"/>
  <c r="Z26" i="42"/>
  <c r="Y26" i="42"/>
  <c r="X26" i="42"/>
  <c r="W26" i="42"/>
  <c r="V26" i="42"/>
  <c r="U26" i="42"/>
  <c r="T26" i="42"/>
  <c r="S26" i="42"/>
  <c r="R26" i="42"/>
  <c r="Q26" i="42"/>
  <c r="P26" i="42"/>
  <c r="O26" i="42"/>
  <c r="N26" i="42"/>
  <c r="M26" i="42"/>
  <c r="L26" i="42"/>
  <c r="K26" i="42"/>
  <c r="J26" i="42"/>
  <c r="I26" i="42"/>
  <c r="H26" i="42"/>
  <c r="G26" i="42"/>
  <c r="F26" i="42"/>
  <c r="E26" i="42"/>
  <c r="D26" i="42"/>
  <c r="C26" i="42"/>
  <c r="AB25" i="42"/>
  <c r="AA25" i="42"/>
  <c r="Z25" i="42"/>
  <c r="Y25" i="42"/>
  <c r="X25" i="42"/>
  <c r="W25" i="42"/>
  <c r="V25" i="42"/>
  <c r="O25" i="42"/>
  <c r="N25" i="42"/>
  <c r="M25" i="42"/>
  <c r="L25" i="42"/>
  <c r="K25" i="42"/>
  <c r="J25" i="42"/>
  <c r="I25" i="42"/>
  <c r="G25" i="42"/>
  <c r="F25" i="42"/>
  <c r="E25" i="42"/>
  <c r="AB24" i="42"/>
  <c r="AA24" i="42"/>
  <c r="Z24" i="42"/>
  <c r="Y24" i="42"/>
  <c r="X24" i="42"/>
  <c r="W24" i="42"/>
  <c r="V24" i="42"/>
  <c r="U24" i="42"/>
  <c r="T24" i="42"/>
  <c r="S24" i="42"/>
  <c r="R24" i="42"/>
  <c r="Q24" i="42"/>
  <c r="P24" i="42"/>
  <c r="O24" i="42"/>
  <c r="N24" i="42"/>
  <c r="M24" i="42"/>
  <c r="L24" i="42"/>
  <c r="K24" i="42"/>
  <c r="J24" i="42"/>
  <c r="I24" i="42"/>
  <c r="H24" i="42"/>
  <c r="G24" i="42"/>
  <c r="F24" i="42"/>
  <c r="E24" i="42"/>
  <c r="D24" i="42"/>
  <c r="C24" i="42"/>
  <c r="AB23" i="42"/>
  <c r="AA23" i="42"/>
  <c r="Z23" i="42"/>
  <c r="Y23" i="42"/>
  <c r="X23" i="42"/>
  <c r="W23" i="42"/>
  <c r="V23" i="42"/>
  <c r="U23" i="42"/>
  <c r="T23" i="42"/>
  <c r="S23" i="42"/>
  <c r="R23" i="42"/>
  <c r="Q23" i="42"/>
  <c r="P23" i="42"/>
  <c r="O23" i="42"/>
  <c r="N23" i="42"/>
  <c r="M23" i="42"/>
  <c r="L23" i="42"/>
  <c r="K23" i="42"/>
  <c r="J23" i="42"/>
  <c r="I23" i="42"/>
  <c r="H23" i="42"/>
  <c r="G23" i="42"/>
  <c r="F23" i="42"/>
  <c r="E23" i="42"/>
  <c r="D23" i="42"/>
  <c r="C23" i="42"/>
  <c r="AB22" i="42"/>
  <c r="AA22" i="42"/>
  <c r="Z22" i="42"/>
  <c r="Y22" i="42"/>
  <c r="X22" i="42"/>
  <c r="W22" i="42"/>
  <c r="V22" i="42"/>
  <c r="U22" i="42"/>
  <c r="T22" i="42"/>
  <c r="S22" i="42"/>
  <c r="R22" i="42"/>
  <c r="Q22" i="42"/>
  <c r="P22" i="42"/>
  <c r="O22" i="42"/>
  <c r="N22" i="42"/>
  <c r="M22" i="42"/>
  <c r="L22" i="42"/>
  <c r="K22" i="42"/>
  <c r="J22" i="42"/>
  <c r="I22" i="42"/>
  <c r="H22" i="42"/>
  <c r="G22" i="42"/>
  <c r="F22" i="42"/>
  <c r="E22" i="42"/>
  <c r="D22" i="42"/>
  <c r="C22" i="42"/>
  <c r="AB21" i="42"/>
  <c r="AA21" i="42"/>
  <c r="Z21" i="42"/>
  <c r="Y21" i="42"/>
  <c r="X21" i="42"/>
  <c r="W21" i="42"/>
  <c r="V21" i="42"/>
  <c r="U21" i="42"/>
  <c r="T21" i="42"/>
  <c r="S21" i="42"/>
  <c r="R21" i="42"/>
  <c r="Q21" i="42"/>
  <c r="P21" i="42"/>
  <c r="O21" i="42"/>
  <c r="N21" i="42"/>
  <c r="M21" i="42"/>
  <c r="L21" i="42"/>
  <c r="K21" i="42"/>
  <c r="J21" i="42"/>
  <c r="I21" i="42"/>
  <c r="H21" i="42"/>
  <c r="G21" i="42"/>
  <c r="F21" i="42"/>
  <c r="E21" i="42"/>
  <c r="D21" i="42"/>
  <c r="C21" i="42"/>
  <c r="AB20" i="42"/>
  <c r="AA20" i="42"/>
  <c r="Z20" i="42"/>
  <c r="Y20" i="42"/>
  <c r="X20" i="42"/>
  <c r="W20" i="42"/>
  <c r="V20" i="42"/>
  <c r="U20" i="42"/>
  <c r="T20" i="42"/>
  <c r="S20" i="42"/>
  <c r="R20" i="42"/>
  <c r="Q20" i="42"/>
  <c r="P20" i="42"/>
  <c r="O20" i="42"/>
  <c r="N20" i="42"/>
  <c r="M20" i="42"/>
  <c r="L20" i="42"/>
  <c r="K20" i="42"/>
  <c r="J20" i="42"/>
  <c r="I20" i="42"/>
  <c r="H20" i="42"/>
  <c r="G20" i="42"/>
  <c r="F20" i="42"/>
  <c r="E20" i="42"/>
  <c r="D20" i="42"/>
  <c r="C20" i="42"/>
  <c r="AB15" i="42"/>
  <c r="AA15" i="42"/>
  <c r="Z15" i="42"/>
  <c r="Y15" i="42"/>
  <c r="X15" i="42"/>
  <c r="W15" i="42"/>
  <c r="V15" i="42"/>
  <c r="U15" i="42"/>
  <c r="T15" i="42"/>
  <c r="S15" i="42"/>
  <c r="R15" i="42"/>
  <c r="Q15" i="42"/>
  <c r="P15" i="42"/>
  <c r="O15" i="42"/>
  <c r="N15" i="42"/>
  <c r="M15" i="42"/>
  <c r="L15" i="42"/>
  <c r="K15" i="42"/>
  <c r="J15" i="42"/>
  <c r="I15" i="42"/>
  <c r="H15" i="42"/>
  <c r="G15" i="42"/>
  <c r="F15" i="42"/>
  <c r="E15" i="42"/>
  <c r="D15" i="42"/>
  <c r="C15" i="42"/>
  <c r="AB14" i="42"/>
  <c r="AA14" i="42"/>
  <c r="Z14" i="42"/>
  <c r="Y14" i="42"/>
  <c r="X14" i="42"/>
  <c r="W14" i="42"/>
  <c r="V14" i="42"/>
  <c r="U14" i="42"/>
  <c r="T14" i="42"/>
  <c r="S14" i="42"/>
  <c r="R14" i="42"/>
  <c r="Q14" i="42"/>
  <c r="P14" i="42"/>
  <c r="O14" i="42"/>
  <c r="N14" i="42"/>
  <c r="M14" i="42"/>
  <c r="L14" i="42"/>
  <c r="K14" i="42"/>
  <c r="J14" i="42"/>
  <c r="I14" i="42"/>
  <c r="H14" i="42"/>
  <c r="G14" i="42"/>
  <c r="F14" i="42"/>
  <c r="E14" i="42"/>
  <c r="D14" i="42"/>
  <c r="C14" i="42"/>
  <c r="AB13" i="42"/>
  <c r="AA13" i="42"/>
  <c r="Z13" i="42"/>
  <c r="Y13" i="42"/>
  <c r="X13" i="42"/>
  <c r="W13" i="42"/>
  <c r="V13" i="42"/>
  <c r="U13" i="42"/>
  <c r="T13" i="42"/>
  <c r="S13" i="42"/>
  <c r="R13" i="42"/>
  <c r="Q13" i="42"/>
  <c r="P13" i="42"/>
  <c r="O13" i="42"/>
  <c r="N13" i="42"/>
  <c r="M13" i="42"/>
  <c r="L13" i="42"/>
  <c r="K13" i="42"/>
  <c r="J13" i="42"/>
  <c r="I13" i="42"/>
  <c r="H13" i="42"/>
  <c r="G13" i="42"/>
  <c r="F13" i="42"/>
  <c r="E13" i="42"/>
  <c r="D13" i="42"/>
  <c r="C13" i="42"/>
  <c r="AB12" i="42"/>
  <c r="AA12" i="42"/>
  <c r="Z12" i="42"/>
  <c r="Y12" i="42"/>
  <c r="X12" i="42"/>
  <c r="W12" i="42"/>
  <c r="V12" i="42"/>
  <c r="U12" i="42"/>
  <c r="T12" i="42"/>
  <c r="S12" i="42"/>
  <c r="R12" i="42"/>
  <c r="Q12" i="42"/>
  <c r="P12" i="42"/>
  <c r="O12" i="42"/>
  <c r="N12" i="42"/>
  <c r="M12" i="42"/>
  <c r="L12" i="42"/>
  <c r="K12" i="42"/>
  <c r="J12" i="42"/>
  <c r="I12" i="42"/>
  <c r="H12" i="42"/>
  <c r="G12" i="42"/>
  <c r="F12" i="42"/>
  <c r="E12" i="42"/>
  <c r="D12" i="42"/>
  <c r="C12" i="42"/>
  <c r="AB11" i="42"/>
  <c r="AA11" i="42"/>
  <c r="Z11" i="42"/>
  <c r="Y11" i="42"/>
  <c r="X11" i="42"/>
  <c r="W11" i="42"/>
  <c r="V11" i="42"/>
  <c r="U11" i="42"/>
  <c r="T11" i="42"/>
  <c r="S11" i="42"/>
  <c r="R11" i="42"/>
  <c r="Q11" i="42"/>
  <c r="P11" i="42"/>
  <c r="O11" i="42"/>
  <c r="N11" i="42"/>
  <c r="M11" i="42"/>
  <c r="L11" i="42"/>
  <c r="K11" i="42"/>
  <c r="J11" i="42"/>
  <c r="I11" i="42"/>
  <c r="H11" i="42"/>
  <c r="G11" i="42"/>
  <c r="F11" i="42"/>
  <c r="E11" i="42"/>
  <c r="D11" i="42"/>
  <c r="C11" i="42"/>
  <c r="AB10" i="42"/>
  <c r="AA10" i="42"/>
  <c r="Z10" i="42"/>
  <c r="Y10" i="42"/>
  <c r="X10" i="42"/>
  <c r="W10" i="42"/>
  <c r="V10" i="42"/>
  <c r="U10" i="42"/>
  <c r="T10" i="42"/>
  <c r="S10" i="42"/>
  <c r="R10" i="42"/>
  <c r="Q10" i="42"/>
  <c r="P10" i="42"/>
  <c r="O10" i="42"/>
  <c r="N10" i="42"/>
  <c r="M10" i="42"/>
  <c r="L10" i="42"/>
  <c r="K10" i="42"/>
  <c r="J10" i="42"/>
  <c r="I10" i="42"/>
  <c r="H10" i="42"/>
  <c r="G10" i="42"/>
  <c r="F10" i="42"/>
  <c r="E10" i="42"/>
  <c r="D10" i="42"/>
  <c r="C10" i="42"/>
  <c r="AB9" i="42"/>
  <c r="AA9" i="42"/>
  <c r="Z9" i="42"/>
  <c r="Y9" i="42"/>
  <c r="X9" i="42"/>
  <c r="W9" i="42"/>
  <c r="V9" i="42"/>
  <c r="U9" i="42"/>
  <c r="T9" i="42"/>
  <c r="S9" i="42"/>
  <c r="R9" i="42"/>
  <c r="Q9" i="42"/>
  <c r="P9" i="42"/>
  <c r="O9" i="42"/>
  <c r="N9" i="42"/>
  <c r="M9" i="42"/>
  <c r="L9" i="42"/>
  <c r="K9" i="42"/>
  <c r="J9" i="42"/>
  <c r="I9" i="42"/>
  <c r="H9" i="42"/>
  <c r="G9" i="42"/>
  <c r="F9" i="42"/>
  <c r="E9" i="42"/>
  <c r="D9" i="42"/>
  <c r="C9" i="42"/>
  <c r="AB8" i="42"/>
  <c r="AA8" i="42"/>
  <c r="Z8" i="42"/>
  <c r="Y8" i="42"/>
  <c r="X8" i="42"/>
  <c r="W8" i="42"/>
  <c r="V8" i="42"/>
  <c r="U8" i="42"/>
  <c r="T8" i="42"/>
  <c r="S8" i="42"/>
  <c r="R8" i="42"/>
  <c r="Q8" i="42"/>
  <c r="P8" i="42"/>
  <c r="O8" i="42"/>
  <c r="N8" i="42"/>
  <c r="M8" i="42"/>
  <c r="L8" i="42"/>
  <c r="K8" i="42"/>
  <c r="J8" i="42"/>
  <c r="I8" i="42"/>
  <c r="H8" i="42"/>
  <c r="G8" i="42"/>
  <c r="F8" i="42"/>
  <c r="E8" i="42"/>
  <c r="D8" i="42"/>
  <c r="C8" i="42"/>
  <c r="AB7" i="42"/>
  <c r="AA7" i="42"/>
  <c r="Z7" i="42"/>
  <c r="Y7" i="42"/>
  <c r="X7" i="42"/>
  <c r="W7" i="42"/>
  <c r="V7" i="42"/>
  <c r="U7" i="42"/>
  <c r="T7" i="42"/>
  <c r="S7" i="42"/>
  <c r="R7" i="42"/>
  <c r="Q7" i="42"/>
  <c r="P7" i="42"/>
  <c r="O7" i="42"/>
  <c r="N7" i="42"/>
  <c r="M7" i="42"/>
  <c r="L7" i="42"/>
  <c r="K7" i="42"/>
  <c r="J7" i="42"/>
  <c r="I7" i="42"/>
  <c r="H7" i="42"/>
  <c r="G7" i="42"/>
  <c r="F7" i="42"/>
  <c r="E7" i="42"/>
  <c r="D7" i="42"/>
  <c r="C7" i="42"/>
  <c r="AB6" i="42"/>
  <c r="AA6" i="42"/>
  <c r="Z6" i="42"/>
  <c r="Y6" i="42"/>
  <c r="X6" i="42"/>
  <c r="W6" i="42"/>
  <c r="V6" i="42"/>
  <c r="U6" i="42"/>
  <c r="T6" i="42"/>
  <c r="S6" i="42"/>
  <c r="R6" i="42"/>
  <c r="Q6" i="42"/>
  <c r="P6" i="42"/>
  <c r="O6" i="42"/>
  <c r="N6" i="42"/>
  <c r="M6" i="42"/>
  <c r="L6" i="42"/>
  <c r="K6" i="42"/>
  <c r="J6" i="42"/>
  <c r="I6" i="42"/>
  <c r="H6" i="42"/>
  <c r="G6" i="42"/>
  <c r="F6" i="42"/>
  <c r="E6" i="42"/>
  <c r="D6" i="42"/>
  <c r="C6" i="42"/>
  <c r="AB5" i="42"/>
  <c r="AA5" i="42"/>
  <c r="Z5" i="42"/>
  <c r="Y5" i="42"/>
  <c r="X5" i="42"/>
  <c r="W5" i="42"/>
  <c r="V5" i="42"/>
  <c r="U5" i="42"/>
  <c r="T5" i="42"/>
  <c r="S5" i="42"/>
  <c r="R5" i="42"/>
  <c r="Q5" i="42"/>
  <c r="P5" i="42"/>
  <c r="O5" i="42"/>
  <c r="N5" i="42"/>
  <c r="M5" i="42"/>
  <c r="L5" i="42"/>
  <c r="K5" i="42"/>
  <c r="J5" i="42"/>
  <c r="I5" i="42"/>
  <c r="H5" i="42"/>
  <c r="G5" i="42"/>
  <c r="F5" i="42"/>
  <c r="E5" i="42"/>
  <c r="D5" i="42"/>
  <c r="C5" i="42"/>
  <c r="AB35" i="37"/>
  <c r="AA35" i="37"/>
  <c r="Z35" i="37"/>
  <c r="Y35" i="37"/>
  <c r="X35" i="37"/>
  <c r="W35" i="37"/>
  <c r="V35" i="37"/>
  <c r="U35" i="37"/>
  <c r="T35" i="37"/>
  <c r="S35" i="37"/>
  <c r="R35" i="37"/>
  <c r="Q35" i="37"/>
  <c r="P35" i="37"/>
  <c r="O35" i="37"/>
  <c r="N35" i="37"/>
  <c r="M35" i="37"/>
  <c r="L35" i="37"/>
  <c r="K35" i="37"/>
  <c r="J35" i="37"/>
  <c r="I35" i="37"/>
  <c r="H35" i="37"/>
  <c r="G35" i="37"/>
  <c r="F35" i="37"/>
  <c r="E35" i="37"/>
  <c r="D35" i="37"/>
  <c r="C35" i="37"/>
  <c r="B35" i="37"/>
  <c r="AB34" i="37"/>
  <c r="AA34" i="37"/>
  <c r="Z34" i="37"/>
  <c r="Y34" i="37"/>
  <c r="X34" i="37"/>
  <c r="W34" i="37"/>
  <c r="V34" i="37"/>
  <c r="U34" i="37"/>
  <c r="T34" i="37"/>
  <c r="S34" i="37"/>
  <c r="R34" i="37"/>
  <c r="Q34" i="37"/>
  <c r="P34" i="37"/>
  <c r="O34" i="37"/>
  <c r="N34" i="37"/>
  <c r="M34" i="37"/>
  <c r="L34" i="37"/>
  <c r="K34" i="37"/>
  <c r="J34" i="37"/>
  <c r="I34" i="37"/>
  <c r="H34" i="37"/>
  <c r="G34" i="37"/>
  <c r="F34" i="37"/>
  <c r="E34" i="37"/>
  <c r="D34" i="37"/>
  <c r="C34" i="37"/>
  <c r="B34" i="37"/>
  <c r="AB33" i="37"/>
  <c r="AA33" i="37"/>
  <c r="Z33" i="37"/>
  <c r="Y33" i="37"/>
  <c r="X33" i="37"/>
  <c r="W33" i="37"/>
  <c r="V33" i="37"/>
  <c r="U33" i="37"/>
  <c r="T33" i="37"/>
  <c r="S33" i="37"/>
  <c r="R33" i="37"/>
  <c r="Q33" i="37"/>
  <c r="P33" i="37"/>
  <c r="O33" i="37"/>
  <c r="N33" i="37"/>
  <c r="M33" i="37"/>
  <c r="L33" i="37"/>
  <c r="K33" i="37"/>
  <c r="J33" i="37"/>
  <c r="I33" i="37"/>
  <c r="H33" i="37"/>
  <c r="G33" i="37"/>
  <c r="F33" i="37"/>
  <c r="E33" i="37"/>
  <c r="D33" i="37"/>
  <c r="C33" i="37"/>
  <c r="B33" i="37"/>
  <c r="AB32" i="37"/>
  <c r="AA32" i="37"/>
  <c r="Z32" i="37"/>
  <c r="Y32" i="37"/>
  <c r="X32" i="37"/>
  <c r="W32" i="37"/>
  <c r="V32" i="37"/>
  <c r="U32" i="37"/>
  <c r="T32" i="37"/>
  <c r="S32" i="37"/>
  <c r="R32" i="37"/>
  <c r="Q32" i="37"/>
  <c r="P32" i="37"/>
  <c r="O32" i="37"/>
  <c r="N32" i="37"/>
  <c r="M32" i="37"/>
  <c r="L32" i="37"/>
  <c r="K32" i="37"/>
  <c r="J32" i="37"/>
  <c r="I32" i="37"/>
  <c r="H32" i="37"/>
  <c r="G32" i="37"/>
  <c r="F32" i="37"/>
  <c r="E32" i="37"/>
  <c r="D32" i="37"/>
  <c r="C32" i="37"/>
  <c r="B32"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B30" i="37"/>
  <c r="AA30" i="37"/>
  <c r="Z30" i="37"/>
  <c r="Y30" i="37"/>
  <c r="X30" i="37"/>
  <c r="W30" i="37"/>
  <c r="V30" i="37"/>
  <c r="U30" i="37"/>
  <c r="T30" i="37"/>
  <c r="S30" i="37"/>
  <c r="R30" i="37"/>
  <c r="Q30" i="37"/>
  <c r="P30" i="37"/>
  <c r="O30" i="37"/>
  <c r="N30" i="37"/>
  <c r="M30" i="37"/>
  <c r="L30" i="37"/>
  <c r="K30" i="37"/>
  <c r="J30" i="37"/>
  <c r="I30" i="37"/>
  <c r="H30" i="37"/>
  <c r="G30" i="37"/>
  <c r="F30" i="37"/>
  <c r="E30" i="37"/>
  <c r="D30" i="37"/>
  <c r="C30" i="37"/>
  <c r="B30" i="37"/>
  <c r="AB29" i="37"/>
  <c r="AA29" i="37"/>
  <c r="Z29" i="37"/>
  <c r="Y29" i="37"/>
  <c r="X29" i="37"/>
  <c r="W29" i="37"/>
  <c r="V29" i="37"/>
  <c r="U29" i="37"/>
  <c r="T29" i="37"/>
  <c r="S29" i="37"/>
  <c r="R29" i="37"/>
  <c r="Q29" i="37"/>
  <c r="P29" i="37"/>
  <c r="O29" i="37"/>
  <c r="N29" i="37"/>
  <c r="M29" i="37"/>
  <c r="L29" i="37"/>
  <c r="K29" i="37"/>
  <c r="J29" i="37"/>
  <c r="I29" i="37"/>
  <c r="H29" i="37"/>
  <c r="G29" i="37"/>
  <c r="F29" i="37"/>
  <c r="E29" i="37"/>
  <c r="D29" i="37"/>
  <c r="C29" i="37"/>
  <c r="B29" i="37"/>
  <c r="AB28" i="37"/>
  <c r="AA28" i="37"/>
  <c r="Z28" i="37"/>
  <c r="Y28" i="37"/>
  <c r="X28" i="37"/>
  <c r="W28" i="37"/>
  <c r="V28" i="37"/>
  <c r="U28" i="37"/>
  <c r="T28" i="37"/>
  <c r="S28" i="37"/>
  <c r="R28" i="37"/>
  <c r="Q28" i="37"/>
  <c r="P28" i="37"/>
  <c r="O28" i="37"/>
  <c r="N28" i="37"/>
  <c r="M28" i="37"/>
  <c r="L28" i="37"/>
  <c r="K28" i="37"/>
  <c r="J28" i="37"/>
  <c r="I28" i="37"/>
  <c r="H28" i="37"/>
  <c r="G28" i="37"/>
  <c r="F28" i="37"/>
  <c r="E28" i="37"/>
  <c r="D28" i="37"/>
  <c r="C28" i="37"/>
  <c r="B28" i="37"/>
  <c r="AB35" i="36"/>
  <c r="AA35" i="36"/>
  <c r="Z35" i="36"/>
  <c r="Y35" i="36"/>
  <c r="X35" i="36"/>
  <c r="W35" i="36"/>
  <c r="V35" i="36"/>
  <c r="U35" i="36"/>
  <c r="T35" i="36"/>
  <c r="S35" i="36"/>
  <c r="R35" i="36"/>
  <c r="Q35" i="36"/>
  <c r="P35" i="36"/>
  <c r="O35" i="36"/>
  <c r="N35" i="36"/>
  <c r="M35" i="36"/>
  <c r="L35" i="36"/>
  <c r="K35" i="36"/>
  <c r="J35" i="36"/>
  <c r="I35" i="36"/>
  <c r="H35" i="36"/>
  <c r="G35" i="36"/>
  <c r="F35" i="36"/>
  <c r="E35" i="36"/>
  <c r="D35" i="36"/>
  <c r="C35" i="36"/>
  <c r="B35" i="36"/>
  <c r="AB34" i="36"/>
  <c r="AA34" i="36"/>
  <c r="Z34" i="36"/>
  <c r="Y34" i="36"/>
  <c r="X34" i="36"/>
  <c r="W34" i="36"/>
  <c r="V34" i="36"/>
  <c r="U34" i="36"/>
  <c r="T34" i="36"/>
  <c r="S34" i="36"/>
  <c r="R34" i="36"/>
  <c r="Q34" i="36"/>
  <c r="P34" i="36"/>
  <c r="O34" i="36"/>
  <c r="N34" i="36"/>
  <c r="M34" i="36"/>
  <c r="L34" i="36"/>
  <c r="K34" i="36"/>
  <c r="J34" i="36"/>
  <c r="I34" i="36"/>
  <c r="H34" i="36"/>
  <c r="G34" i="36"/>
  <c r="F34" i="36"/>
  <c r="E34" i="36"/>
  <c r="D34" i="36"/>
  <c r="C34" i="36"/>
  <c r="B34" i="36"/>
  <c r="AB33" i="36"/>
  <c r="AA33" i="36"/>
  <c r="Z33" i="36"/>
  <c r="Y33" i="36"/>
  <c r="X33" i="36"/>
  <c r="W33" i="36"/>
  <c r="V33" i="36"/>
  <c r="U33" i="36"/>
  <c r="T33" i="36"/>
  <c r="S33" i="36"/>
  <c r="R33" i="36"/>
  <c r="Q33" i="36"/>
  <c r="P33" i="36"/>
  <c r="O33" i="36"/>
  <c r="N33" i="36"/>
  <c r="M33" i="36"/>
  <c r="L33" i="36"/>
  <c r="K33" i="36"/>
  <c r="J33" i="36"/>
  <c r="I33" i="36"/>
  <c r="H33" i="36"/>
  <c r="G33" i="36"/>
  <c r="F33" i="36"/>
  <c r="E33" i="36"/>
  <c r="D33" i="36"/>
  <c r="C33" i="36"/>
  <c r="B33" i="36"/>
  <c r="AB32" i="36"/>
  <c r="AA32" i="36"/>
  <c r="Z32" i="36"/>
  <c r="Y32" i="36"/>
  <c r="X32" i="36"/>
  <c r="W32" i="36"/>
  <c r="V32" i="36"/>
  <c r="U32" i="36"/>
  <c r="T32" i="36"/>
  <c r="S32" i="36"/>
  <c r="R32" i="36"/>
  <c r="Q32" i="36"/>
  <c r="P32" i="36"/>
  <c r="O32" i="36"/>
  <c r="N32" i="36"/>
  <c r="M32" i="36"/>
  <c r="L32" i="36"/>
  <c r="K32" i="36"/>
  <c r="J32" i="36"/>
  <c r="I32" i="36"/>
  <c r="H32" i="36"/>
  <c r="G32" i="36"/>
  <c r="F32" i="36"/>
  <c r="E32" i="36"/>
  <c r="D32" i="36"/>
  <c r="C32" i="36"/>
  <c r="B32" i="36"/>
  <c r="AB31" i="36"/>
  <c r="AA31" i="36"/>
  <c r="Z31" i="36"/>
  <c r="Y31" i="36"/>
  <c r="X31" i="36"/>
  <c r="W31" i="36"/>
  <c r="V31" i="36"/>
  <c r="U31" i="36"/>
  <c r="T31" i="36"/>
  <c r="S31" i="36"/>
  <c r="R31" i="36"/>
  <c r="Q31" i="36"/>
  <c r="P31" i="36"/>
  <c r="O31" i="36"/>
  <c r="N31" i="36"/>
  <c r="M31" i="36"/>
  <c r="L31" i="36"/>
  <c r="K31" i="36"/>
  <c r="J31" i="36"/>
  <c r="I31" i="36"/>
  <c r="H31" i="36"/>
  <c r="G31" i="36"/>
  <c r="F31" i="36"/>
  <c r="E31" i="36"/>
  <c r="D31" i="36"/>
  <c r="C31" i="36"/>
  <c r="B31" i="36"/>
  <c r="AB30" i="36"/>
  <c r="AA30" i="36"/>
  <c r="Z30" i="36"/>
  <c r="Y30" i="36"/>
  <c r="X30" i="36"/>
  <c r="W30" i="36"/>
  <c r="V30" i="36"/>
  <c r="U30" i="36"/>
  <c r="T30" i="36"/>
  <c r="S30" i="36"/>
  <c r="R30" i="36"/>
  <c r="Q30" i="36"/>
  <c r="P30" i="36"/>
  <c r="O30" i="36"/>
  <c r="N30" i="36"/>
  <c r="M30" i="36"/>
  <c r="L30" i="36"/>
  <c r="K30" i="36"/>
  <c r="J30" i="36"/>
  <c r="I30" i="36"/>
  <c r="H30" i="36"/>
  <c r="G30" i="36"/>
  <c r="F30" i="36"/>
  <c r="E30" i="36"/>
  <c r="D30" i="36"/>
  <c r="C30" i="36"/>
  <c r="B30" i="36"/>
  <c r="AB29" i="36"/>
  <c r="AA29" i="36"/>
  <c r="Z29" i="36"/>
  <c r="Y29" i="36"/>
  <c r="X29" i="36"/>
  <c r="W29" i="36"/>
  <c r="V29" i="36"/>
  <c r="U29" i="36"/>
  <c r="T29" i="36"/>
  <c r="S29" i="36"/>
  <c r="R29" i="36"/>
  <c r="Q29" i="36"/>
  <c r="P29" i="36"/>
  <c r="O29" i="36"/>
  <c r="N29" i="36"/>
  <c r="M29" i="36"/>
  <c r="L29" i="36"/>
  <c r="K29" i="36"/>
  <c r="J29" i="36"/>
  <c r="I29" i="36"/>
  <c r="H29" i="36"/>
  <c r="G29" i="36"/>
  <c r="F29" i="36"/>
  <c r="E29" i="36"/>
  <c r="D29" i="36"/>
  <c r="C29" i="36"/>
  <c r="B29" i="36"/>
  <c r="AB28" i="36"/>
  <c r="AA28" i="36"/>
  <c r="Z28" i="36"/>
  <c r="Y28" i="36"/>
  <c r="X28" i="36"/>
  <c r="W28" i="36"/>
  <c r="V28" i="36"/>
  <c r="U28" i="36"/>
  <c r="T28" i="36"/>
  <c r="S28" i="36"/>
  <c r="R28" i="36"/>
  <c r="Q28" i="36"/>
  <c r="P28" i="36"/>
  <c r="O28" i="36"/>
  <c r="N28" i="36"/>
  <c r="M28" i="36"/>
  <c r="L28" i="36"/>
  <c r="K28" i="36"/>
  <c r="J28" i="36"/>
  <c r="I28" i="36"/>
  <c r="H28" i="36"/>
  <c r="G28" i="36"/>
  <c r="F28" i="36"/>
  <c r="E28" i="36"/>
  <c r="D28" i="36"/>
  <c r="C28" i="36"/>
  <c r="B28" i="36"/>
  <c r="AB34" i="34"/>
  <c r="AA34" i="34"/>
  <c r="Z34" i="34"/>
  <c r="Y34" i="34"/>
  <c r="X34" i="34"/>
  <c r="W34" i="34"/>
  <c r="V34" i="34"/>
  <c r="U34" i="34"/>
  <c r="T34" i="34"/>
  <c r="S34" i="34"/>
  <c r="R34" i="34"/>
  <c r="Q34" i="34"/>
  <c r="P34" i="34"/>
  <c r="O34" i="34"/>
  <c r="N34" i="34"/>
  <c r="M34" i="34"/>
  <c r="L34" i="34"/>
  <c r="K34" i="34"/>
  <c r="J34" i="34"/>
  <c r="I34" i="34"/>
  <c r="H34" i="34"/>
  <c r="G34" i="34"/>
  <c r="F34" i="34"/>
  <c r="E34" i="34"/>
  <c r="D34" i="34"/>
  <c r="C34" i="34"/>
  <c r="B34" i="34"/>
  <c r="AB33" i="34"/>
  <c r="AA33" i="34"/>
  <c r="Z33" i="34"/>
  <c r="Y33" i="34"/>
  <c r="X33" i="34"/>
  <c r="W33" i="34"/>
  <c r="V33" i="34"/>
  <c r="U33" i="34"/>
  <c r="T33" i="34"/>
  <c r="S33" i="34"/>
  <c r="R33" i="34"/>
  <c r="Q33" i="34"/>
  <c r="P33" i="34"/>
  <c r="O33" i="34"/>
  <c r="N33" i="34"/>
  <c r="M33" i="34"/>
  <c r="L33" i="34"/>
  <c r="K33" i="34"/>
  <c r="J33" i="34"/>
  <c r="I33" i="34"/>
  <c r="H33" i="34"/>
  <c r="G33" i="34"/>
  <c r="F33" i="34"/>
  <c r="E33" i="34"/>
  <c r="D33" i="34"/>
  <c r="C33" i="34"/>
  <c r="B33" i="34"/>
  <c r="AB32" i="34"/>
  <c r="AA32" i="34"/>
  <c r="Z32" i="34"/>
  <c r="Y32" i="34"/>
  <c r="X32" i="34"/>
  <c r="W32" i="34"/>
  <c r="V32" i="34"/>
  <c r="U32" i="34"/>
  <c r="T32" i="34"/>
  <c r="S32" i="34"/>
  <c r="R32" i="34"/>
  <c r="Q32" i="34"/>
  <c r="P32" i="34"/>
  <c r="O32" i="34"/>
  <c r="N32" i="34"/>
  <c r="M32" i="34"/>
  <c r="L32" i="34"/>
  <c r="K32" i="34"/>
  <c r="J32" i="34"/>
  <c r="I32" i="34"/>
  <c r="H32" i="34"/>
  <c r="G32" i="34"/>
  <c r="F32" i="34"/>
  <c r="E32" i="34"/>
  <c r="D32" i="34"/>
  <c r="C32" i="34"/>
  <c r="B32" i="34"/>
  <c r="AB31" i="34"/>
  <c r="AA31" i="34"/>
  <c r="Z31" i="34"/>
  <c r="Y31" i="34"/>
  <c r="X31" i="34"/>
  <c r="W31" i="34"/>
  <c r="V31" i="34"/>
  <c r="U31" i="34"/>
  <c r="T31" i="34"/>
  <c r="S31" i="34"/>
  <c r="R31" i="34"/>
  <c r="Q31" i="34"/>
  <c r="P31" i="34"/>
  <c r="O31" i="34"/>
  <c r="N31" i="34"/>
  <c r="M31" i="34"/>
  <c r="L31" i="34"/>
  <c r="K31" i="34"/>
  <c r="J31" i="34"/>
  <c r="I31" i="34"/>
  <c r="H31" i="34"/>
  <c r="G31" i="34"/>
  <c r="F31" i="34"/>
  <c r="E31" i="34"/>
  <c r="D31" i="34"/>
  <c r="C31" i="34"/>
  <c r="B31" i="34"/>
  <c r="AB30" i="34"/>
  <c r="AA30" i="34"/>
  <c r="Z30" i="34"/>
  <c r="Y30" i="34"/>
  <c r="X30" i="34"/>
  <c r="W30" i="34"/>
  <c r="V30" i="34"/>
  <c r="U30" i="34"/>
  <c r="T30" i="34"/>
  <c r="S30" i="34"/>
  <c r="R30" i="34"/>
  <c r="Q30" i="34"/>
  <c r="P30" i="34"/>
  <c r="O30" i="34"/>
  <c r="N30" i="34"/>
  <c r="M30" i="34"/>
  <c r="L30" i="34"/>
  <c r="K30" i="34"/>
  <c r="J30" i="34"/>
  <c r="I30" i="34"/>
  <c r="H30" i="34"/>
  <c r="G30" i="34"/>
  <c r="F30" i="34"/>
  <c r="E30" i="34"/>
  <c r="D30" i="34"/>
  <c r="C30" i="34"/>
  <c r="B30" i="34"/>
  <c r="AB29" i="34"/>
  <c r="AA29" i="34"/>
  <c r="Z29" i="34"/>
  <c r="Y29" i="34"/>
  <c r="X29" i="34"/>
  <c r="W29" i="34"/>
  <c r="V29" i="34"/>
  <c r="U29" i="34"/>
  <c r="T29" i="34"/>
  <c r="S29" i="34"/>
  <c r="R29" i="34"/>
  <c r="Q29" i="34"/>
  <c r="P29" i="34"/>
  <c r="O29" i="34"/>
  <c r="N29" i="34"/>
  <c r="M29" i="34"/>
  <c r="L29" i="34"/>
  <c r="K29" i="34"/>
  <c r="J29" i="34"/>
  <c r="I29" i="34"/>
  <c r="H29" i="34"/>
  <c r="G29" i="34"/>
  <c r="F29" i="34"/>
  <c r="E29" i="34"/>
  <c r="D29" i="34"/>
  <c r="C29" i="34"/>
  <c r="B29" i="34"/>
  <c r="AB28" i="34"/>
  <c r="AA28" i="34"/>
  <c r="Z28" i="34"/>
  <c r="Y28" i="34"/>
  <c r="X28" i="34"/>
  <c r="W28" i="34"/>
  <c r="V28" i="34"/>
  <c r="U28" i="34"/>
  <c r="T28" i="34"/>
  <c r="S28" i="34"/>
  <c r="R28" i="34"/>
  <c r="Q28" i="34"/>
  <c r="P28" i="34"/>
  <c r="O28" i="34"/>
  <c r="N28" i="34"/>
  <c r="M28" i="34"/>
  <c r="L28" i="34"/>
  <c r="K28" i="34"/>
  <c r="J28" i="34"/>
  <c r="I28" i="34"/>
  <c r="H28" i="34"/>
  <c r="G28" i="34"/>
  <c r="F28" i="34"/>
  <c r="E28" i="34"/>
  <c r="D28" i="34"/>
  <c r="C28" i="34"/>
  <c r="B28" i="34"/>
  <c r="AB27" i="34"/>
  <c r="AA27" i="34"/>
  <c r="Z27" i="34"/>
  <c r="Y27" i="34"/>
  <c r="X27" i="34"/>
  <c r="W27" i="34"/>
  <c r="V27" i="34"/>
  <c r="U27" i="34"/>
  <c r="T27" i="34"/>
  <c r="S27" i="34"/>
  <c r="R27" i="34"/>
  <c r="Q27" i="34"/>
  <c r="P27" i="34"/>
  <c r="O27" i="34"/>
  <c r="N27" i="34"/>
  <c r="M27" i="34"/>
  <c r="L27" i="34"/>
  <c r="K27" i="34"/>
  <c r="J27" i="34"/>
  <c r="I27" i="34"/>
  <c r="H27" i="34"/>
  <c r="G27" i="34"/>
  <c r="F27" i="34"/>
  <c r="E27" i="34"/>
  <c r="D27" i="34"/>
  <c r="C27" i="34"/>
  <c r="B27" i="34"/>
  <c r="AB34" i="33"/>
  <c r="AA34" i="33"/>
  <c r="Z34" i="33"/>
  <c r="Y34" i="33"/>
  <c r="X34" i="33"/>
  <c r="W34" i="33"/>
  <c r="V34" i="33"/>
  <c r="U34" i="33"/>
  <c r="T34" i="33"/>
  <c r="S34" i="33"/>
  <c r="R34" i="33"/>
  <c r="Q34" i="33"/>
  <c r="P34" i="33"/>
  <c r="O34" i="33"/>
  <c r="N34" i="33"/>
  <c r="M34" i="33"/>
  <c r="L34" i="33"/>
  <c r="K34" i="33"/>
  <c r="J34" i="33"/>
  <c r="I34" i="33"/>
  <c r="H34" i="33"/>
  <c r="G34" i="33"/>
  <c r="F34" i="33"/>
  <c r="E34" i="33"/>
  <c r="D34" i="33"/>
  <c r="C34" i="33"/>
  <c r="B34" i="33"/>
  <c r="AB33" i="33"/>
  <c r="AA33" i="33"/>
  <c r="Z33" i="33"/>
  <c r="Y33" i="33"/>
  <c r="X33" i="33"/>
  <c r="W33" i="33"/>
  <c r="V33" i="33"/>
  <c r="U33" i="33"/>
  <c r="T33" i="33"/>
  <c r="S33" i="33"/>
  <c r="R33" i="33"/>
  <c r="Q33" i="33"/>
  <c r="P33" i="33"/>
  <c r="O33" i="33"/>
  <c r="N33" i="33"/>
  <c r="M33" i="33"/>
  <c r="L33" i="33"/>
  <c r="K33" i="33"/>
  <c r="J33" i="33"/>
  <c r="I33" i="33"/>
  <c r="H33" i="33"/>
  <c r="G33" i="33"/>
  <c r="F33" i="33"/>
  <c r="E33" i="33"/>
  <c r="D33" i="33"/>
  <c r="C33" i="33"/>
  <c r="B33" i="33"/>
  <c r="AB32" i="33"/>
  <c r="AA32" i="33"/>
  <c r="Z32" i="33"/>
  <c r="Y32" i="33"/>
  <c r="X32" i="33"/>
  <c r="W32" i="33"/>
  <c r="V32" i="33"/>
  <c r="U32" i="33"/>
  <c r="T32" i="33"/>
  <c r="S32" i="33"/>
  <c r="R32" i="33"/>
  <c r="Q32" i="33"/>
  <c r="P32" i="33"/>
  <c r="O32" i="33"/>
  <c r="N32" i="33"/>
  <c r="M32" i="33"/>
  <c r="L32" i="33"/>
  <c r="K32" i="33"/>
  <c r="J32" i="33"/>
  <c r="I32" i="33"/>
  <c r="H32" i="33"/>
  <c r="G32" i="33"/>
  <c r="F32" i="33"/>
  <c r="E32" i="33"/>
  <c r="D32" i="33"/>
  <c r="C32" i="33"/>
  <c r="B32" i="33"/>
  <c r="AB31" i="33"/>
  <c r="AA31" i="33"/>
  <c r="Z31" i="33"/>
  <c r="Y31" i="33"/>
  <c r="X31" i="33"/>
  <c r="W31" i="33"/>
  <c r="V31" i="33"/>
  <c r="U31" i="33"/>
  <c r="T31" i="33"/>
  <c r="S31" i="33"/>
  <c r="R31" i="33"/>
  <c r="Q31" i="33"/>
  <c r="P31" i="33"/>
  <c r="O31" i="33"/>
  <c r="N31" i="33"/>
  <c r="M31" i="33"/>
  <c r="L31" i="33"/>
  <c r="K31" i="33"/>
  <c r="J31" i="33"/>
  <c r="I31" i="33"/>
  <c r="H31" i="33"/>
  <c r="G31" i="33"/>
  <c r="F31" i="33"/>
  <c r="E31" i="33"/>
  <c r="D31" i="33"/>
  <c r="C31" i="33"/>
  <c r="B31" i="33"/>
  <c r="AB30" i="33"/>
  <c r="AA30" i="33"/>
  <c r="Z30" i="33"/>
  <c r="Y30" i="33"/>
  <c r="X30" i="33"/>
  <c r="W30" i="33"/>
  <c r="V30" i="33"/>
  <c r="U30" i="33"/>
  <c r="T30" i="33"/>
  <c r="S30" i="33"/>
  <c r="R30" i="33"/>
  <c r="Q30" i="33"/>
  <c r="P30" i="33"/>
  <c r="O30" i="33"/>
  <c r="N30" i="33"/>
  <c r="M30" i="33"/>
  <c r="L30" i="33"/>
  <c r="K30" i="33"/>
  <c r="J30" i="33"/>
  <c r="I30" i="33"/>
  <c r="H30" i="33"/>
  <c r="G30" i="33"/>
  <c r="F30" i="33"/>
  <c r="E30" i="33"/>
  <c r="D30" i="33"/>
  <c r="C30" i="33"/>
  <c r="B30" i="33"/>
  <c r="AB29" i="33"/>
  <c r="AA29" i="33"/>
  <c r="Z29" i="33"/>
  <c r="Y29" i="33"/>
  <c r="X29" i="33"/>
  <c r="W29" i="33"/>
  <c r="V29" i="33"/>
  <c r="U29" i="33"/>
  <c r="T29" i="33"/>
  <c r="S29" i="33"/>
  <c r="R29" i="33"/>
  <c r="Q29" i="33"/>
  <c r="P29" i="33"/>
  <c r="O29" i="33"/>
  <c r="N29" i="33"/>
  <c r="M29" i="33"/>
  <c r="L29" i="33"/>
  <c r="K29" i="33"/>
  <c r="J29" i="33"/>
  <c r="I29" i="33"/>
  <c r="H29" i="33"/>
  <c r="G29" i="33"/>
  <c r="F29" i="33"/>
  <c r="E29" i="33"/>
  <c r="D29" i="33"/>
  <c r="C29" i="33"/>
  <c r="B29" i="33"/>
  <c r="AB28" i="33"/>
  <c r="AA28" i="33"/>
  <c r="Z28" i="33"/>
  <c r="Y28" i="33"/>
  <c r="X28" i="33"/>
  <c r="W28" i="33"/>
  <c r="V28" i="33"/>
  <c r="U28" i="33"/>
  <c r="T28" i="33"/>
  <c r="S28" i="33"/>
  <c r="R28" i="33"/>
  <c r="Q28" i="33"/>
  <c r="P28" i="33"/>
  <c r="O28" i="33"/>
  <c r="N28" i="33"/>
  <c r="M28" i="33"/>
  <c r="L28" i="33"/>
  <c r="K28" i="33"/>
  <c r="J28" i="33"/>
  <c r="I28" i="33"/>
  <c r="H28" i="33"/>
  <c r="G28" i="33"/>
  <c r="F28" i="33"/>
  <c r="E28" i="33"/>
  <c r="D28" i="33"/>
  <c r="C28" i="33"/>
  <c r="B28" i="33"/>
  <c r="AB27" i="33"/>
  <c r="AA27" i="33"/>
  <c r="Z27" i="33"/>
  <c r="Y27" i="33"/>
  <c r="X27" i="33"/>
  <c r="W27" i="33"/>
  <c r="V27" i="33"/>
  <c r="U27" i="33"/>
  <c r="T27" i="33"/>
  <c r="S27" i="33"/>
  <c r="R27" i="33"/>
  <c r="Q27" i="33"/>
  <c r="P27" i="33"/>
  <c r="O27" i="33"/>
  <c r="N27" i="33"/>
  <c r="M27" i="33"/>
  <c r="L27" i="33"/>
  <c r="K27" i="33"/>
  <c r="J27" i="33"/>
  <c r="I27" i="33"/>
  <c r="H27" i="33"/>
  <c r="G27" i="33"/>
  <c r="F27" i="33"/>
  <c r="E27" i="33"/>
  <c r="D27" i="33"/>
  <c r="C27" i="33"/>
  <c r="B27" i="33"/>
  <c r="Q20" i="12"/>
  <c r="N20" i="12"/>
  <c r="I20" i="12"/>
  <c r="E20" i="12"/>
  <c r="B20" i="12"/>
  <c r="C14" i="12" s="1"/>
  <c r="Q19" i="12"/>
  <c r="N19" i="12"/>
  <c r="I19" i="12"/>
  <c r="G19" i="12"/>
  <c r="E19" i="12"/>
  <c r="C19" i="12"/>
  <c r="Q18" i="12"/>
  <c r="N18" i="12"/>
  <c r="I18" i="12"/>
  <c r="G18" i="12"/>
  <c r="E18" i="12"/>
  <c r="C18" i="12"/>
  <c r="Q17" i="12"/>
  <c r="N17" i="12"/>
  <c r="I17" i="12"/>
  <c r="G17" i="12"/>
  <c r="E17" i="12"/>
  <c r="C17" i="12"/>
  <c r="Q16" i="12"/>
  <c r="N16" i="12"/>
  <c r="I16" i="12"/>
  <c r="G16" i="12"/>
  <c r="E16" i="12"/>
  <c r="Q15" i="12"/>
  <c r="N15" i="12"/>
  <c r="I15" i="12"/>
  <c r="G15" i="12"/>
  <c r="E15" i="12"/>
  <c r="C15" i="12"/>
  <c r="Q14" i="12"/>
  <c r="N14" i="12"/>
  <c r="I14" i="12"/>
  <c r="G14" i="12"/>
  <c r="E14" i="12"/>
  <c r="Q13" i="12"/>
  <c r="N13" i="12"/>
  <c r="I13" i="12"/>
  <c r="G13" i="12"/>
  <c r="E13" i="12"/>
  <c r="C13" i="12"/>
  <c r="Q12" i="12"/>
  <c r="N12" i="12"/>
  <c r="I12" i="12"/>
  <c r="G12" i="12"/>
  <c r="E12" i="12"/>
  <c r="C12" i="12"/>
  <c r="Q11" i="12"/>
  <c r="N11" i="12"/>
  <c r="I11" i="12"/>
  <c r="G11" i="12"/>
  <c r="E11" i="12"/>
  <c r="C11" i="12"/>
  <c r="Q10" i="12"/>
  <c r="N10" i="12"/>
  <c r="I10" i="12"/>
  <c r="G10" i="12"/>
  <c r="E10" i="12"/>
  <c r="C10" i="12"/>
  <c r="Q9" i="12"/>
  <c r="N9" i="12"/>
  <c r="I9" i="12"/>
  <c r="G9" i="12"/>
  <c r="E9" i="12"/>
  <c r="Q8" i="12"/>
  <c r="N8" i="12"/>
  <c r="I8" i="12"/>
  <c r="G8" i="12"/>
  <c r="E8" i="12"/>
  <c r="C8" i="12"/>
  <c r="Q7" i="12"/>
  <c r="N7" i="12"/>
  <c r="I7" i="12"/>
  <c r="G7" i="12"/>
  <c r="E7" i="12"/>
  <c r="Q6" i="12"/>
  <c r="N6" i="12"/>
  <c r="I6" i="12"/>
  <c r="G6" i="12"/>
  <c r="E6" i="12"/>
  <c r="C6" i="12"/>
  <c r="Q5" i="12"/>
  <c r="N5" i="12"/>
  <c r="I5" i="12"/>
  <c r="G5" i="12"/>
  <c r="E5" i="12"/>
  <c r="C5" i="12"/>
  <c r="H45" i="28"/>
  <c r="H44" i="28"/>
  <c r="D44" i="28"/>
  <c r="H43" i="28"/>
  <c r="D43" i="28"/>
  <c r="H42" i="28"/>
  <c r="D42" i="28"/>
  <c r="H41" i="28"/>
  <c r="D41" i="28"/>
  <c r="D45" i="28" s="1"/>
  <c r="H40" i="28"/>
  <c r="D40" i="28"/>
  <c r="H39" i="28"/>
  <c r="D39" i="28"/>
  <c r="H38" i="28"/>
  <c r="D38" i="28"/>
  <c r="H37" i="28"/>
  <c r="D37" i="28"/>
  <c r="H36" i="28"/>
  <c r="D36" i="28"/>
  <c r="H35" i="28"/>
  <c r="D35" i="28"/>
  <c r="H29" i="28"/>
  <c r="H30" i="28" s="1"/>
  <c r="D29" i="28"/>
  <c r="D30" i="28" s="1"/>
  <c r="H28" i="28"/>
  <c r="D28" i="28"/>
  <c r="H27" i="28"/>
  <c r="D27" i="28"/>
  <c r="H26" i="28"/>
  <c r="D26" i="28"/>
  <c r="H25" i="28"/>
  <c r="D25" i="28"/>
  <c r="H24" i="28"/>
  <c r="D24" i="28"/>
  <c r="H23" i="28"/>
  <c r="D23" i="28"/>
  <c r="H22" i="28"/>
  <c r="D22" i="28"/>
  <c r="H21" i="28"/>
  <c r="D21" i="28"/>
  <c r="H20" i="28"/>
  <c r="D20" i="28"/>
  <c r="H14" i="28"/>
  <c r="D14" i="28"/>
  <c r="H13" i="28"/>
  <c r="D13" i="28"/>
  <c r="H12" i="28"/>
  <c r="D12" i="28"/>
  <c r="H11" i="28"/>
  <c r="H15" i="28" s="1"/>
  <c r="D11" i="28"/>
  <c r="D15" i="28" s="1"/>
  <c r="H10" i="28"/>
  <c r="D10" i="28"/>
  <c r="H9" i="28"/>
  <c r="D9" i="28"/>
  <c r="H8" i="28"/>
  <c r="D8" i="28"/>
  <c r="H7" i="28"/>
  <c r="D7" i="28"/>
  <c r="H6" i="28"/>
  <c r="D6" i="28"/>
  <c r="H5" i="28"/>
  <c r="D5" i="28"/>
  <c r="D45" i="17"/>
  <c r="H44" i="17"/>
  <c r="H45" i="17" s="1"/>
  <c r="D44" i="17"/>
  <c r="H43" i="17"/>
  <c r="D43" i="17"/>
  <c r="H42" i="17"/>
  <c r="D42" i="17"/>
  <c r="H41" i="17"/>
  <c r="D41" i="17"/>
  <c r="H40" i="17"/>
  <c r="D40" i="17"/>
  <c r="H39" i="17"/>
  <c r="D39" i="17"/>
  <c r="H38" i="17"/>
  <c r="D38" i="17"/>
  <c r="H37" i="17"/>
  <c r="D37" i="17"/>
  <c r="H36" i="17"/>
  <c r="D36" i="17"/>
  <c r="H35" i="17"/>
  <c r="D35" i="17"/>
  <c r="H29" i="17"/>
  <c r="D29" i="17"/>
  <c r="H28" i="17"/>
  <c r="D28" i="17"/>
  <c r="H27" i="17"/>
  <c r="D27" i="17"/>
  <c r="H26" i="17"/>
  <c r="D26" i="17"/>
  <c r="D30" i="17" s="1"/>
  <c r="H25" i="17"/>
  <c r="D25" i="17"/>
  <c r="H24" i="17"/>
  <c r="D24" i="17"/>
  <c r="H23" i="17"/>
  <c r="D23" i="17"/>
  <c r="H22" i="17"/>
  <c r="D22" i="17"/>
  <c r="H21" i="17"/>
  <c r="D21" i="17"/>
  <c r="H20" i="17"/>
  <c r="D20" i="17"/>
  <c r="D15" i="17"/>
  <c r="H14" i="17"/>
  <c r="H15" i="17" s="1"/>
  <c r="D14" i="17"/>
  <c r="H13" i="17"/>
  <c r="D13" i="17"/>
  <c r="H12" i="17"/>
  <c r="D12" i="17"/>
  <c r="H11" i="17"/>
  <c r="D11" i="17"/>
  <c r="H10" i="17"/>
  <c r="D10" i="17"/>
  <c r="H9" i="17"/>
  <c r="D9" i="17"/>
  <c r="H8" i="17"/>
  <c r="D8" i="17"/>
  <c r="H7" i="17"/>
  <c r="D7" i="17"/>
  <c r="H6" i="17"/>
  <c r="D6" i="17"/>
  <c r="H5" i="17"/>
  <c r="D5" i="17"/>
  <c r="A1" i="17"/>
  <c r="I11" i="26"/>
  <c r="F11" i="26"/>
  <c r="C11" i="26"/>
  <c r="I10" i="26"/>
  <c r="F10" i="26"/>
  <c r="C10" i="26"/>
  <c r="I9" i="26"/>
  <c r="F9" i="26"/>
  <c r="C9" i="26"/>
  <c r="I8" i="26"/>
  <c r="F8" i="26"/>
  <c r="C8" i="26"/>
  <c r="I7" i="26"/>
  <c r="F7" i="26"/>
  <c r="C7" i="26"/>
  <c r="I6" i="26"/>
  <c r="F6" i="26"/>
  <c r="C6" i="26"/>
  <c r="C12" i="26" s="1"/>
  <c r="I5" i="26"/>
  <c r="I12" i="26" s="1"/>
  <c r="F5" i="26"/>
  <c r="C5" i="26"/>
  <c r="J16" i="25"/>
  <c r="F16" i="25"/>
  <c r="B16" i="25"/>
  <c r="L13" i="25"/>
  <c r="M12" i="25" s="1"/>
  <c r="J13" i="25"/>
  <c r="K9" i="25" s="1"/>
  <c r="H13" i="25"/>
  <c r="F13" i="25"/>
  <c r="D12" i="25"/>
  <c r="B12" i="25"/>
  <c r="M11" i="25"/>
  <c r="K11" i="25"/>
  <c r="I11" i="25"/>
  <c r="D11" i="25"/>
  <c r="B11" i="25"/>
  <c r="M10" i="25"/>
  <c r="D10" i="25"/>
  <c r="B10" i="25"/>
  <c r="M9" i="25"/>
  <c r="D9" i="25"/>
  <c r="B9" i="25"/>
  <c r="M8" i="25"/>
  <c r="K8" i="25"/>
  <c r="G8" i="25"/>
  <c r="D8" i="25"/>
  <c r="C8" i="25"/>
  <c r="B8" i="25"/>
  <c r="M7" i="25"/>
  <c r="K7" i="25"/>
  <c r="D7" i="25"/>
  <c r="B7" i="25"/>
  <c r="M6" i="25"/>
  <c r="K6" i="25"/>
  <c r="I6" i="25"/>
  <c r="G6" i="25"/>
  <c r="D6" i="25"/>
  <c r="B6" i="25"/>
  <c r="B13" i="25" s="1"/>
  <c r="C10" i="25" s="1"/>
  <c r="G31" i="24"/>
  <c r="G30" i="24"/>
  <c r="H30" i="24" s="1"/>
  <c r="H28" i="24"/>
  <c r="G28" i="24"/>
  <c r="G29" i="24" s="1"/>
  <c r="E28" i="24"/>
  <c r="E29" i="24" s="1"/>
  <c r="G26" i="24"/>
  <c r="G25" i="24"/>
  <c r="H19" i="24" s="1"/>
  <c r="E25" i="24"/>
  <c r="F20" i="24" s="1"/>
  <c r="C25" i="24"/>
  <c r="H24" i="24"/>
  <c r="F24" i="24"/>
  <c r="D24" i="24"/>
  <c r="C24" i="24"/>
  <c r="H23" i="24"/>
  <c r="F23" i="24"/>
  <c r="C23" i="24"/>
  <c r="H22" i="24"/>
  <c r="C22" i="24"/>
  <c r="H21" i="24"/>
  <c r="F21" i="24"/>
  <c r="C21" i="24"/>
  <c r="D21" i="24" s="1"/>
  <c r="H20" i="24"/>
  <c r="C20" i="24"/>
  <c r="D20" i="24" s="1"/>
  <c r="C19" i="24"/>
  <c r="H18" i="24"/>
  <c r="F18" i="24"/>
  <c r="C18" i="24"/>
  <c r="H17" i="24"/>
  <c r="F17" i="24"/>
  <c r="C17" i="24"/>
  <c r="H16" i="24"/>
  <c r="F16" i="24"/>
  <c r="C16" i="24"/>
  <c r="H15" i="24"/>
  <c r="C15" i="24"/>
  <c r="H14" i="24"/>
  <c r="F14" i="24"/>
  <c r="D14" i="24"/>
  <c r="C14" i="24"/>
  <c r="H13" i="24"/>
  <c r="C13" i="24"/>
  <c r="C12" i="24"/>
  <c r="H11" i="24"/>
  <c r="F11" i="24"/>
  <c r="C11" i="24"/>
  <c r="H10" i="24"/>
  <c r="F10" i="24"/>
  <c r="C10" i="24"/>
  <c r="H9" i="24"/>
  <c r="F9" i="24"/>
  <c r="C9" i="24"/>
  <c r="D9" i="24" s="1"/>
  <c r="H8" i="24"/>
  <c r="C8" i="24"/>
  <c r="H7" i="24"/>
  <c r="F7" i="24"/>
  <c r="C7" i="24"/>
  <c r="D7" i="24" s="1"/>
  <c r="H6" i="24"/>
  <c r="C6" i="24"/>
  <c r="S71" i="15"/>
  <c r="R71" i="15"/>
  <c r="Q71" i="15"/>
  <c r="P71" i="15"/>
  <c r="S70" i="15"/>
  <c r="R70" i="15"/>
  <c r="Q70" i="15"/>
  <c r="P70" i="15"/>
  <c r="S69" i="15"/>
  <c r="R69" i="15"/>
  <c r="Q69" i="15"/>
  <c r="P69" i="15"/>
  <c r="S68" i="15"/>
  <c r="R68" i="15"/>
  <c r="Q68" i="15"/>
  <c r="P68" i="15"/>
  <c r="S67" i="15"/>
  <c r="R67" i="15"/>
  <c r="Q67" i="15"/>
  <c r="P67" i="15"/>
  <c r="S66" i="15"/>
  <c r="R66" i="15"/>
  <c r="Q66" i="15"/>
  <c r="P66" i="15"/>
  <c r="S65" i="15"/>
  <c r="R65" i="15"/>
  <c r="Q65" i="15"/>
  <c r="P65" i="15"/>
  <c r="S64" i="15"/>
  <c r="R64" i="15"/>
  <c r="Q64" i="15"/>
  <c r="P64" i="15"/>
  <c r="S63" i="15"/>
  <c r="R63" i="15"/>
  <c r="Q63" i="15"/>
  <c r="P63" i="15"/>
  <c r="S62" i="15"/>
  <c r="R62" i="15"/>
  <c r="Q62" i="15"/>
  <c r="P62" i="15"/>
  <c r="S61" i="15"/>
  <c r="R61" i="15"/>
  <c r="Q61" i="15"/>
  <c r="P61" i="15"/>
  <c r="S60" i="15"/>
  <c r="R60" i="15"/>
  <c r="Q60" i="15"/>
  <c r="P60" i="15"/>
  <c r="S59" i="15"/>
  <c r="R59" i="15"/>
  <c r="Q59" i="15"/>
  <c r="P59" i="15"/>
  <c r="S58" i="15"/>
  <c r="R58" i="15"/>
  <c r="Q58" i="15"/>
  <c r="P58" i="15"/>
  <c r="S57" i="15"/>
  <c r="R57" i="15"/>
  <c r="Q57" i="15"/>
  <c r="P57" i="15"/>
  <c r="S56" i="15"/>
  <c r="R56" i="15"/>
  <c r="Q56" i="15"/>
  <c r="P56" i="15"/>
  <c r="S55" i="15"/>
  <c r="R55" i="15"/>
  <c r="Q55" i="15"/>
  <c r="P55" i="15"/>
  <c r="S54" i="15"/>
  <c r="R54" i="15"/>
  <c r="Q54" i="15"/>
  <c r="P54" i="15"/>
  <c r="D54" i="15"/>
  <c r="C54" i="15"/>
  <c r="S53" i="15"/>
  <c r="R53" i="15"/>
  <c r="Q53" i="15"/>
  <c r="P53" i="15"/>
  <c r="D53" i="15"/>
  <c r="C53" i="15"/>
  <c r="S52" i="15"/>
  <c r="R52" i="15"/>
  <c r="Q52" i="15"/>
  <c r="P52" i="15"/>
  <c r="D52" i="15"/>
  <c r="C52" i="15"/>
  <c r="S51" i="15"/>
  <c r="R51" i="15"/>
  <c r="Q51" i="15"/>
  <c r="P51" i="15"/>
  <c r="D51" i="15"/>
  <c r="C51" i="15"/>
  <c r="S50" i="15"/>
  <c r="R50" i="15"/>
  <c r="Q50" i="15"/>
  <c r="P50" i="15"/>
  <c r="D50" i="15"/>
  <c r="C50" i="15"/>
  <c r="S49" i="15"/>
  <c r="R49" i="15"/>
  <c r="Q49" i="15"/>
  <c r="P49" i="15"/>
  <c r="D49" i="15"/>
  <c r="C49" i="15"/>
  <c r="S48" i="15"/>
  <c r="R48" i="15"/>
  <c r="Q48" i="15"/>
  <c r="P48" i="15"/>
  <c r="D48" i="15"/>
  <c r="C48" i="15"/>
  <c r="S47" i="15"/>
  <c r="R47" i="15"/>
  <c r="Q47" i="15"/>
  <c r="P47" i="15"/>
  <c r="D47" i="15"/>
  <c r="C47" i="15"/>
  <c r="S46" i="15"/>
  <c r="R46" i="15"/>
  <c r="Q46" i="15"/>
  <c r="P46" i="15"/>
  <c r="D46" i="15"/>
  <c r="C46" i="15"/>
  <c r="S45" i="15"/>
  <c r="R45" i="15"/>
  <c r="Q45" i="15"/>
  <c r="P45" i="15"/>
  <c r="D45" i="15"/>
  <c r="C45" i="15"/>
  <c r="X41" i="15"/>
  <c r="U41" i="15"/>
  <c r="R41" i="15"/>
  <c r="R42" i="15" s="1"/>
  <c r="K41" i="15"/>
  <c r="H41" i="15"/>
  <c r="E41" i="15"/>
  <c r="X40" i="15"/>
  <c r="U40" i="15"/>
  <c r="R40" i="15"/>
  <c r="K40" i="15"/>
  <c r="H40" i="15"/>
  <c r="E40" i="15"/>
  <c r="X39" i="15"/>
  <c r="U39" i="15"/>
  <c r="R39" i="15"/>
  <c r="K39" i="15"/>
  <c r="H39" i="15"/>
  <c r="E39" i="15"/>
  <c r="X38" i="15"/>
  <c r="U38" i="15"/>
  <c r="R38" i="15"/>
  <c r="K38" i="15"/>
  <c r="H38" i="15"/>
  <c r="E38" i="15"/>
  <c r="X37" i="15"/>
  <c r="U37" i="15"/>
  <c r="R37" i="15"/>
  <c r="K37" i="15"/>
  <c r="H37" i="15"/>
  <c r="E37" i="15"/>
  <c r="X36" i="15"/>
  <c r="U36" i="15"/>
  <c r="R36" i="15"/>
  <c r="K36" i="15"/>
  <c r="H36" i="15"/>
  <c r="E36" i="15"/>
  <c r="X35" i="15"/>
  <c r="U35" i="15"/>
  <c r="R35" i="15"/>
  <c r="K35" i="15"/>
  <c r="H35" i="15"/>
  <c r="E35" i="15"/>
  <c r="E42" i="15" s="1"/>
  <c r="X34" i="15"/>
  <c r="U34" i="15"/>
  <c r="R34" i="15"/>
  <c r="K34" i="15"/>
  <c r="H34" i="15"/>
  <c r="E34" i="15"/>
  <c r="X33" i="15"/>
  <c r="U33" i="15"/>
  <c r="R33" i="15"/>
  <c r="K33" i="15"/>
  <c r="H33" i="15"/>
  <c r="E33" i="15"/>
  <c r="X32" i="15"/>
  <c r="U32" i="15"/>
  <c r="R32" i="15"/>
  <c r="K32" i="15"/>
  <c r="H32" i="15"/>
  <c r="E32" i="15"/>
  <c r="X31" i="15"/>
  <c r="U31" i="15"/>
  <c r="R31" i="15"/>
  <c r="K31" i="15"/>
  <c r="H31" i="15"/>
  <c r="E31" i="15"/>
  <c r="X30" i="15"/>
  <c r="U30" i="15"/>
  <c r="R30" i="15"/>
  <c r="K30" i="15"/>
  <c r="H30" i="15"/>
  <c r="E30" i="15"/>
  <c r="X29" i="15"/>
  <c r="U29" i="15"/>
  <c r="R29" i="15"/>
  <c r="K29" i="15"/>
  <c r="H29" i="15"/>
  <c r="E29" i="15"/>
  <c r="X28" i="15"/>
  <c r="U28" i="15"/>
  <c r="R28" i="15"/>
  <c r="K28" i="15"/>
  <c r="H28" i="15"/>
  <c r="E28" i="15"/>
  <c r="X27" i="15"/>
  <c r="U27" i="15"/>
  <c r="R27" i="15"/>
  <c r="K27" i="15"/>
  <c r="H27" i="15"/>
  <c r="E27" i="15"/>
  <c r="X26" i="15"/>
  <c r="U26" i="15"/>
  <c r="R26" i="15"/>
  <c r="K26" i="15"/>
  <c r="H26" i="15"/>
  <c r="E26" i="15"/>
  <c r="X25" i="15"/>
  <c r="U25" i="15"/>
  <c r="R25" i="15"/>
  <c r="K25" i="15"/>
  <c r="H25" i="15"/>
  <c r="E25" i="15"/>
  <c r="X24" i="15"/>
  <c r="U24" i="15"/>
  <c r="R24" i="15"/>
  <c r="K24" i="15"/>
  <c r="H24" i="15"/>
  <c r="E24" i="15"/>
  <c r="X23" i="15"/>
  <c r="U23" i="15"/>
  <c r="R23" i="15"/>
  <c r="K23" i="15"/>
  <c r="H23" i="15"/>
  <c r="E23" i="15"/>
  <c r="X22" i="15"/>
  <c r="U22" i="15"/>
  <c r="R22" i="15"/>
  <c r="K22" i="15"/>
  <c r="H22" i="15"/>
  <c r="E22" i="15"/>
  <c r="X21" i="15"/>
  <c r="U21" i="15"/>
  <c r="R21" i="15"/>
  <c r="K21" i="15"/>
  <c r="H21" i="15"/>
  <c r="E21" i="15"/>
  <c r="X20" i="15"/>
  <c r="U20" i="15"/>
  <c r="R20" i="15"/>
  <c r="K20" i="15"/>
  <c r="H20" i="15"/>
  <c r="E20" i="15"/>
  <c r="X19" i="15"/>
  <c r="U19" i="15"/>
  <c r="R19" i="15"/>
  <c r="K19" i="15"/>
  <c r="H19" i="15"/>
  <c r="E19" i="15"/>
  <c r="X18" i="15"/>
  <c r="U18" i="15"/>
  <c r="R18" i="15"/>
  <c r="K18" i="15"/>
  <c r="H18" i="15"/>
  <c r="E18" i="15"/>
  <c r="X17" i="15"/>
  <c r="U17" i="15"/>
  <c r="R17" i="15"/>
  <c r="K17" i="15"/>
  <c r="H17" i="15"/>
  <c r="E17" i="15"/>
  <c r="X16" i="15"/>
  <c r="U16" i="15"/>
  <c r="R16" i="15"/>
  <c r="K16" i="15"/>
  <c r="H16" i="15"/>
  <c r="E16" i="15"/>
  <c r="X15" i="15"/>
  <c r="U15" i="15"/>
  <c r="R15" i="15"/>
  <c r="K15" i="15"/>
  <c r="H15" i="15"/>
  <c r="E15" i="15"/>
  <c r="X14" i="15"/>
  <c r="U14" i="15"/>
  <c r="R14" i="15"/>
  <c r="K14" i="15"/>
  <c r="H14" i="15"/>
  <c r="E14" i="15"/>
  <c r="X13" i="15"/>
  <c r="U13" i="15"/>
  <c r="R13" i="15"/>
  <c r="K13" i="15"/>
  <c r="H13" i="15"/>
  <c r="E13" i="15"/>
  <c r="X12" i="15"/>
  <c r="U12" i="15"/>
  <c r="R12" i="15"/>
  <c r="K12" i="15"/>
  <c r="H12" i="15"/>
  <c r="E12" i="15"/>
  <c r="X11" i="15"/>
  <c r="U11" i="15"/>
  <c r="R11" i="15"/>
  <c r="K11" i="15"/>
  <c r="H11" i="15"/>
  <c r="E11" i="15"/>
  <c r="X10" i="15"/>
  <c r="U10" i="15"/>
  <c r="R10" i="15"/>
  <c r="K10" i="15"/>
  <c r="H10" i="15"/>
  <c r="E10" i="15"/>
  <c r="X9" i="15"/>
  <c r="U9" i="15"/>
  <c r="R9" i="15"/>
  <c r="K9" i="15"/>
  <c r="H9" i="15"/>
  <c r="E9" i="15"/>
  <c r="X8" i="15"/>
  <c r="U8" i="15"/>
  <c r="R8" i="15"/>
  <c r="K8" i="15"/>
  <c r="H8" i="15"/>
  <c r="E8" i="15"/>
  <c r="X7" i="15"/>
  <c r="U7" i="15"/>
  <c r="R7" i="15"/>
  <c r="K7" i="15"/>
  <c r="H7" i="15"/>
  <c r="E7" i="15"/>
  <c r="X6" i="15"/>
  <c r="U6" i="15"/>
  <c r="R6" i="15"/>
  <c r="K6" i="15"/>
  <c r="H6" i="15"/>
  <c r="E6" i="15"/>
  <c r="AG39" i="21"/>
  <c r="BB38" i="21"/>
  <c r="AY38" i="21"/>
  <c r="AV38" i="21"/>
  <c r="AS38" i="21"/>
  <c r="AP38" i="21"/>
  <c r="AM38" i="21"/>
  <c r="AJ38" i="21"/>
  <c r="AG38" i="21"/>
  <c r="Z38" i="21"/>
  <c r="Z39" i="21" s="1"/>
  <c r="W38" i="21"/>
  <c r="T38" i="21"/>
  <c r="Q38" i="21"/>
  <c r="N38" i="21"/>
  <c r="K38" i="21"/>
  <c r="H38" i="21"/>
  <c r="E38" i="21"/>
  <c r="BB37" i="21"/>
  <c r="AY37" i="21"/>
  <c r="AV37" i="21"/>
  <c r="AS37" i="21"/>
  <c r="AP37" i="21"/>
  <c r="AM37" i="21"/>
  <c r="AJ37" i="21"/>
  <c r="AG37" i="21"/>
  <c r="Z37" i="21"/>
  <c r="W37" i="21"/>
  <c r="T37" i="21"/>
  <c r="Q37" i="21"/>
  <c r="N37" i="21"/>
  <c r="K37" i="21"/>
  <c r="H37" i="21"/>
  <c r="E37" i="21"/>
  <c r="BB36" i="21"/>
  <c r="AY36" i="21"/>
  <c r="AV36" i="21"/>
  <c r="AS36" i="21"/>
  <c r="AP36" i="21"/>
  <c r="AM36" i="21"/>
  <c r="AJ36" i="21"/>
  <c r="AG36" i="21"/>
  <c r="Z36" i="21"/>
  <c r="W36" i="21"/>
  <c r="T36" i="21"/>
  <c r="Q36" i="21"/>
  <c r="N36" i="21"/>
  <c r="K36" i="21"/>
  <c r="H36" i="21"/>
  <c r="E36" i="21"/>
  <c r="BB35" i="21"/>
  <c r="AY35" i="21"/>
  <c r="AS35" i="21"/>
  <c r="AP35" i="21"/>
  <c r="AM35" i="21"/>
  <c r="AJ35" i="21"/>
  <c r="AG35" i="21"/>
  <c r="Z35" i="21"/>
  <c r="W35" i="21"/>
  <c r="Q35" i="21"/>
  <c r="N35" i="21"/>
  <c r="K35" i="21"/>
  <c r="H35" i="21"/>
  <c r="E35" i="21"/>
  <c r="BB34" i="21"/>
  <c r="AY34" i="21"/>
  <c r="AV34" i="21"/>
  <c r="AS34" i="21"/>
  <c r="AP34" i="21"/>
  <c r="AM34" i="21"/>
  <c r="AJ34" i="21"/>
  <c r="AG34" i="21"/>
  <c r="Z34" i="21"/>
  <c r="W34" i="21"/>
  <c r="T34" i="21"/>
  <c r="Q34" i="21"/>
  <c r="N34" i="21"/>
  <c r="K34" i="21"/>
  <c r="H34" i="21"/>
  <c r="E34" i="21"/>
  <c r="BB33" i="21"/>
  <c r="AY33" i="21"/>
  <c r="AV33" i="21"/>
  <c r="AS33" i="21"/>
  <c r="AP33" i="21"/>
  <c r="AM33" i="21"/>
  <c r="AJ33" i="21"/>
  <c r="AG33" i="21"/>
  <c r="Z33" i="21"/>
  <c r="W33" i="21"/>
  <c r="T33" i="21"/>
  <c r="Q33" i="21"/>
  <c r="N33" i="21"/>
  <c r="K33" i="21"/>
  <c r="H33" i="21"/>
  <c r="E33" i="21"/>
  <c r="BB32" i="21"/>
  <c r="AY32" i="21"/>
  <c r="AV32" i="21"/>
  <c r="AS32" i="21"/>
  <c r="AP32" i="21"/>
  <c r="AM32" i="21"/>
  <c r="AJ32" i="21"/>
  <c r="AG32" i="21"/>
  <c r="Z32" i="21"/>
  <c r="W32" i="21"/>
  <c r="W39" i="21" s="1"/>
  <c r="T32" i="21"/>
  <c r="T39" i="21" s="1"/>
  <c r="Q32" i="21"/>
  <c r="N32" i="21"/>
  <c r="K32" i="21"/>
  <c r="H32" i="21"/>
  <c r="E32" i="21"/>
  <c r="W26" i="21"/>
  <c r="T26" i="21"/>
  <c r="BB25" i="21"/>
  <c r="AY25" i="21"/>
  <c r="AV25" i="21"/>
  <c r="AS25" i="21"/>
  <c r="AP25" i="21"/>
  <c r="AM25" i="21"/>
  <c r="AJ25" i="21"/>
  <c r="AG25" i="21"/>
  <c r="AG26" i="21" s="1"/>
  <c r="Z25" i="21"/>
  <c r="Z26" i="21" s="1"/>
  <c r="W25" i="21"/>
  <c r="T25" i="21"/>
  <c r="Q25" i="21"/>
  <c r="N25" i="21"/>
  <c r="K25" i="21"/>
  <c r="H25" i="21"/>
  <c r="E25" i="21"/>
  <c r="BB24" i="21"/>
  <c r="AY24" i="21"/>
  <c r="AV24" i="21"/>
  <c r="AS24" i="21"/>
  <c r="AP24" i="21"/>
  <c r="AM24" i="21"/>
  <c r="AJ24" i="21"/>
  <c r="AJ26" i="21" s="1"/>
  <c r="AG24" i="21"/>
  <c r="Z24" i="21"/>
  <c r="W24" i="21"/>
  <c r="T24" i="21"/>
  <c r="Q24" i="21"/>
  <c r="N24" i="21"/>
  <c r="K24" i="21"/>
  <c r="H24" i="21"/>
  <c r="E24" i="21"/>
  <c r="BB23" i="21"/>
  <c r="AY23" i="21"/>
  <c r="AV23" i="21"/>
  <c r="AS23" i="21"/>
  <c r="AP23" i="21"/>
  <c r="AP26" i="21" s="1"/>
  <c r="AM23" i="21"/>
  <c r="AJ23" i="21"/>
  <c r="AG23" i="21"/>
  <c r="Z23" i="21"/>
  <c r="W23" i="21"/>
  <c r="T23" i="21"/>
  <c r="Q23" i="21"/>
  <c r="N23" i="21"/>
  <c r="K23" i="21"/>
  <c r="H23" i="21"/>
  <c r="E23" i="21"/>
  <c r="BB22" i="21"/>
  <c r="AY22" i="21"/>
  <c r="AS22" i="21"/>
  <c r="AP22" i="21"/>
  <c r="AM22" i="21"/>
  <c r="AJ22" i="21"/>
  <c r="AG22" i="21"/>
  <c r="Z22" i="21"/>
  <c r="W22" i="21"/>
  <c r="Q22" i="21"/>
  <c r="N22" i="21"/>
  <c r="K22" i="21"/>
  <c r="H22" i="21"/>
  <c r="E22" i="21"/>
  <c r="BB21" i="21"/>
  <c r="AY21" i="21"/>
  <c r="AV21" i="21"/>
  <c r="AV26" i="21" s="1"/>
  <c r="AS21" i="21"/>
  <c r="AP21" i="21"/>
  <c r="AM21" i="21"/>
  <c r="AJ21" i="21"/>
  <c r="AG21" i="21"/>
  <c r="Z21" i="21"/>
  <c r="W21" i="21"/>
  <c r="T21" i="21"/>
  <c r="Q21" i="21"/>
  <c r="N21" i="21"/>
  <c r="K21" i="21"/>
  <c r="H21" i="21"/>
  <c r="E21" i="21"/>
  <c r="BB20" i="21"/>
  <c r="AY20" i="21"/>
  <c r="AV20" i="21"/>
  <c r="AS20" i="21"/>
  <c r="AP20" i="21"/>
  <c r="AM20" i="21"/>
  <c r="AJ20" i="21"/>
  <c r="AG20" i="21"/>
  <c r="Z20" i="21"/>
  <c r="W20" i="21"/>
  <c r="T20" i="21"/>
  <c r="Q20" i="21"/>
  <c r="N20" i="21"/>
  <c r="K20" i="21"/>
  <c r="K26" i="21" s="1"/>
  <c r="H20" i="21"/>
  <c r="E20" i="21"/>
  <c r="BB19" i="21"/>
  <c r="AY19" i="21"/>
  <c r="AV19" i="21"/>
  <c r="AS19" i="21"/>
  <c r="AS26" i="21" s="1"/>
  <c r="AP19" i="21"/>
  <c r="AM19" i="21"/>
  <c r="AJ19" i="21"/>
  <c r="AG19" i="21"/>
  <c r="Z19" i="21"/>
  <c r="W19" i="21"/>
  <c r="T19" i="21"/>
  <c r="Q19" i="21"/>
  <c r="Q26" i="21" s="1"/>
  <c r="N19" i="21"/>
  <c r="N26" i="21" s="1"/>
  <c r="K19" i="21"/>
  <c r="H19" i="21"/>
  <c r="E19" i="21"/>
  <c r="AG13" i="21"/>
  <c r="Z13" i="21"/>
  <c r="W13" i="21"/>
  <c r="T13" i="21"/>
  <c r="BB12" i="21"/>
  <c r="AY12" i="21"/>
  <c r="AV12" i="21"/>
  <c r="AS12" i="21"/>
  <c r="AP12" i="21"/>
  <c r="AM12" i="21"/>
  <c r="AJ12" i="21"/>
  <c r="AG12" i="21"/>
  <c r="Z12" i="21"/>
  <c r="W12" i="21"/>
  <c r="T12" i="21"/>
  <c r="Q12" i="21"/>
  <c r="N12" i="21"/>
  <c r="K12" i="21"/>
  <c r="H12" i="21"/>
  <c r="E12" i="21"/>
  <c r="BB11" i="21"/>
  <c r="AY11" i="21"/>
  <c r="AV11" i="21"/>
  <c r="AS11" i="21"/>
  <c r="AP11" i="21"/>
  <c r="AM11" i="21"/>
  <c r="AJ11" i="21"/>
  <c r="AG11" i="21"/>
  <c r="Z11" i="21"/>
  <c r="W11" i="21"/>
  <c r="T11" i="21"/>
  <c r="Q11" i="21"/>
  <c r="N11" i="21"/>
  <c r="K11" i="21"/>
  <c r="H11" i="21"/>
  <c r="E11" i="21"/>
  <c r="BB10" i="21"/>
  <c r="AY10" i="21"/>
  <c r="AV10" i="21"/>
  <c r="AS10" i="21"/>
  <c r="AP10" i="21"/>
  <c r="AM10" i="21"/>
  <c r="AJ10" i="21"/>
  <c r="AG10" i="21"/>
  <c r="Z10" i="21"/>
  <c r="W10" i="21"/>
  <c r="T10" i="21"/>
  <c r="Q10" i="21"/>
  <c r="N10" i="21"/>
  <c r="K10" i="21"/>
  <c r="H10" i="21"/>
  <c r="E10" i="21"/>
  <c r="BB9" i="21"/>
  <c r="AY9" i="21"/>
  <c r="AS9" i="21"/>
  <c r="AP9" i="21"/>
  <c r="AM9" i="21"/>
  <c r="AJ9" i="21"/>
  <c r="AG9" i="21"/>
  <c r="Z9" i="21"/>
  <c r="W9" i="21"/>
  <c r="Q9" i="21"/>
  <c r="N9" i="21"/>
  <c r="K9" i="21"/>
  <c r="H9" i="21"/>
  <c r="E9" i="21"/>
  <c r="BB8" i="21"/>
  <c r="AY8" i="21"/>
  <c r="AV8" i="21"/>
  <c r="AS8" i="21"/>
  <c r="AP8" i="21"/>
  <c r="AM8" i="21"/>
  <c r="AM13" i="21" s="1"/>
  <c r="AJ8" i="21"/>
  <c r="AG8" i="21"/>
  <c r="Z8" i="21"/>
  <c r="W8" i="21"/>
  <c r="T8" i="21"/>
  <c r="Q8" i="21"/>
  <c r="N8" i="21"/>
  <c r="K8" i="21"/>
  <c r="H8" i="21"/>
  <c r="E8" i="21"/>
  <c r="BB7" i="21"/>
  <c r="AY7" i="21"/>
  <c r="AV7" i="21"/>
  <c r="AS7" i="21"/>
  <c r="AP7" i="21"/>
  <c r="AM7" i="21"/>
  <c r="AJ7" i="21"/>
  <c r="AG7" i="21"/>
  <c r="Z7" i="21"/>
  <c r="W7" i="21"/>
  <c r="T7" i="21"/>
  <c r="Q7" i="21"/>
  <c r="N7" i="21"/>
  <c r="K7" i="21"/>
  <c r="H7" i="21"/>
  <c r="E7" i="21"/>
  <c r="BB6" i="21"/>
  <c r="AY6" i="21"/>
  <c r="AY13" i="21" s="1"/>
  <c r="AV6" i="21"/>
  <c r="AS6" i="21"/>
  <c r="AS13" i="21" s="1"/>
  <c r="AP6" i="21"/>
  <c r="AM6" i="21"/>
  <c r="AJ6" i="21"/>
  <c r="AG6" i="21"/>
  <c r="Z6" i="21"/>
  <c r="W6" i="21"/>
  <c r="T6" i="21"/>
  <c r="Q6" i="21"/>
  <c r="N6" i="21"/>
  <c r="K6" i="21"/>
  <c r="H6" i="21"/>
  <c r="E6" i="21"/>
  <c r="E13" i="21" s="1"/>
  <c r="X38" i="20"/>
  <c r="U38" i="20"/>
  <c r="R38" i="20"/>
  <c r="O38" i="20"/>
  <c r="L38" i="20"/>
  <c r="I38" i="20"/>
  <c r="F38" i="20"/>
  <c r="C38" i="20"/>
  <c r="X37" i="20"/>
  <c r="U37" i="20"/>
  <c r="R37" i="20"/>
  <c r="O37" i="20"/>
  <c r="L37" i="20"/>
  <c r="I37" i="20"/>
  <c r="F37" i="20"/>
  <c r="C37" i="20"/>
  <c r="X36" i="20"/>
  <c r="U36" i="20"/>
  <c r="R36" i="20"/>
  <c r="O36" i="20"/>
  <c r="L36" i="20"/>
  <c r="I36" i="20"/>
  <c r="F36" i="20"/>
  <c r="C36" i="20"/>
  <c r="X35" i="20"/>
  <c r="U35" i="20"/>
  <c r="R35" i="20"/>
  <c r="O35" i="20"/>
  <c r="L35" i="20"/>
  <c r="I35" i="20"/>
  <c r="I39" i="20" s="1"/>
  <c r="F35" i="20"/>
  <c r="C35" i="20"/>
  <c r="X34" i="20"/>
  <c r="U34" i="20"/>
  <c r="R34" i="20"/>
  <c r="O34" i="20"/>
  <c r="L34" i="20"/>
  <c r="I34" i="20"/>
  <c r="F34" i="20"/>
  <c r="C34" i="20"/>
  <c r="X33" i="20"/>
  <c r="U33" i="20"/>
  <c r="R33" i="20"/>
  <c r="O33" i="20"/>
  <c r="L33" i="20"/>
  <c r="L39" i="20" s="1"/>
  <c r="I33" i="20"/>
  <c r="F33" i="20"/>
  <c r="C33" i="20"/>
  <c r="X32" i="20"/>
  <c r="U32" i="20"/>
  <c r="R32" i="20"/>
  <c r="O32" i="20"/>
  <c r="L32" i="20"/>
  <c r="I32" i="20"/>
  <c r="F32" i="20"/>
  <c r="C32" i="20"/>
  <c r="C39" i="20" s="1"/>
  <c r="X26" i="20"/>
  <c r="U26" i="20"/>
  <c r="R26" i="20"/>
  <c r="X25" i="20"/>
  <c r="U25" i="20"/>
  <c r="R25" i="20"/>
  <c r="O25" i="20"/>
  <c r="L25" i="20"/>
  <c r="I25" i="20"/>
  <c r="F25" i="20"/>
  <c r="C25" i="20"/>
  <c r="X24" i="20"/>
  <c r="U24" i="20"/>
  <c r="R24" i="20"/>
  <c r="O24" i="20"/>
  <c r="L24" i="20"/>
  <c r="I24" i="20"/>
  <c r="F24" i="20"/>
  <c r="C24" i="20"/>
  <c r="X23" i="20"/>
  <c r="U23" i="20"/>
  <c r="R23" i="20"/>
  <c r="O23" i="20"/>
  <c r="L23" i="20"/>
  <c r="I23" i="20"/>
  <c r="F23" i="20"/>
  <c r="C23" i="20"/>
  <c r="X22" i="20"/>
  <c r="U22" i="20"/>
  <c r="R22" i="20"/>
  <c r="O22" i="20"/>
  <c r="L22" i="20"/>
  <c r="I22" i="20"/>
  <c r="F22" i="20"/>
  <c r="C22" i="20"/>
  <c r="X21" i="20"/>
  <c r="U21" i="20"/>
  <c r="R21" i="20"/>
  <c r="O21" i="20"/>
  <c r="L21" i="20"/>
  <c r="I21" i="20"/>
  <c r="F21" i="20"/>
  <c r="C21" i="20"/>
  <c r="X20" i="20"/>
  <c r="U20" i="20"/>
  <c r="R20" i="20"/>
  <c r="O20" i="20"/>
  <c r="L20" i="20"/>
  <c r="I20" i="20"/>
  <c r="F20" i="20"/>
  <c r="C20" i="20"/>
  <c r="X19" i="20"/>
  <c r="U19" i="20"/>
  <c r="R19" i="20"/>
  <c r="O19" i="20"/>
  <c r="O26" i="20" s="1"/>
  <c r="L19" i="20"/>
  <c r="L26" i="20" s="1"/>
  <c r="I19" i="20"/>
  <c r="I26" i="20" s="1"/>
  <c r="F19" i="20"/>
  <c r="F26" i="20" s="1"/>
  <c r="C19" i="20"/>
  <c r="C26" i="20" s="1"/>
  <c r="I13" i="20"/>
  <c r="X12" i="20"/>
  <c r="U12" i="20"/>
  <c r="R12" i="20"/>
  <c r="O12" i="20"/>
  <c r="L12" i="20"/>
  <c r="I12" i="20"/>
  <c r="F12" i="20"/>
  <c r="C12" i="20"/>
  <c r="X11" i="20"/>
  <c r="U11" i="20"/>
  <c r="R11" i="20"/>
  <c r="O11" i="20"/>
  <c r="L11" i="20"/>
  <c r="I11" i="20"/>
  <c r="F11" i="20"/>
  <c r="C11" i="20"/>
  <c r="X10" i="20"/>
  <c r="U10" i="20"/>
  <c r="R10" i="20"/>
  <c r="O10" i="20"/>
  <c r="L10" i="20"/>
  <c r="I10" i="20"/>
  <c r="F10" i="20"/>
  <c r="C10" i="20"/>
  <c r="X9" i="20"/>
  <c r="U9" i="20"/>
  <c r="R9" i="20"/>
  <c r="O9" i="20"/>
  <c r="L9" i="20"/>
  <c r="I9" i="20"/>
  <c r="F9" i="20"/>
  <c r="C9" i="20"/>
  <c r="X8" i="20"/>
  <c r="U8" i="20"/>
  <c r="R8" i="20"/>
  <c r="O8" i="20"/>
  <c r="L8" i="20"/>
  <c r="I8" i="20"/>
  <c r="F8" i="20"/>
  <c r="C8" i="20"/>
  <c r="X7" i="20"/>
  <c r="U7" i="20"/>
  <c r="R7" i="20"/>
  <c r="O7" i="20"/>
  <c r="L7" i="20"/>
  <c r="I7" i="20"/>
  <c r="F7" i="20"/>
  <c r="C7" i="20"/>
  <c r="X6" i="20"/>
  <c r="U6" i="20"/>
  <c r="R6" i="20"/>
  <c r="O6" i="20"/>
  <c r="L6" i="20"/>
  <c r="L13" i="20" s="1"/>
  <c r="I6" i="20"/>
  <c r="F6" i="20"/>
  <c r="F13" i="20" s="1"/>
  <c r="C6" i="20"/>
  <c r="C13" i="20" s="1"/>
  <c r="F63" i="16"/>
  <c r="AX62" i="16"/>
  <c r="AU62" i="16"/>
  <c r="AR62" i="16"/>
  <c r="AO62" i="16"/>
  <c r="AL62" i="16"/>
  <c r="AI62" i="16"/>
  <c r="AF62" i="16"/>
  <c r="AC62" i="16"/>
  <c r="X62" i="16"/>
  <c r="U62" i="16"/>
  <c r="R62" i="16"/>
  <c r="O62" i="16"/>
  <c r="L62" i="16"/>
  <c r="I62" i="16"/>
  <c r="F62" i="16"/>
  <c r="C62" i="16"/>
  <c r="AX61" i="16"/>
  <c r="AU61" i="16"/>
  <c r="AR61" i="16"/>
  <c r="AO61" i="16"/>
  <c r="AL61" i="16"/>
  <c r="AI61" i="16"/>
  <c r="AF61" i="16"/>
  <c r="AC61" i="16"/>
  <c r="X61" i="16"/>
  <c r="U61" i="16"/>
  <c r="R61" i="16"/>
  <c r="O61" i="16"/>
  <c r="L61" i="16"/>
  <c r="I61" i="16"/>
  <c r="F61" i="16"/>
  <c r="C61" i="16"/>
  <c r="AX60" i="16"/>
  <c r="AU60" i="16"/>
  <c r="AR60" i="16"/>
  <c r="AO60" i="16"/>
  <c r="AL60" i="16"/>
  <c r="AI60" i="16"/>
  <c r="AF60" i="16"/>
  <c r="AC60" i="16"/>
  <c r="X60" i="16"/>
  <c r="U60" i="16"/>
  <c r="R60" i="16"/>
  <c r="O60" i="16"/>
  <c r="L60" i="16"/>
  <c r="I60" i="16"/>
  <c r="F60" i="16"/>
  <c r="C60" i="16"/>
  <c r="AX59" i="16"/>
  <c r="AU59" i="16"/>
  <c r="AR59" i="16"/>
  <c r="AO59" i="16"/>
  <c r="AL59" i="16"/>
  <c r="AI59" i="16"/>
  <c r="AF59" i="16"/>
  <c r="AC59" i="16"/>
  <c r="X59" i="16"/>
  <c r="U59" i="16"/>
  <c r="R59" i="16"/>
  <c r="O59" i="16"/>
  <c r="L59" i="16"/>
  <c r="I59" i="16"/>
  <c r="F59" i="16"/>
  <c r="C59" i="16"/>
  <c r="AX58" i="16"/>
  <c r="AU58" i="16"/>
  <c r="AR58" i="16"/>
  <c r="AO58" i="16"/>
  <c r="AL58" i="16"/>
  <c r="AI58" i="16"/>
  <c r="AF58" i="16"/>
  <c r="AC58" i="16"/>
  <c r="X58" i="16"/>
  <c r="U58" i="16"/>
  <c r="R58" i="16"/>
  <c r="O58" i="16"/>
  <c r="L58" i="16"/>
  <c r="I58" i="16"/>
  <c r="F58" i="16"/>
  <c r="C58" i="16"/>
  <c r="AX57" i="16"/>
  <c r="AU57" i="16"/>
  <c r="AR57" i="16"/>
  <c r="AO57" i="16"/>
  <c r="AL57" i="16"/>
  <c r="AI57" i="16"/>
  <c r="AF57" i="16"/>
  <c r="AC57" i="16"/>
  <c r="X57" i="16"/>
  <c r="U57" i="16"/>
  <c r="R57" i="16"/>
  <c r="O57" i="16"/>
  <c r="L57" i="16"/>
  <c r="I57" i="16"/>
  <c r="F57" i="16"/>
  <c r="C57" i="16"/>
  <c r="AX56" i="16"/>
  <c r="AU56" i="16"/>
  <c r="AR56" i="16"/>
  <c r="AO56" i="16"/>
  <c r="AL56" i="16"/>
  <c r="AI56" i="16"/>
  <c r="AF56" i="16"/>
  <c r="AC56" i="16"/>
  <c r="X56" i="16"/>
  <c r="U56" i="16"/>
  <c r="R56" i="16"/>
  <c r="O56" i="16"/>
  <c r="L56" i="16"/>
  <c r="I56" i="16"/>
  <c r="F56" i="16"/>
  <c r="C56" i="16"/>
  <c r="AX55" i="16"/>
  <c r="AU55" i="16"/>
  <c r="AR55" i="16"/>
  <c r="AO55" i="16"/>
  <c r="AL55" i="16"/>
  <c r="AI55" i="16"/>
  <c r="AF55" i="16"/>
  <c r="AC55" i="16"/>
  <c r="X55" i="16"/>
  <c r="U55" i="16"/>
  <c r="R55" i="16"/>
  <c r="O55" i="16"/>
  <c r="L55" i="16"/>
  <c r="I55" i="16"/>
  <c r="F55" i="16"/>
  <c r="C55" i="16"/>
  <c r="AX54" i="16"/>
  <c r="AU54" i="16"/>
  <c r="AR54" i="16"/>
  <c r="AO54" i="16"/>
  <c r="AL54" i="16"/>
  <c r="AI54" i="16"/>
  <c r="AF54" i="16"/>
  <c r="AC54" i="16"/>
  <c r="X54" i="16"/>
  <c r="U54" i="16"/>
  <c r="R54" i="16"/>
  <c r="O54" i="16"/>
  <c r="L54" i="16"/>
  <c r="I54" i="16"/>
  <c r="I63" i="16" s="1"/>
  <c r="F54" i="16"/>
  <c r="C54" i="16"/>
  <c r="AX53" i="16"/>
  <c r="AU53" i="16"/>
  <c r="AR53" i="16"/>
  <c r="AO53" i="16"/>
  <c r="AL53" i="16"/>
  <c r="AI53" i="16"/>
  <c r="AF53" i="16"/>
  <c r="AC53" i="16"/>
  <c r="X53" i="16"/>
  <c r="U53" i="16"/>
  <c r="R53" i="16"/>
  <c r="O53" i="16"/>
  <c r="L53" i="16"/>
  <c r="I53" i="16"/>
  <c r="F53" i="16"/>
  <c r="C53" i="16"/>
  <c r="AX52" i="16"/>
  <c r="AU52" i="16"/>
  <c r="AR52" i="16"/>
  <c r="AO52" i="16"/>
  <c r="AL52" i="16"/>
  <c r="AI52" i="16"/>
  <c r="AF52" i="16"/>
  <c r="AC52" i="16"/>
  <c r="X52" i="16"/>
  <c r="U52" i="16"/>
  <c r="R52" i="16"/>
  <c r="O52" i="16"/>
  <c r="L52" i="16"/>
  <c r="I52" i="16"/>
  <c r="F52" i="16"/>
  <c r="C52" i="16"/>
  <c r="AX51" i="16"/>
  <c r="AU51" i="16"/>
  <c r="AR51" i="16"/>
  <c r="AO51" i="16"/>
  <c r="AL51" i="16"/>
  <c r="AI51" i="16"/>
  <c r="AF51" i="16"/>
  <c r="AC51" i="16"/>
  <c r="X51" i="16"/>
  <c r="U51" i="16"/>
  <c r="R51" i="16"/>
  <c r="O51" i="16"/>
  <c r="L51" i="16"/>
  <c r="I51" i="16"/>
  <c r="F51" i="16"/>
  <c r="C51" i="16"/>
  <c r="AX50" i="16"/>
  <c r="AU50" i="16"/>
  <c r="AR50" i="16"/>
  <c r="AO50" i="16"/>
  <c r="AL50" i="16"/>
  <c r="AI50" i="16"/>
  <c r="AF50" i="16"/>
  <c r="AC50" i="16"/>
  <c r="X50" i="16"/>
  <c r="U50" i="16"/>
  <c r="R50" i="16"/>
  <c r="O50" i="16"/>
  <c r="L50" i="16"/>
  <c r="I50" i="16"/>
  <c r="F50" i="16"/>
  <c r="C50" i="16"/>
  <c r="AX49" i="16"/>
  <c r="AX63" i="16" s="1"/>
  <c r="AU49" i="16"/>
  <c r="AR49" i="16"/>
  <c r="AO49" i="16"/>
  <c r="AO63" i="16" s="1"/>
  <c r="AL49" i="16"/>
  <c r="AI49" i="16"/>
  <c r="AI63" i="16" s="1"/>
  <c r="AF49" i="16"/>
  <c r="AC49" i="16"/>
  <c r="X49" i="16"/>
  <c r="U49" i="16"/>
  <c r="R49" i="16"/>
  <c r="O49" i="16"/>
  <c r="L49" i="16"/>
  <c r="I49" i="16"/>
  <c r="F49" i="16"/>
  <c r="C49" i="16"/>
  <c r="AX48" i="16"/>
  <c r="AU48" i="16"/>
  <c r="AU63" i="16" s="1"/>
  <c r="AR48" i="16"/>
  <c r="AR63" i="16" s="1"/>
  <c r="AO48" i="16"/>
  <c r="AL48" i="16"/>
  <c r="AL63" i="16" s="1"/>
  <c r="AI48" i="16"/>
  <c r="AF48" i="16"/>
  <c r="AC48" i="16"/>
  <c r="X48" i="16"/>
  <c r="X63" i="16" s="1"/>
  <c r="U48" i="16"/>
  <c r="R48" i="16"/>
  <c r="R63" i="16" s="1"/>
  <c r="O48" i="16"/>
  <c r="O63" i="16" s="1"/>
  <c r="L48" i="16"/>
  <c r="L63" i="16" s="1"/>
  <c r="I48" i="16"/>
  <c r="F48" i="16"/>
  <c r="C48" i="16"/>
  <c r="C63" i="16" s="1"/>
  <c r="AC42" i="16"/>
  <c r="X42" i="16"/>
  <c r="AX41" i="16"/>
  <c r="AU41" i="16"/>
  <c r="AR41" i="16"/>
  <c r="AO41" i="16"/>
  <c r="AL41" i="16"/>
  <c r="AI41" i="16"/>
  <c r="AF41" i="16"/>
  <c r="AC41" i="16"/>
  <c r="X41" i="16"/>
  <c r="U41" i="16"/>
  <c r="R41" i="16"/>
  <c r="O41" i="16"/>
  <c r="L41" i="16"/>
  <c r="I41" i="16"/>
  <c r="F41" i="16"/>
  <c r="C41" i="16"/>
  <c r="AX40" i="16"/>
  <c r="AU40" i="16"/>
  <c r="AR40" i="16"/>
  <c r="AO40" i="16"/>
  <c r="AL40" i="16"/>
  <c r="AI40" i="16"/>
  <c r="AF40" i="16"/>
  <c r="AC40" i="16"/>
  <c r="X40" i="16"/>
  <c r="U40" i="16"/>
  <c r="R40" i="16"/>
  <c r="O40" i="16"/>
  <c r="L40" i="16"/>
  <c r="I40" i="16"/>
  <c r="F40" i="16"/>
  <c r="C40" i="16"/>
  <c r="AX39" i="16"/>
  <c r="AU39" i="16"/>
  <c r="AR39" i="16"/>
  <c r="AO39" i="16"/>
  <c r="AL39" i="16"/>
  <c r="AI39" i="16"/>
  <c r="AF39" i="16"/>
  <c r="AC39" i="16"/>
  <c r="X39" i="16"/>
  <c r="U39" i="16"/>
  <c r="R39" i="16"/>
  <c r="O39" i="16"/>
  <c r="L39" i="16"/>
  <c r="I39" i="16"/>
  <c r="F39" i="16"/>
  <c r="C39" i="16"/>
  <c r="AX38" i="16"/>
  <c r="AU38" i="16"/>
  <c r="AR38" i="16"/>
  <c r="AO38" i="16"/>
  <c r="AL38" i="16"/>
  <c r="AI38" i="16"/>
  <c r="AF38" i="16"/>
  <c r="AC38" i="16"/>
  <c r="X38" i="16"/>
  <c r="U38" i="16"/>
  <c r="R38" i="16"/>
  <c r="O38" i="16"/>
  <c r="L38" i="16"/>
  <c r="I38" i="16"/>
  <c r="F38" i="16"/>
  <c r="C38" i="16"/>
  <c r="AX37" i="16"/>
  <c r="AU37" i="16"/>
  <c r="AR37" i="16"/>
  <c r="AO37" i="16"/>
  <c r="AL37" i="16"/>
  <c r="AI37" i="16"/>
  <c r="AF37" i="16"/>
  <c r="AC37" i="16"/>
  <c r="X37" i="16"/>
  <c r="U37" i="16"/>
  <c r="R37" i="16"/>
  <c r="O37" i="16"/>
  <c r="L37" i="16"/>
  <c r="I37" i="16"/>
  <c r="F37" i="16"/>
  <c r="C37" i="16"/>
  <c r="AX36" i="16"/>
  <c r="AU36" i="16"/>
  <c r="AR36" i="16"/>
  <c r="AO36" i="16"/>
  <c r="AL36" i="16"/>
  <c r="AI36" i="16"/>
  <c r="AF36" i="16"/>
  <c r="AC36" i="16"/>
  <c r="X36" i="16"/>
  <c r="U36" i="16"/>
  <c r="R36" i="16"/>
  <c r="O36" i="16"/>
  <c r="L36" i="16"/>
  <c r="I36" i="16"/>
  <c r="F36" i="16"/>
  <c r="C36" i="16"/>
  <c r="AX35" i="16"/>
  <c r="AU35" i="16"/>
  <c r="AR35" i="16"/>
  <c r="AO35" i="16"/>
  <c r="AL35" i="16"/>
  <c r="AI35" i="16"/>
  <c r="AF35" i="16"/>
  <c r="AC35" i="16"/>
  <c r="X35" i="16"/>
  <c r="U35" i="16"/>
  <c r="R35" i="16"/>
  <c r="O35" i="16"/>
  <c r="L35" i="16"/>
  <c r="I35" i="16"/>
  <c r="F35" i="16"/>
  <c r="C35" i="16"/>
  <c r="AX34" i="16"/>
  <c r="AU34" i="16"/>
  <c r="AR34" i="16"/>
  <c r="AO34" i="16"/>
  <c r="AL34" i="16"/>
  <c r="AI34" i="16"/>
  <c r="AF34" i="16"/>
  <c r="AC34" i="16"/>
  <c r="X34" i="16"/>
  <c r="U34" i="16"/>
  <c r="R34" i="16"/>
  <c r="O34" i="16"/>
  <c r="L34" i="16"/>
  <c r="I34" i="16"/>
  <c r="F34" i="16"/>
  <c r="C34" i="16"/>
  <c r="AX33" i="16"/>
  <c r="AU33" i="16"/>
  <c r="AR33" i="16"/>
  <c r="AO33" i="16"/>
  <c r="AL33" i="16"/>
  <c r="AI33" i="16"/>
  <c r="AF33" i="16"/>
  <c r="AF42" i="16" s="1"/>
  <c r="AC33" i="16"/>
  <c r="X33" i="16"/>
  <c r="U33" i="16"/>
  <c r="R33" i="16"/>
  <c r="O33" i="16"/>
  <c r="L33" i="16"/>
  <c r="I33" i="16"/>
  <c r="F33" i="16"/>
  <c r="C33" i="16"/>
  <c r="AX32" i="16"/>
  <c r="AU32" i="16"/>
  <c r="AR32" i="16"/>
  <c r="AO32" i="16"/>
  <c r="AL32" i="16"/>
  <c r="AI32" i="16"/>
  <c r="AF32" i="16"/>
  <c r="AC32" i="16"/>
  <c r="X32" i="16"/>
  <c r="U32" i="16"/>
  <c r="R32" i="16"/>
  <c r="O32" i="16"/>
  <c r="L32" i="16"/>
  <c r="I32" i="16"/>
  <c r="F32" i="16"/>
  <c r="C32" i="16"/>
  <c r="AX31" i="16"/>
  <c r="AU31" i="16"/>
  <c r="AR31" i="16"/>
  <c r="AO31" i="16"/>
  <c r="AL31" i="16"/>
  <c r="AI31" i="16"/>
  <c r="AF31" i="16"/>
  <c r="AC31" i="16"/>
  <c r="X31" i="16"/>
  <c r="U31" i="16"/>
  <c r="R31" i="16"/>
  <c r="O31" i="16"/>
  <c r="L31" i="16"/>
  <c r="I31" i="16"/>
  <c r="F31" i="16"/>
  <c r="C31" i="16"/>
  <c r="AX30" i="16"/>
  <c r="AU30" i="16"/>
  <c r="AR30" i="16"/>
  <c r="AO30" i="16"/>
  <c r="AL30" i="16"/>
  <c r="AI30" i="16"/>
  <c r="AF30" i="16"/>
  <c r="AC30" i="16"/>
  <c r="X30" i="16"/>
  <c r="U30" i="16"/>
  <c r="R30" i="16"/>
  <c r="O30" i="16"/>
  <c r="L30" i="16"/>
  <c r="I30" i="16"/>
  <c r="I42" i="16" s="1"/>
  <c r="F30" i="16"/>
  <c r="C30" i="16"/>
  <c r="AX29" i="16"/>
  <c r="AU29" i="16"/>
  <c r="AR29" i="16"/>
  <c r="AO29" i="16"/>
  <c r="AL29" i="16"/>
  <c r="AI29" i="16"/>
  <c r="AF29" i="16"/>
  <c r="AC29" i="16"/>
  <c r="X29" i="16"/>
  <c r="U29" i="16"/>
  <c r="R29" i="16"/>
  <c r="O29" i="16"/>
  <c r="L29" i="16"/>
  <c r="I29" i="16"/>
  <c r="F29" i="16"/>
  <c r="C29" i="16"/>
  <c r="AX28" i="16"/>
  <c r="AU28" i="16"/>
  <c r="AR28" i="16"/>
  <c r="AO28" i="16"/>
  <c r="AL28" i="16"/>
  <c r="AI28" i="16"/>
  <c r="AF28" i="16"/>
  <c r="AC28" i="16"/>
  <c r="X28" i="16"/>
  <c r="U28" i="16"/>
  <c r="U42" i="16" s="1"/>
  <c r="R28" i="16"/>
  <c r="R42" i="16" s="1"/>
  <c r="O28" i="16"/>
  <c r="L28" i="16"/>
  <c r="I28" i="16"/>
  <c r="F28" i="16"/>
  <c r="C28" i="16"/>
  <c r="AX27" i="16"/>
  <c r="AU27" i="16"/>
  <c r="AR27" i="16"/>
  <c r="AO27" i="16"/>
  <c r="AL27" i="16"/>
  <c r="AI27" i="16"/>
  <c r="AF27" i="16"/>
  <c r="AC27" i="16"/>
  <c r="X27" i="16"/>
  <c r="U27" i="16"/>
  <c r="R27" i="16"/>
  <c r="O27" i="16"/>
  <c r="L27" i="16"/>
  <c r="I27" i="16"/>
  <c r="F27" i="16"/>
  <c r="C27" i="16"/>
  <c r="AX20" i="16"/>
  <c r="AU20" i="16"/>
  <c r="AR20" i="16"/>
  <c r="AO20" i="16"/>
  <c r="AL20" i="16"/>
  <c r="AI20" i="16"/>
  <c r="AF20" i="16"/>
  <c r="AC20" i="16"/>
  <c r="X20" i="16"/>
  <c r="U20" i="16"/>
  <c r="R20" i="16"/>
  <c r="O20" i="16"/>
  <c r="L20" i="16"/>
  <c r="I20" i="16"/>
  <c r="F20" i="16"/>
  <c r="C20" i="16"/>
  <c r="AX19" i="16"/>
  <c r="AU19" i="16"/>
  <c r="AR19" i="16"/>
  <c r="AO19" i="16"/>
  <c r="AL19" i="16"/>
  <c r="AI19" i="16"/>
  <c r="AF19" i="16"/>
  <c r="AC19" i="16"/>
  <c r="X19" i="16"/>
  <c r="U19" i="16"/>
  <c r="R19" i="16"/>
  <c r="O19" i="16"/>
  <c r="L19" i="16"/>
  <c r="I19" i="16"/>
  <c r="F19" i="16"/>
  <c r="C19" i="16"/>
  <c r="AX18" i="16"/>
  <c r="AU18" i="16"/>
  <c r="AR18" i="16"/>
  <c r="AO18" i="16"/>
  <c r="AL18" i="16"/>
  <c r="AI18" i="16"/>
  <c r="AF18" i="16"/>
  <c r="AC18" i="16"/>
  <c r="X18" i="16"/>
  <c r="U18" i="16"/>
  <c r="R18" i="16"/>
  <c r="O18" i="16"/>
  <c r="L18" i="16"/>
  <c r="I18" i="16"/>
  <c r="F18" i="16"/>
  <c r="C18" i="16"/>
  <c r="AX17" i="16"/>
  <c r="AU17" i="16"/>
  <c r="AR17" i="16"/>
  <c r="AO17" i="16"/>
  <c r="AL17" i="16"/>
  <c r="AI17" i="16"/>
  <c r="AF17" i="16"/>
  <c r="AC17" i="16"/>
  <c r="X17" i="16"/>
  <c r="U17" i="16"/>
  <c r="R17" i="16"/>
  <c r="O17" i="16"/>
  <c r="L17" i="16"/>
  <c r="I17" i="16"/>
  <c r="F17" i="16"/>
  <c r="C17" i="16"/>
  <c r="AX16" i="16"/>
  <c r="AU16" i="16"/>
  <c r="AR16" i="16"/>
  <c r="AO16" i="16"/>
  <c r="AL16" i="16"/>
  <c r="AI16" i="16"/>
  <c r="AF16" i="16"/>
  <c r="AC16" i="16"/>
  <c r="X16" i="16"/>
  <c r="U16" i="16"/>
  <c r="R16" i="16"/>
  <c r="O16" i="16"/>
  <c r="L16" i="16"/>
  <c r="I16" i="16"/>
  <c r="F16" i="16"/>
  <c r="C16" i="16"/>
  <c r="AX15" i="16"/>
  <c r="AU15" i="16"/>
  <c r="AR15" i="16"/>
  <c r="AO15" i="16"/>
  <c r="AL15" i="16"/>
  <c r="AI15" i="16"/>
  <c r="AF15" i="16"/>
  <c r="AC15" i="16"/>
  <c r="X15" i="16"/>
  <c r="U15" i="16"/>
  <c r="R15" i="16"/>
  <c r="O15" i="16"/>
  <c r="L15" i="16"/>
  <c r="I15" i="16"/>
  <c r="F15" i="16"/>
  <c r="C15" i="16"/>
  <c r="AX14" i="16"/>
  <c r="AU14" i="16"/>
  <c r="AR14" i="16"/>
  <c r="AO14" i="16"/>
  <c r="AL14" i="16"/>
  <c r="AI14" i="16"/>
  <c r="AF14" i="16"/>
  <c r="AC14" i="16"/>
  <c r="X14" i="16"/>
  <c r="U14" i="16"/>
  <c r="R14" i="16"/>
  <c r="O14" i="16"/>
  <c r="L14" i="16"/>
  <c r="I14" i="16"/>
  <c r="F14" i="16"/>
  <c r="C14" i="16"/>
  <c r="AX13" i="16"/>
  <c r="AU13" i="16"/>
  <c r="AR13" i="16"/>
  <c r="AO13" i="16"/>
  <c r="AL13" i="16"/>
  <c r="AI13" i="16"/>
  <c r="AF13" i="16"/>
  <c r="AC13" i="16"/>
  <c r="X13" i="16"/>
  <c r="U13" i="16"/>
  <c r="R13" i="16"/>
  <c r="O13" i="16"/>
  <c r="L13" i="16"/>
  <c r="I13" i="16"/>
  <c r="F13" i="16"/>
  <c r="C13" i="16"/>
  <c r="AX12" i="16"/>
  <c r="AU12" i="16"/>
  <c r="AR12" i="16"/>
  <c r="AO12" i="16"/>
  <c r="AL12" i="16"/>
  <c r="AI12" i="16"/>
  <c r="AF12" i="16"/>
  <c r="AC12" i="16"/>
  <c r="X12" i="16"/>
  <c r="U12" i="16"/>
  <c r="R12" i="16"/>
  <c r="O12" i="16"/>
  <c r="L12" i="16"/>
  <c r="I12" i="16"/>
  <c r="F12" i="16"/>
  <c r="C12" i="16"/>
  <c r="AX11" i="16"/>
  <c r="AU11" i="16"/>
  <c r="AR11" i="16"/>
  <c r="AO11" i="16"/>
  <c r="AL11" i="16"/>
  <c r="AI11" i="16"/>
  <c r="AF11" i="16"/>
  <c r="AC11" i="16"/>
  <c r="X11" i="16"/>
  <c r="U11" i="16"/>
  <c r="R11" i="16"/>
  <c r="O11" i="16"/>
  <c r="L11" i="16"/>
  <c r="I11" i="16"/>
  <c r="F11" i="16"/>
  <c r="C11" i="16"/>
  <c r="AX10" i="16"/>
  <c r="AU10" i="16"/>
  <c r="AR10" i="16"/>
  <c r="AO10" i="16"/>
  <c r="AL10" i="16"/>
  <c r="AI10" i="16"/>
  <c r="AF10" i="16"/>
  <c r="AC10" i="16"/>
  <c r="X10" i="16"/>
  <c r="U10" i="16"/>
  <c r="U21" i="16" s="1"/>
  <c r="R10" i="16"/>
  <c r="O10" i="16"/>
  <c r="L10" i="16"/>
  <c r="I10" i="16"/>
  <c r="F10" i="16"/>
  <c r="C10" i="16"/>
  <c r="AX9" i="16"/>
  <c r="AU9" i="16"/>
  <c r="AR9" i="16"/>
  <c r="AO9" i="16"/>
  <c r="AL9" i="16"/>
  <c r="AI9" i="16"/>
  <c r="AF9" i="16"/>
  <c r="AC9" i="16"/>
  <c r="X9" i="16"/>
  <c r="U9" i="16"/>
  <c r="R9" i="16"/>
  <c r="O9" i="16"/>
  <c r="L9" i="16"/>
  <c r="I9" i="16"/>
  <c r="F9" i="16"/>
  <c r="C9" i="16"/>
  <c r="AX8" i="16"/>
  <c r="AU8" i="16"/>
  <c r="AR8" i="16"/>
  <c r="AO8" i="16"/>
  <c r="AL8" i="16"/>
  <c r="AI8" i="16"/>
  <c r="AI21" i="16" s="1"/>
  <c r="AF8" i="16"/>
  <c r="AF21" i="16" s="1"/>
  <c r="AC8" i="16"/>
  <c r="X8" i="16"/>
  <c r="U8" i="16"/>
  <c r="R8" i="16"/>
  <c r="O8" i="16"/>
  <c r="L8" i="16"/>
  <c r="I8" i="16"/>
  <c r="F8" i="16"/>
  <c r="C8" i="16"/>
  <c r="AX7" i="16"/>
  <c r="AU7" i="16"/>
  <c r="AR7" i="16"/>
  <c r="AO7" i="16"/>
  <c r="AO21" i="16" s="1"/>
  <c r="AL7" i="16"/>
  <c r="AL21" i="16" s="1"/>
  <c r="AI7" i="16"/>
  <c r="AF7" i="16"/>
  <c r="AC7" i="16"/>
  <c r="X7" i="16"/>
  <c r="U7" i="16"/>
  <c r="R7" i="16"/>
  <c r="O7" i="16"/>
  <c r="L7" i="16"/>
  <c r="I7" i="16"/>
  <c r="F7" i="16"/>
  <c r="C7" i="16"/>
  <c r="AX6" i="16"/>
  <c r="AU6" i="16"/>
  <c r="AU21" i="16" s="1"/>
  <c r="AR6" i="16"/>
  <c r="AR21" i="16" s="1"/>
  <c r="AO6" i="16"/>
  <c r="AL6" i="16"/>
  <c r="AI6" i="16"/>
  <c r="AF6" i="16"/>
  <c r="AC6" i="16"/>
  <c r="X6" i="16"/>
  <c r="U6" i="16"/>
  <c r="R6" i="16"/>
  <c r="O6" i="16"/>
  <c r="L6" i="16"/>
  <c r="I6" i="16"/>
  <c r="F6" i="16"/>
  <c r="C6" i="16"/>
  <c r="C21" i="16" s="1"/>
  <c r="T35" i="11"/>
  <c r="Q35" i="11"/>
  <c r="N35" i="11"/>
  <c r="I35" i="11"/>
  <c r="F35" i="11"/>
  <c r="C35" i="11"/>
  <c r="T34" i="11"/>
  <c r="Q34" i="11"/>
  <c r="N34" i="11"/>
  <c r="I34" i="11"/>
  <c r="F34" i="11"/>
  <c r="C34" i="11"/>
  <c r="T33" i="11"/>
  <c r="Q33" i="11"/>
  <c r="N33" i="11"/>
  <c r="I33" i="11"/>
  <c r="F33" i="11"/>
  <c r="C33" i="11"/>
  <c r="T32" i="11"/>
  <c r="Q32" i="11"/>
  <c r="N32" i="11"/>
  <c r="I32" i="11"/>
  <c r="F32" i="11"/>
  <c r="C32" i="11"/>
  <c r="T31" i="11"/>
  <c r="T36" i="11" s="1"/>
  <c r="Q31" i="11"/>
  <c r="N31" i="11"/>
  <c r="I31" i="11"/>
  <c r="F31" i="11"/>
  <c r="C31" i="11"/>
  <c r="T30" i="11"/>
  <c r="Q30" i="11"/>
  <c r="N30" i="11"/>
  <c r="I30" i="11"/>
  <c r="F30" i="11"/>
  <c r="C30" i="11"/>
  <c r="T29" i="11"/>
  <c r="Q29" i="11"/>
  <c r="Q36" i="11" s="1"/>
  <c r="N29" i="11"/>
  <c r="N36" i="11" s="1"/>
  <c r="I29" i="11"/>
  <c r="F29" i="11"/>
  <c r="C29" i="11"/>
  <c r="C36" i="11" s="1"/>
  <c r="T23" i="11"/>
  <c r="Q23" i="11"/>
  <c r="N23" i="11"/>
  <c r="I23" i="11"/>
  <c r="F23" i="11"/>
  <c r="C23" i="11"/>
  <c r="T22" i="11"/>
  <c r="Q22" i="11"/>
  <c r="N22" i="11"/>
  <c r="I22" i="11"/>
  <c r="F22" i="11"/>
  <c r="C22" i="11"/>
  <c r="T21" i="11"/>
  <c r="Q21" i="11"/>
  <c r="N21" i="11"/>
  <c r="I21" i="11"/>
  <c r="F21" i="11"/>
  <c r="C21" i="11"/>
  <c r="T20" i="11"/>
  <c r="Q20" i="11"/>
  <c r="N20" i="11"/>
  <c r="I20" i="11"/>
  <c r="F20" i="11"/>
  <c r="C20" i="11"/>
  <c r="T19" i="11"/>
  <c r="Q19" i="11"/>
  <c r="N19" i="11"/>
  <c r="I19" i="11"/>
  <c r="F19" i="11"/>
  <c r="F24" i="11" s="1"/>
  <c r="C19" i="11"/>
  <c r="T18" i="11"/>
  <c r="Q18" i="11"/>
  <c r="N18" i="11"/>
  <c r="I18" i="11"/>
  <c r="F18" i="11"/>
  <c r="C18" i="11"/>
  <c r="T17" i="11"/>
  <c r="T24" i="11" s="1"/>
  <c r="Q17" i="11"/>
  <c r="Q24" i="11" s="1"/>
  <c r="N17" i="11"/>
  <c r="N24" i="11" s="1"/>
  <c r="I17" i="11"/>
  <c r="F17" i="11"/>
  <c r="C17" i="11"/>
  <c r="T12" i="11"/>
  <c r="F12" i="11"/>
  <c r="T11" i="11"/>
  <c r="Q11" i="11"/>
  <c r="N11" i="11"/>
  <c r="I11" i="11"/>
  <c r="F11" i="11"/>
  <c r="C11" i="11"/>
  <c r="T10" i="11"/>
  <c r="Q10" i="11"/>
  <c r="N10" i="11"/>
  <c r="I10" i="11"/>
  <c r="F10" i="11"/>
  <c r="C10" i="11"/>
  <c r="T9" i="11"/>
  <c r="Q9" i="11"/>
  <c r="N9" i="11"/>
  <c r="I9" i="11"/>
  <c r="I12" i="11" s="1"/>
  <c r="F9" i="11"/>
  <c r="C9" i="11"/>
  <c r="T8" i="11"/>
  <c r="Q8" i="11"/>
  <c r="N8" i="11"/>
  <c r="I8" i="11"/>
  <c r="F8" i="11"/>
  <c r="C8" i="11"/>
  <c r="T7" i="11"/>
  <c r="Q7" i="11"/>
  <c r="N7" i="11"/>
  <c r="I7" i="11"/>
  <c r="F7" i="11"/>
  <c r="C7" i="11"/>
  <c r="T6" i="11"/>
  <c r="Q6" i="11"/>
  <c r="N6" i="11"/>
  <c r="I6" i="11"/>
  <c r="F6" i="11"/>
  <c r="C6" i="11"/>
  <c r="T5" i="11"/>
  <c r="Q5" i="11"/>
  <c r="Q12" i="11" s="1"/>
  <c r="N5" i="11"/>
  <c r="N12" i="11" s="1"/>
  <c r="I5" i="11"/>
  <c r="F5" i="11"/>
  <c r="C5" i="11"/>
  <c r="G13" i="10"/>
  <c r="K12" i="10"/>
  <c r="G12" i="10"/>
  <c r="C12" i="10"/>
  <c r="K11" i="10"/>
  <c r="G11" i="10"/>
  <c r="C11" i="10"/>
  <c r="K10" i="10"/>
  <c r="G10" i="10"/>
  <c r="C10" i="10"/>
  <c r="K9" i="10"/>
  <c r="G9" i="10"/>
  <c r="C9" i="10"/>
  <c r="K8" i="10"/>
  <c r="G8" i="10"/>
  <c r="C8" i="10"/>
  <c r="K7" i="10"/>
  <c r="G7" i="10"/>
  <c r="C7" i="10"/>
  <c r="K6" i="10"/>
  <c r="K13" i="10" s="1"/>
  <c r="G6" i="10"/>
  <c r="C6" i="10"/>
  <c r="N36" i="7"/>
  <c r="Q35" i="7"/>
  <c r="N35" i="7"/>
  <c r="F35" i="7"/>
  <c r="C35" i="7"/>
  <c r="Q34" i="7"/>
  <c r="N34" i="7"/>
  <c r="F34" i="7"/>
  <c r="C34" i="7"/>
  <c r="Q33" i="7"/>
  <c r="N33" i="7"/>
  <c r="F33" i="7"/>
  <c r="C33" i="7"/>
  <c r="Q32" i="7"/>
  <c r="Q36" i="7" s="1"/>
  <c r="N32" i="7"/>
  <c r="F32" i="7"/>
  <c r="C32" i="7"/>
  <c r="Q31" i="7"/>
  <c r="N31" i="7"/>
  <c r="F31" i="7"/>
  <c r="C31" i="7"/>
  <c r="Q30" i="7"/>
  <c r="N30" i="7"/>
  <c r="F30" i="7"/>
  <c r="C30" i="7"/>
  <c r="Q29" i="7"/>
  <c r="N29" i="7"/>
  <c r="F29" i="7"/>
  <c r="F36" i="7" s="1"/>
  <c r="C29" i="7"/>
  <c r="Q23" i="7"/>
  <c r="N23" i="7"/>
  <c r="F23" i="7"/>
  <c r="C23" i="7"/>
  <c r="Q22" i="7"/>
  <c r="N22" i="7"/>
  <c r="F22" i="7"/>
  <c r="C22" i="7"/>
  <c r="Q21" i="7"/>
  <c r="N21" i="7"/>
  <c r="F21" i="7"/>
  <c r="C21" i="7"/>
  <c r="Q20" i="7"/>
  <c r="N20" i="7"/>
  <c r="F20" i="7"/>
  <c r="C20" i="7"/>
  <c r="Q19" i="7"/>
  <c r="N19" i="7"/>
  <c r="F19" i="7"/>
  <c r="C19" i="7"/>
  <c r="Q18" i="7"/>
  <c r="N18" i="7"/>
  <c r="F18" i="7"/>
  <c r="C18" i="7"/>
  <c r="Q17" i="7"/>
  <c r="N17" i="7"/>
  <c r="N24" i="7" s="1"/>
  <c r="F17" i="7"/>
  <c r="C17" i="7"/>
  <c r="Q11" i="7"/>
  <c r="N11" i="7"/>
  <c r="F11" i="7"/>
  <c r="C11" i="7"/>
  <c r="Q10" i="7"/>
  <c r="N10" i="7"/>
  <c r="F10" i="7"/>
  <c r="C10" i="7"/>
  <c r="Q9" i="7"/>
  <c r="N9" i="7"/>
  <c r="F9" i="7"/>
  <c r="C9" i="7"/>
  <c r="Q8" i="7"/>
  <c r="N8" i="7"/>
  <c r="F8" i="7"/>
  <c r="C8" i="7"/>
  <c r="Q7" i="7"/>
  <c r="N7" i="7"/>
  <c r="F7" i="7"/>
  <c r="C7" i="7"/>
  <c r="Q6" i="7"/>
  <c r="N6" i="7"/>
  <c r="F6" i="7"/>
  <c r="C6" i="7"/>
  <c r="Q5" i="7"/>
  <c r="N5" i="7"/>
  <c r="F5" i="7"/>
  <c r="C5" i="7"/>
  <c r="I10" i="6"/>
  <c r="I11" i="6" s="1"/>
  <c r="F10" i="6"/>
  <c r="F11" i="6" s="1"/>
  <c r="C10" i="6"/>
  <c r="I9" i="6"/>
  <c r="F9" i="6"/>
  <c r="C9" i="6"/>
  <c r="I8" i="6"/>
  <c r="F8" i="6"/>
  <c r="C8" i="6"/>
  <c r="I7" i="6"/>
  <c r="F7" i="6"/>
  <c r="C7" i="6"/>
  <c r="I6" i="6"/>
  <c r="F6" i="6"/>
  <c r="C6" i="6"/>
  <c r="C11" i="6" s="1"/>
  <c r="I7" i="5"/>
  <c r="F7" i="5"/>
  <c r="F9" i="5" s="1"/>
  <c r="C7" i="5"/>
  <c r="I6" i="5"/>
  <c r="F6" i="5"/>
  <c r="C6" i="5"/>
  <c r="I5" i="5"/>
  <c r="F5" i="5"/>
  <c r="C5" i="5"/>
  <c r="C9" i="5" s="1"/>
  <c r="C10" i="4"/>
  <c r="D10" i="4" s="1"/>
  <c r="B10" i="4"/>
  <c r="D9" i="4"/>
  <c r="B9" i="4"/>
  <c r="C8" i="4"/>
  <c r="D8" i="4" s="1"/>
  <c r="B8" i="4"/>
  <c r="D7" i="4"/>
  <c r="C7" i="4"/>
  <c r="B7" i="4"/>
  <c r="C6" i="4"/>
  <c r="D6" i="4" s="1"/>
  <c r="D5" i="4"/>
  <c r="C5" i="4"/>
  <c r="L20" i="3"/>
  <c r="I20" i="3"/>
  <c r="O19" i="3"/>
  <c r="L19" i="3"/>
  <c r="I19" i="3"/>
  <c r="C19" i="3"/>
  <c r="O18" i="3"/>
  <c r="L18" i="3"/>
  <c r="I18" i="3"/>
  <c r="C18" i="3"/>
  <c r="O17" i="3"/>
  <c r="L17" i="3"/>
  <c r="I17" i="3"/>
  <c r="C17" i="3"/>
  <c r="O16" i="3"/>
  <c r="L16" i="3"/>
  <c r="I16" i="3"/>
  <c r="C16" i="3"/>
  <c r="O15" i="3"/>
  <c r="L15" i="3"/>
  <c r="I15" i="3"/>
  <c r="C15" i="3"/>
  <c r="O14" i="3"/>
  <c r="L14" i="3"/>
  <c r="I14" i="3"/>
  <c r="C14" i="3"/>
  <c r="O13" i="3"/>
  <c r="L13" i="3"/>
  <c r="I13" i="3"/>
  <c r="C13" i="3"/>
  <c r="C20" i="3" s="1"/>
  <c r="O12" i="3"/>
  <c r="O20" i="3" s="1"/>
  <c r="L12" i="3"/>
  <c r="I12" i="3"/>
  <c r="C12" i="3"/>
  <c r="O11" i="3"/>
  <c r="L11" i="3"/>
  <c r="I11" i="3"/>
  <c r="C11" i="3"/>
  <c r="O10" i="3"/>
  <c r="L10" i="3"/>
  <c r="I10" i="3"/>
  <c r="C10" i="3"/>
  <c r="S9" i="3"/>
  <c r="O9" i="3"/>
  <c r="L9" i="3"/>
  <c r="I9" i="3"/>
  <c r="C9" i="3"/>
  <c r="S8" i="3"/>
  <c r="O8" i="3"/>
  <c r="L8" i="3"/>
  <c r="I8" i="3"/>
  <c r="C8" i="3"/>
  <c r="S7" i="3"/>
  <c r="O7" i="3"/>
  <c r="L7" i="3"/>
  <c r="I7" i="3"/>
  <c r="C7" i="3"/>
  <c r="S6" i="3"/>
  <c r="O6" i="3"/>
  <c r="L6" i="3"/>
  <c r="I6" i="3"/>
  <c r="C6" i="3"/>
  <c r="S5" i="3"/>
  <c r="O5" i="3"/>
  <c r="L5" i="3"/>
  <c r="I5" i="3"/>
  <c r="C5" i="3"/>
  <c r="H19" i="2"/>
  <c r="F19" i="2"/>
  <c r="H18" i="2"/>
  <c r="F18" i="2"/>
  <c r="H17" i="2"/>
  <c r="F17" i="2"/>
  <c r="H16" i="2"/>
  <c r="F16" i="2"/>
  <c r="F20" i="2" s="1"/>
  <c r="H15" i="2"/>
  <c r="F15" i="2"/>
  <c r="F14" i="2"/>
  <c r="B14" i="2"/>
  <c r="H13" i="2"/>
  <c r="F13" i="2"/>
  <c r="H12" i="2"/>
  <c r="F12" i="2"/>
  <c r="H11" i="2"/>
  <c r="F11" i="2"/>
  <c r="H10" i="2"/>
  <c r="F10" i="2"/>
  <c r="H9" i="2"/>
  <c r="F9" i="2"/>
  <c r="H8" i="2"/>
  <c r="F8" i="2"/>
  <c r="H7" i="2"/>
  <c r="F7" i="2"/>
  <c r="H6" i="2"/>
  <c r="F6" i="2"/>
  <c r="H5" i="2"/>
  <c r="F5" i="2"/>
  <c r="C25" i="1"/>
  <c r="O13" i="20" l="1"/>
  <c r="D25" i="24"/>
  <c r="C26" i="24"/>
  <c r="D19" i="24"/>
  <c r="D12" i="24"/>
  <c r="AI42" i="16"/>
  <c r="F39" i="20"/>
  <c r="K42" i="15"/>
  <c r="AL42" i="16"/>
  <c r="BB13" i="21"/>
  <c r="D6" i="24"/>
  <c r="AO42" i="16"/>
  <c r="E26" i="21"/>
  <c r="AY26" i="21"/>
  <c r="D11" i="24"/>
  <c r="E9" i="25"/>
  <c r="C12" i="7"/>
  <c r="C24" i="7"/>
  <c r="X21" i="16"/>
  <c r="AR42" i="16"/>
  <c r="O39" i="20"/>
  <c r="N13" i="21"/>
  <c r="AV13" i="21"/>
  <c r="AP13" i="21"/>
  <c r="AJ13" i="21"/>
  <c r="H26" i="21"/>
  <c r="BB26" i="21"/>
  <c r="D22" i="24"/>
  <c r="F28" i="24"/>
  <c r="M13" i="25"/>
  <c r="H30" i="17"/>
  <c r="H42" i="15"/>
  <c r="D13" i="25"/>
  <c r="L21" i="16"/>
  <c r="U13" i="20"/>
  <c r="X13" i="20"/>
  <c r="D16" i="24"/>
  <c r="E12" i="25"/>
  <c r="F12" i="26"/>
  <c r="C12" i="11"/>
  <c r="R21" i="16"/>
  <c r="H13" i="21"/>
  <c r="I13" i="25"/>
  <c r="O21" i="16"/>
  <c r="AM26" i="21"/>
  <c r="AS39" i="21"/>
  <c r="G11" i="25"/>
  <c r="G9" i="25"/>
  <c r="G10" i="25"/>
  <c r="G7" i="25"/>
  <c r="G13" i="25" s="1"/>
  <c r="G12" i="25"/>
  <c r="F12" i="7"/>
  <c r="F24" i="7"/>
  <c r="C36" i="7"/>
  <c r="AC21" i="16"/>
  <c r="U63" i="16"/>
  <c r="R39" i="20"/>
  <c r="Q13" i="21"/>
  <c r="K13" i="21"/>
  <c r="E39" i="21"/>
  <c r="AY39" i="21"/>
  <c r="AM39" i="21"/>
  <c r="U42" i="15"/>
  <c r="D17" i="24"/>
  <c r="C7" i="25"/>
  <c r="I9" i="25"/>
  <c r="I7" i="25"/>
  <c r="I8" i="25"/>
  <c r="E30" i="24"/>
  <c r="I12" i="25"/>
  <c r="I10" i="25"/>
  <c r="AX21" i="16"/>
  <c r="D15" i="24"/>
  <c r="D10" i="24"/>
  <c r="C12" i="25"/>
  <c r="T8" i="3"/>
  <c r="N12" i="7"/>
  <c r="AX42" i="16"/>
  <c r="U39" i="20"/>
  <c r="H39" i="21"/>
  <c r="Q12" i="7"/>
  <c r="C24" i="11"/>
  <c r="AU42" i="16"/>
  <c r="AC63" i="16"/>
  <c r="D13" i="24"/>
  <c r="E10" i="25"/>
  <c r="F36" i="11"/>
  <c r="AP39" i="21"/>
  <c r="D8" i="24"/>
  <c r="D18" i="24"/>
  <c r="E11" i="25"/>
  <c r="T9" i="3"/>
  <c r="F21" i="16"/>
  <c r="X42" i="15"/>
  <c r="C28" i="24"/>
  <c r="C9" i="25"/>
  <c r="I21" i="16"/>
  <c r="R13" i="20"/>
  <c r="F42" i="16"/>
  <c r="BB39" i="21"/>
  <c r="D23" i="24"/>
  <c r="E14" i="3"/>
  <c r="I14" i="2"/>
  <c r="C14" i="2"/>
  <c r="Q24" i="7"/>
  <c r="C42" i="16"/>
  <c r="X39" i="20"/>
  <c r="C13" i="10"/>
  <c r="L42" i="16"/>
  <c r="AF63" i="16"/>
  <c r="N39" i="21"/>
  <c r="AV39" i="21"/>
  <c r="AJ39" i="21"/>
  <c r="B20" i="2"/>
  <c r="I24" i="11"/>
  <c r="I36" i="11"/>
  <c r="O42" i="16"/>
  <c r="Q39" i="21"/>
  <c r="K39" i="21"/>
  <c r="C11" i="25"/>
  <c r="G32" i="24"/>
  <c r="F8" i="24"/>
  <c r="F15" i="24"/>
  <c r="F22" i="24"/>
  <c r="K10" i="25"/>
  <c r="C20" i="12"/>
  <c r="F12" i="24"/>
  <c r="F19" i="24"/>
  <c r="K12" i="25"/>
  <c r="K13" i="25" s="1"/>
  <c r="S10" i="3"/>
  <c r="T10" i="3" s="1"/>
  <c r="H12" i="24"/>
  <c r="H25" i="24" s="1"/>
  <c r="E26" i="24"/>
  <c r="G20" i="12"/>
  <c r="C9" i="12"/>
  <c r="C16" i="12"/>
  <c r="C6" i="25"/>
  <c r="F6" i="24"/>
  <c r="F13" i="24"/>
  <c r="C7" i="12"/>
  <c r="I20" i="2" l="1"/>
  <c r="J14" i="2"/>
  <c r="E20" i="3"/>
  <c r="E7" i="25"/>
  <c r="C30" i="24"/>
  <c r="E6" i="25"/>
  <c r="T6" i="3"/>
  <c r="T7" i="3"/>
  <c r="F30" i="24"/>
  <c r="E32" i="24"/>
  <c r="E31" i="24"/>
  <c r="T5" i="3"/>
  <c r="C16" i="2"/>
  <c r="C9" i="2"/>
  <c r="C12" i="2"/>
  <c r="C5" i="2"/>
  <c r="C11" i="2"/>
  <c r="C15" i="2"/>
  <c r="C8" i="2"/>
  <c r="C18" i="2"/>
  <c r="C17" i="2"/>
  <c r="H20" i="2"/>
  <c r="C7" i="2"/>
  <c r="C19" i="2"/>
  <c r="C13" i="2"/>
  <c r="C6" i="2"/>
  <c r="C10" i="2"/>
  <c r="C13" i="25"/>
  <c r="D28" i="24"/>
  <c r="C29" i="24"/>
  <c r="G33" i="24"/>
  <c r="H32" i="24"/>
  <c r="F25" i="24"/>
  <c r="E8" i="25"/>
  <c r="F12" i="3" l="1"/>
  <c r="F11" i="3"/>
  <c r="F9" i="3"/>
  <c r="F7" i="3"/>
  <c r="F5" i="3"/>
  <c r="F19" i="3"/>
  <c r="F16" i="3"/>
  <c r="F15" i="3"/>
  <c r="F13" i="3"/>
  <c r="F18" i="3"/>
  <c r="F6" i="3"/>
  <c r="F17" i="3"/>
  <c r="F8" i="3"/>
  <c r="F10" i="3"/>
  <c r="F32" i="24"/>
  <c r="E33" i="24"/>
  <c r="F14" i="3"/>
  <c r="E13" i="25"/>
  <c r="C31" i="24"/>
  <c r="D30" i="24"/>
  <c r="C32" i="24"/>
  <c r="C20" i="2"/>
  <c r="J12" i="2"/>
  <c r="J5" i="2"/>
  <c r="J15" i="2"/>
  <c r="J18" i="2"/>
  <c r="J11" i="2"/>
  <c r="J17" i="2"/>
  <c r="J10" i="2"/>
  <c r="J7" i="2"/>
  <c r="J9" i="2"/>
  <c r="J19" i="2"/>
  <c r="J8" i="2"/>
  <c r="J13" i="2"/>
  <c r="J6" i="2"/>
  <c r="J16" i="2"/>
  <c r="C33" i="24" l="1"/>
  <c r="D32" i="24"/>
  <c r="J20" i="2"/>
  <c r="F20" i="3"/>
</calcChain>
</file>

<file path=xl/sharedStrings.xml><?xml version="1.0" encoding="utf-8"?>
<sst xmlns="http://schemas.openxmlformats.org/spreadsheetml/2006/main" count="3484" uniqueCount="542">
  <si>
    <t>TABELID</t>
  </si>
  <si>
    <t xml:space="preserve">1. </t>
  </si>
  <si>
    <t>Eesti üldpindala jaotus maakategooriate järgi</t>
  </si>
  <si>
    <t>Üldpindala jaotus maakategooriate järgi omandivormiti</t>
  </si>
  <si>
    <t xml:space="preserve">3. </t>
  </si>
  <si>
    <t>Eesti metsasuse jaotus. Metsamaa pindala FRA järgi</t>
  </si>
  <si>
    <t xml:space="preserve">4. </t>
  </si>
  <si>
    <t xml:space="preserve">5. </t>
  </si>
  <si>
    <t>Metsamaa looduslikkus</t>
  </si>
  <si>
    <t xml:space="preserve">6. </t>
  </si>
  <si>
    <t>Metsamaa pindala ja tagavara enamuspuuliigiti, RMK, teised (majandatavad eraldi)</t>
  </si>
  <si>
    <t xml:space="preserve">7. </t>
  </si>
  <si>
    <t>Puistute  vanus, RMK, teised (eraldi majandatavad)</t>
  </si>
  <si>
    <t xml:space="preserve">8. </t>
  </si>
  <si>
    <t>Puistute keskmine hektaritagavara enamuspuuliigiti</t>
  </si>
  <si>
    <t xml:space="preserve">9. </t>
  </si>
  <si>
    <t xml:space="preserve">10. </t>
  </si>
  <si>
    <t>Maakondade metsamaa pindala ja tagavara, maakondade metsasus</t>
  </si>
  <si>
    <t>24.</t>
  </si>
  <si>
    <t>EESTI   ÜLDPINDALA  JAOTUS  MAAKATEGOORIATE  JÄRGI</t>
  </si>
  <si>
    <t>M a a k a t e g o o r i a</t>
  </si>
  <si>
    <r>
      <t xml:space="preserve">maakategooria
üldpindalast  </t>
    </r>
    <r>
      <rPr>
        <b/>
        <i/>
        <sz val="10"/>
        <rFont val="Garamond"/>
        <family val="1"/>
        <charset val="186"/>
      </rPr>
      <t>%</t>
    </r>
  </si>
  <si>
    <t>Teised valdajad</t>
  </si>
  <si>
    <t>tuhat ha</t>
  </si>
  <si>
    <t>%</t>
  </si>
  <si>
    <t>Metsamaa</t>
  </si>
  <si>
    <r>
      <t xml:space="preserve">  sealhulgas: </t>
    </r>
    <r>
      <rPr>
        <b/>
        <sz val="11"/>
        <rFont val="Garamond"/>
        <family val="1"/>
        <charset val="186"/>
      </rPr>
      <t>metsaga</t>
    </r>
  </si>
  <si>
    <r>
      <t xml:space="preserve">                    </t>
    </r>
    <r>
      <rPr>
        <b/>
        <sz val="11"/>
        <rFont val="Garamond"/>
        <family val="1"/>
        <charset val="186"/>
      </rPr>
      <t>metsata</t>
    </r>
  </si>
  <si>
    <t>Põõsastik</t>
  </si>
  <si>
    <t>Põllumajandusmaa</t>
  </si>
  <si>
    <r>
      <t xml:space="preserve">  sealhulgas:  </t>
    </r>
    <r>
      <rPr>
        <b/>
        <sz val="11"/>
        <rFont val="Garamond"/>
        <family val="1"/>
        <charset val="186"/>
      </rPr>
      <t>haritav maa</t>
    </r>
  </si>
  <si>
    <t>looduslik rohumaa</t>
  </si>
  <si>
    <t>Soo</t>
  </si>
  <si>
    <t>Siseveed</t>
  </si>
  <si>
    <t>Muud veekogud</t>
  </si>
  <si>
    <t>Asustusala</t>
  </si>
  <si>
    <t>Teed</t>
  </si>
  <si>
    <t>Trassid</t>
  </si>
  <si>
    <t>Karjäärid</t>
  </si>
  <si>
    <t>Muud maad</t>
  </si>
  <si>
    <t>K o k k u</t>
  </si>
  <si>
    <r>
      <t xml:space="preserve"> </t>
    </r>
    <r>
      <rPr>
        <i/>
        <vertAlign val="superscript"/>
        <sz val="11"/>
        <rFont val="Garamond"/>
        <family val="1"/>
        <charset val="186"/>
      </rPr>
      <t>2</t>
    </r>
    <r>
      <rPr>
        <i/>
        <sz val="11"/>
        <rFont val="Garamond"/>
        <family val="1"/>
        <charset val="186"/>
      </rPr>
      <t xml:space="preserve"> Riigimetsa Majandamise Keskuse (RMK) haldusala
</t>
    </r>
  </si>
  <si>
    <t>ÜLDPINDALA  JAOTUS  MAAKATEGOORIATE  JÄRGI  OMANDIVORMITI</t>
  </si>
  <si>
    <t>Riigi-
metskonnad</t>
  </si>
  <si>
    <t>Füüsiliste 
isikute maa</t>
  </si>
  <si>
    <r>
      <t xml:space="preserve">  sealhulgas: </t>
    </r>
    <r>
      <rPr>
        <b/>
        <sz val="11"/>
        <rFont val="Garamond"/>
        <family val="1"/>
      </rPr>
      <t>metsaga</t>
    </r>
  </si>
  <si>
    <r>
      <t xml:space="preserve">                    </t>
    </r>
    <r>
      <rPr>
        <b/>
        <sz val="11"/>
        <rFont val="Garamond"/>
        <family val="1"/>
      </rPr>
      <t>metsata</t>
    </r>
  </si>
  <si>
    <r>
      <t xml:space="preserve">  sealhulgas:  </t>
    </r>
    <r>
      <rPr>
        <b/>
        <sz val="11"/>
        <rFont val="Garamond"/>
        <family val="1"/>
      </rPr>
      <t>haritav maa</t>
    </r>
  </si>
  <si>
    <r>
      <t xml:space="preserve"> </t>
    </r>
    <r>
      <rPr>
        <i/>
        <vertAlign val="superscript"/>
        <sz val="11"/>
        <rFont val="Garamond"/>
        <family val="1"/>
      </rPr>
      <t>1</t>
    </r>
    <r>
      <rPr>
        <i/>
        <sz val="11"/>
        <rFont val="Garamond"/>
        <family val="1"/>
      </rPr>
      <t xml:space="preserve"> sealhulgas munitsipaalmaa</t>
    </r>
  </si>
  <si>
    <r>
      <t xml:space="preserve"> </t>
    </r>
    <r>
      <rPr>
        <i/>
        <vertAlign val="superscript"/>
        <sz val="11"/>
        <rFont val="Garamond"/>
        <family val="1"/>
      </rPr>
      <t>2</t>
    </r>
    <r>
      <rPr>
        <i/>
        <sz val="11"/>
        <rFont val="Garamond"/>
        <family val="1"/>
      </rPr>
      <t xml:space="preserve"> sealhulgas kirikute-koguduste maa</t>
    </r>
  </si>
  <si>
    <r>
      <t xml:space="preserve"> </t>
    </r>
    <r>
      <rPr>
        <i/>
        <vertAlign val="superscript"/>
        <sz val="11"/>
        <rFont val="Garamond"/>
        <family val="1"/>
      </rPr>
      <t>3</t>
    </r>
    <r>
      <rPr>
        <i/>
        <sz val="11"/>
        <rFont val="Garamond"/>
        <family val="1"/>
      </rPr>
      <t xml:space="preserve"> tagastatav või erastatav maa, sh. kinnistamata riigi reservmaa</t>
    </r>
  </si>
  <si>
    <t>Muu riigimaa</t>
  </si>
  <si>
    <t>Füüsiliste isikute maa</t>
  </si>
  <si>
    <t>Juriidiliste isikute maa</t>
  </si>
  <si>
    <t>EESTIMAA METSASUSE  JAOTUS</t>
  </si>
  <si>
    <t>Nimetus</t>
  </si>
  <si>
    <t xml:space="preserve">Eesti  pindala </t>
  </si>
  <si>
    <t>Metsamaa pindala</t>
  </si>
  <si>
    <t>Metsasuse</t>
  </si>
  <si>
    <t>Metsade osakaal kogu Eestis</t>
  </si>
  <si>
    <t>Metsade osakaal Peipsi ja Võrtsjärveta</t>
  </si>
  <si>
    <t>Puistute osakaal kogu Eestis</t>
  </si>
  <si>
    <t>Puistute osakaal Peipsi ja Võrtsjärveta</t>
  </si>
  <si>
    <t>P i n d a l a  kokku</t>
  </si>
  <si>
    <t>Riigimetskonnad</t>
  </si>
  <si>
    <t>METSAMAA  LOODUSLIKKUS</t>
  </si>
  <si>
    <t>Looduslikkuse
klass</t>
  </si>
  <si>
    <t>Pindala</t>
  </si>
  <si>
    <t>suhteline 
viga ±%</t>
  </si>
  <si>
    <t>Primaarne</t>
  </si>
  <si>
    <t>sh. loodusmets</t>
  </si>
  <si>
    <t>Muudetud looduslik</t>
  </si>
  <si>
    <t>Pool-looduslik</t>
  </si>
  <si>
    <t>Istandused</t>
  </si>
  <si>
    <t>Looduslikkuse klassid (FRA 2005 järgi):
– primaarne (looduslikult uuenenud kohalike puuliikidega, selged majandustegevuse jäljed puuduvad)
– muudetud looduslik (looduslikult uuenenud kohalike liikidega, inimtegevuse jälgedega)
– pool-looduslik (kohalike liikidega kultiveeritud või LUKi abil uuenenud)</t>
  </si>
  <si>
    <t xml:space="preserve">Märkus: 
Eesti on muutnud loodusmetsa ('Natural forests') konseptsiooni ÜRO FRA aruandluses, viies selle vastavusse FRA 2015 ja ITTO definitsioonidele. 
Vastavalt sellele on FRA 2015 raportis 'Primary forest' real avaldatud loodusmetsa pindala, ülejäänud (FRA 2005) primaarmetsad klassis 'Other naturally regenerated forest'. </t>
  </si>
  <si>
    <t>METSAMAA  PINDALA  JA  TAGAVARA  ENAMUSPUULIIGITI</t>
  </si>
  <si>
    <t>Enamuspuuliik</t>
  </si>
  <si>
    <t>P i n d a l a</t>
  </si>
  <si>
    <t>T a g a v a r a</t>
  </si>
  <si>
    <t>Hektaritagavara</t>
  </si>
  <si>
    <t>tm/ha</t>
  </si>
  <si>
    <t>Mänd</t>
  </si>
  <si>
    <t>Kuusk</t>
  </si>
  <si>
    <t>Kask</t>
  </si>
  <si>
    <t>Haab</t>
  </si>
  <si>
    <t>Sanglepp</t>
  </si>
  <si>
    <t>Hall lepp</t>
  </si>
  <si>
    <t>Teised</t>
  </si>
  <si>
    <t>R i i g i m e t s k o n n a d</t>
  </si>
  <si>
    <t>T e i s e d    v a l d a j a d</t>
  </si>
  <si>
    <t>PUISTUTE  KESKMINE  VANUS</t>
  </si>
  <si>
    <t>Vanus
    a.</t>
  </si>
  <si>
    <t>Keskmine</t>
  </si>
  <si>
    <t>PUISTUTE  KESKMINE  HEKTARITAGAVARA  ENAMUSPUULIIGITI</t>
  </si>
  <si>
    <t>MAAKONDADE  METSAMAA  PINDALA  JA  TAGAVARA</t>
  </si>
  <si>
    <t>Üldpindala</t>
  </si>
  <si>
    <r>
      <t xml:space="preserve">Metsa-suse
</t>
    </r>
    <r>
      <rPr>
        <b/>
        <i/>
        <sz val="12"/>
        <rFont val="Garamond"/>
        <family val="1"/>
      </rPr>
      <t>%</t>
    </r>
  </si>
  <si>
    <t>Metsamaa tagavara</t>
  </si>
  <si>
    <t>suhteline
viga ±%</t>
  </si>
  <si>
    <t>Harju maakond</t>
  </si>
  <si>
    <t>Hiiu maakond</t>
  </si>
  <si>
    <t>Ida-Viru maakond</t>
  </si>
  <si>
    <t>Järva maakond</t>
  </si>
  <si>
    <t>Jõgeva maakond</t>
  </si>
  <si>
    <t>Lääne maakond</t>
  </si>
  <si>
    <t>Lääne-Viru maakond</t>
  </si>
  <si>
    <t>Pärnu maakond</t>
  </si>
  <si>
    <t>Põlva maakond</t>
  </si>
  <si>
    <t>Rapla maakond</t>
  </si>
  <si>
    <t>Saare maakond</t>
  </si>
  <si>
    <t>Tartu maakond</t>
  </si>
  <si>
    <t>Valga maakond</t>
  </si>
  <si>
    <t>Viljandi maakond</t>
  </si>
  <si>
    <t>Võru maakond</t>
  </si>
  <si>
    <t>Keskmine täius ja rinnaspindala, RMK, teised</t>
  </si>
  <si>
    <t>Keskmine boniteet, RMK, teised (eraldi majandatavad)</t>
  </si>
  <si>
    <t>Boniteet</t>
  </si>
  <si>
    <t>KESKMINE TÄIUS JA RINNASPINDALA  ENAMUSPUULIIGITI</t>
  </si>
  <si>
    <t>täius</t>
  </si>
  <si>
    <t>rinnas-pindala</t>
  </si>
  <si>
    <t>KOKKU</t>
  </si>
  <si>
    <t>Majandatavad metsad *</t>
  </si>
  <si>
    <t>MAJANDATAVA* METSAMAA  PINDALA  JA  TAGAVARA  ENAMUSPUULIIGITI</t>
  </si>
  <si>
    <t>Metsade osakaal FRA järgi kogu Eestis</t>
  </si>
  <si>
    <t>Metsade osakaal FRA järgi Peipsi ja Võrtsjärveta</t>
  </si>
  <si>
    <t xml:space="preserve">11. </t>
  </si>
  <si>
    <t xml:space="preserve">12. </t>
  </si>
  <si>
    <t>Juurdekasv aastas</t>
  </si>
  <si>
    <r>
      <t>Muud veekogud</t>
    </r>
    <r>
      <rPr>
        <b/>
        <vertAlign val="superscript"/>
        <sz val="11"/>
        <rFont val="Garamond"/>
        <family val="1"/>
        <charset val="186"/>
      </rPr>
      <t>1</t>
    </r>
  </si>
  <si>
    <r>
      <t xml:space="preserve"> </t>
    </r>
    <r>
      <rPr>
        <i/>
        <vertAlign val="superscript"/>
        <sz val="11"/>
        <rFont val="Garamond"/>
        <family val="1"/>
        <charset val="186"/>
      </rPr>
      <t>1</t>
    </r>
    <r>
      <rPr>
        <i/>
        <sz val="11"/>
        <rFont val="Garamond"/>
        <family val="1"/>
        <charset val="186"/>
      </rPr>
      <t xml:space="preserve"> Maakondade vahel jagamata Narva jõgi, Peipsi järv, Lämmi järv, Pihkva järv, Võrtsjärve ja Kulje laht
     </t>
    </r>
  </si>
  <si>
    <t>Eesti  pindala</t>
  </si>
  <si>
    <t>Kõik  kokku</t>
  </si>
  <si>
    <t>18.</t>
  </si>
  <si>
    <t>Metsamaa tüpoloogiline jagunemine RMK, teised (majandatavad eraldi)</t>
  </si>
  <si>
    <t>METSAMAA  TÜPOLOOGILINE  JAGUNEMINE  (KASVUKOHATÜÜBID)</t>
  </si>
  <si>
    <t>LL</t>
  </si>
  <si>
    <t>KL</t>
  </si>
  <si>
    <t>LU</t>
  </si>
  <si>
    <t>SM</t>
  </si>
  <si>
    <t>KN</t>
  </si>
  <si>
    <t>JP</t>
  </si>
  <si>
    <t>PH</t>
  </si>
  <si>
    <t>JM</t>
  </si>
  <si>
    <t>MS</t>
  </si>
  <si>
    <t>KM</t>
  </si>
  <si>
    <t>SL</t>
  </si>
  <si>
    <t>JK</t>
  </si>
  <si>
    <t>ND</t>
  </si>
  <si>
    <t>SJ</t>
  </si>
  <si>
    <t>AN</t>
  </si>
  <si>
    <t>TA</t>
  </si>
  <si>
    <t>TR</t>
  </si>
  <si>
    <t>OS</t>
  </si>
  <si>
    <t>KR</t>
  </si>
  <si>
    <t>SN</t>
  </si>
  <si>
    <t>LD</t>
  </si>
  <si>
    <t>MD</t>
  </si>
  <si>
    <t>SS</t>
  </si>
  <si>
    <t>RB</t>
  </si>
  <si>
    <t xml:space="preserve"> Puistangud</t>
  </si>
  <si>
    <t>PU</t>
  </si>
  <si>
    <t>MAJANDATAVATE METSADE  TÜPOLOOGILINE  JAGUNEMINE  (KASVUKOHATÜÜBID)</t>
  </si>
  <si>
    <t>Metsatüüp</t>
  </si>
  <si>
    <t>KKT</t>
  </si>
  <si>
    <t>Metsakasvukohatüüp</t>
  </si>
  <si>
    <t>Loometsad</t>
  </si>
  <si>
    <t>Kastikuloo</t>
  </si>
  <si>
    <t>Leesikaloo</t>
  </si>
  <si>
    <t>Lubikaloo</t>
  </si>
  <si>
    <t>Kokku</t>
  </si>
  <si>
    <t>Kanarbiku</t>
  </si>
  <si>
    <t>Sambliku</t>
  </si>
  <si>
    <t>Jänesekapsa-mustika</t>
  </si>
  <si>
    <t>Jänesekapsa-pohla</t>
  </si>
  <si>
    <t>Karusambla-mustika</t>
  </si>
  <si>
    <t>Mustika</t>
  </si>
  <si>
    <t>Pohla</t>
  </si>
  <si>
    <t>Palumetsad</t>
  </si>
  <si>
    <t>Jänesekapsa</t>
  </si>
  <si>
    <t>Sinilille</t>
  </si>
  <si>
    <t>Salumetsad</t>
  </si>
  <si>
    <t>Naadi</t>
  </si>
  <si>
    <t>Sõnajala</t>
  </si>
  <si>
    <t>Angervaksa</t>
  </si>
  <si>
    <t>Osja</t>
  </si>
  <si>
    <t>Tarna-angervaksa</t>
  </si>
  <si>
    <t>Tarna</t>
  </si>
  <si>
    <t>Karusambla</t>
  </si>
  <si>
    <t>Sinika</t>
  </si>
  <si>
    <t>Rabastuvad metsad</t>
  </si>
  <si>
    <t>JO</t>
  </si>
  <si>
    <t>Jänesekapsa-kõdusoo</t>
  </si>
  <si>
    <t>MO</t>
  </si>
  <si>
    <t>Mustika-kõdusoo</t>
  </si>
  <si>
    <t>Lodu</t>
  </si>
  <si>
    <t>Madalsoo</t>
  </si>
  <si>
    <t>Raba</t>
  </si>
  <si>
    <t>Siirdesoo</t>
  </si>
  <si>
    <t>Soometsad</t>
  </si>
  <si>
    <t>Puistangud</t>
  </si>
  <si>
    <t>E n a m u s p u u l i i k</t>
  </si>
  <si>
    <t>tuh.
ha</t>
  </si>
  <si>
    <t>...10</t>
  </si>
  <si>
    <t>11...20</t>
  </si>
  <si>
    <t>21...30</t>
  </si>
  <si>
    <t>31...40</t>
  </si>
  <si>
    <t>41...50</t>
  </si>
  <si>
    <t>51...60</t>
  </si>
  <si>
    <t>61...70</t>
  </si>
  <si>
    <t>71...80</t>
  </si>
  <si>
    <t>81...90</t>
  </si>
  <si>
    <t>91...100</t>
  </si>
  <si>
    <t>101...110</t>
  </si>
  <si>
    <t>111...120</t>
  </si>
  <si>
    <t>121...130</t>
  </si>
  <si>
    <t>131...140</t>
  </si>
  <si>
    <t>141...</t>
  </si>
  <si>
    <t xml:space="preserve">suhteline
viga ±% </t>
  </si>
  <si>
    <t>Vanuse-
klass
(aastates)</t>
  </si>
  <si>
    <t>13.</t>
  </si>
  <si>
    <r>
      <t>MAJANDATAVATE PUISTUTE  JAGUNEMINE  VANUSEKLASSIDESSE  ENAMUSPUULIIGI  JÄRGI</t>
    </r>
    <r>
      <rPr>
        <sz val="12"/>
        <rFont val="Garamond"/>
        <family val="1"/>
      </rPr>
      <t xml:space="preserve">  (10 a. vanuseklassid)</t>
    </r>
  </si>
  <si>
    <t xml:space="preserve">Juurdekasv </t>
  </si>
  <si>
    <t>Kõik kokku</t>
  </si>
  <si>
    <t xml:space="preserve"> MAJANDATAVATE PUISTUTE  KESKMINE  VANUS</t>
  </si>
  <si>
    <t>PUISTUTE   KESKMINE BONITEET  ENAMUSPUULIIGITI</t>
  </si>
  <si>
    <t xml:space="preserve">MAJANDATAVATE PUISTUTE  KESKMINE BONITEET  ENAMUSPUULIIGITI </t>
  </si>
  <si>
    <t>Metsamaa juurdekasv enamuspuuliigiti, RMK, teised</t>
  </si>
  <si>
    <t>R a i e   l i i k</t>
  </si>
  <si>
    <t>V ä l j a r a i e</t>
  </si>
  <si>
    <t xml:space="preserve">suhteline
viga  ±% </t>
  </si>
  <si>
    <t>Muud raied</t>
  </si>
  <si>
    <t>Grupp</t>
  </si>
  <si>
    <t>nimetus</t>
  </si>
  <si>
    <t>Valgustusraie</t>
  </si>
  <si>
    <t>Harvendusraie</t>
  </si>
  <si>
    <t>Sanitaarraie</t>
  </si>
  <si>
    <t>sh. surnud puitu</t>
  </si>
  <si>
    <t>Raied  kokku</t>
  </si>
  <si>
    <t>Lageraie</t>
  </si>
  <si>
    <t>Aegjärkne raie</t>
  </si>
  <si>
    <t>Valikraie</t>
  </si>
  <si>
    <t>Hooldusraie</t>
  </si>
  <si>
    <t>Uuendusraie</t>
  </si>
  <si>
    <t>Puuliik</t>
  </si>
  <si>
    <t>19.</t>
  </si>
  <si>
    <t>20.</t>
  </si>
  <si>
    <t>21.</t>
  </si>
  <si>
    <t xml:space="preserve">14. </t>
  </si>
  <si>
    <t xml:space="preserve">15. </t>
  </si>
  <si>
    <t xml:space="preserve">16. </t>
  </si>
  <si>
    <t xml:space="preserve">17. </t>
  </si>
  <si>
    <t>hall lepp</t>
  </si>
  <si>
    <t xml:space="preserve">suht.
viga
±% </t>
  </si>
  <si>
    <t>Boniteedi-klass</t>
  </si>
  <si>
    <t>1A</t>
  </si>
  <si>
    <t>5A-5B</t>
  </si>
  <si>
    <t xml:space="preserve">PUISTUTE JAGUNEMINE BONITEEDIKLASSIDESSE JA ENAMUSPUULIIGITI </t>
  </si>
  <si>
    <t>T e i s e d  v a l d a j a d</t>
  </si>
  <si>
    <t>METSAMAA  PINDALA  JAGUNEMINE  ARENGUKLASSIDESSE  ENAMUSPUULIIGI  JÄRGI</t>
  </si>
  <si>
    <t>Arengu-
klass</t>
  </si>
  <si>
    <t>Lage ala</t>
  </si>
  <si>
    <t>Selguseta ala</t>
  </si>
  <si>
    <t>Noorendik</t>
  </si>
  <si>
    <t>Latimets</t>
  </si>
  <si>
    <t>Keskealine</t>
  </si>
  <si>
    <t>Valmiv mets</t>
  </si>
  <si>
    <t>Küps mets</t>
  </si>
  <si>
    <t>T e i s e d   v a l d a j a d</t>
  </si>
  <si>
    <t>MAJANDATAVA METSAMAA  PINDALA  JAGUNEMINE  ARENGUKLASSIDESSE  ENAMUSPUULIIGI  JÄRGI</t>
  </si>
  <si>
    <t>Metsamaa pindala jagunemine arenguklassidesse ja enamuspuuliigiti, RMK, teised (majandatavad eraldi)</t>
  </si>
  <si>
    <t>METSAMAA HEKTARITAGAVARA  ARENGUKLASSIDES JA  ENAMUSPUULIIGI  JÄRGI</t>
  </si>
  <si>
    <t>MAJANDATAVA METSAMAA   HEKTARITAGAVARA  ARENGUKLASSIDES JA  ENAMUSPUULIIGI  JÄRGI</t>
  </si>
  <si>
    <t>Tagavara puuliigiti, RMK, teised (eraldi majandatavad)</t>
  </si>
  <si>
    <t>Surnud metsa tagavara metsamaal puuliikide lõikes, RMK, teised</t>
  </si>
  <si>
    <t>Metsamaa kahjustused</t>
  </si>
  <si>
    <t>PUULIIKIDE  TAGAVARA  METSAMAAL</t>
  </si>
  <si>
    <t>P u u l i i k</t>
  </si>
  <si>
    <t>Tamm</t>
  </si>
  <si>
    <t>Saar</t>
  </si>
  <si>
    <t>Vaher</t>
  </si>
  <si>
    <t>Pärn</t>
  </si>
  <si>
    <t>Remmelgas</t>
  </si>
  <si>
    <t>Toomingas</t>
  </si>
  <si>
    <t>Teised lehtpuud</t>
  </si>
  <si>
    <r>
      <t>K o k k u</t>
    </r>
    <r>
      <rPr>
        <sz val="12"/>
        <rFont val="Garamond"/>
        <family val="1"/>
      </rPr>
      <t xml:space="preserve">  (kasvavad puud)</t>
    </r>
  </si>
  <si>
    <r>
      <t>Kuivanud</t>
    </r>
    <r>
      <rPr>
        <sz val="12"/>
        <rFont val="Garamond"/>
        <family val="1"/>
      </rPr>
      <t xml:space="preserve"> (jalalseisev)</t>
    </r>
  </si>
  <si>
    <t>Murdunud ja lamapuud</t>
  </si>
  <si>
    <r>
      <t>K o k k u</t>
    </r>
    <r>
      <rPr>
        <sz val="12"/>
        <rFont val="Garamond"/>
        <family val="1"/>
      </rPr>
      <t xml:space="preserve">  (surnud puit)</t>
    </r>
  </si>
  <si>
    <t>Metsamaal  kokku</t>
  </si>
  <si>
    <t>PP</t>
  </si>
  <si>
    <t>OP</t>
  </si>
  <si>
    <t>LM</t>
  </si>
  <si>
    <t>PN</t>
  </si>
  <si>
    <t>KU</t>
  </si>
  <si>
    <t>PI</t>
  </si>
  <si>
    <t>TL</t>
  </si>
  <si>
    <t>TM</t>
  </si>
  <si>
    <t>RE</t>
  </si>
  <si>
    <t>VA</t>
  </si>
  <si>
    <t>SA</t>
  </si>
  <si>
    <t>HB</t>
  </si>
  <si>
    <t>LH</t>
  </si>
  <si>
    <t>LV</t>
  </si>
  <si>
    <t>KP</t>
  </si>
  <si>
    <t>KS</t>
  </si>
  <si>
    <t>MA</t>
  </si>
  <si>
    <t>JA</t>
  </si>
  <si>
    <t>Künnapuu</t>
  </si>
  <si>
    <t>Jalakas</t>
  </si>
  <si>
    <t>Lehis</t>
  </si>
  <si>
    <t>Pihlakas</t>
  </si>
  <si>
    <t>Pappel</t>
  </si>
  <si>
    <t>Õunapuu</t>
  </si>
  <si>
    <t>SURNUD METSA TAGAVARA METSAMAAL PUULIIKIDE LÕIKES</t>
  </si>
  <si>
    <t>Kuivanud puud</t>
  </si>
  <si>
    <t>Metsamaal kokku</t>
  </si>
  <si>
    <t>Puistute pindala, tagavara, ja juurdekasv enamuspuuliigiti RMK , teised (majandatavad eraldi)</t>
  </si>
  <si>
    <t>Puistute jagunemine vanusklassidesse, puuliigiti  RMK , teised (majandatavad eraldi)</t>
  </si>
  <si>
    <t>Puistute jagunemine boniteediklassidesse ja enamuspuuliigiti  RMK , teised (majandatavad eraldi)</t>
  </si>
  <si>
    <t>2.</t>
  </si>
  <si>
    <t>22.</t>
  </si>
  <si>
    <t>23.</t>
  </si>
  <si>
    <t>Sooviku-metsad</t>
  </si>
  <si>
    <t>Kõdusoo-metsad</t>
  </si>
  <si>
    <t>Nõmme-metsad</t>
  </si>
  <si>
    <t>Laane-metsad</t>
  </si>
  <si>
    <t xml:space="preserve"> KAHJUSTATUD METSAMAA  PINDALA ENAMUSPUULIIGI JÄRGI</t>
  </si>
  <si>
    <t xml:space="preserve">               M e t s a m a a </t>
  </si>
  <si>
    <t>Metsamaa hektaritagavara arenguklassides ja enamuspuuliigiti, RMK, teised
 (majandatavad eraldi)</t>
  </si>
  <si>
    <t xml:space="preserve"> tuh  ha</t>
  </si>
  <si>
    <t>Prioriteet</t>
  </si>
  <si>
    <t>Kaitse nimetus</t>
  </si>
  <si>
    <t>Kiht</t>
  </si>
  <si>
    <t>Täiendav tingimus</t>
  </si>
  <si>
    <t>reservaat</t>
  </si>
  <si>
    <t>\looduskaitse\KR_reservaat</t>
  </si>
  <si>
    <t>looduslik skv</t>
  </si>
  <si>
    <t>\looduskaitse\KR_looduslik_skv</t>
  </si>
  <si>
    <t>hooldatav skv</t>
  </si>
  <si>
    <t>\looduskaitse\KR_hooldatav_skv</t>
  </si>
  <si>
    <t>püsielupaiga skv</t>
  </si>
  <si>
    <t>\looduskaitse\KR_pysielupaik_skv</t>
  </si>
  <si>
    <t>loomad I kategooria</t>
  </si>
  <si>
    <t>\looduskaitse\KR_loomad_I</t>
  </si>
  <si>
    <t>seened I kategooria</t>
  </si>
  <si>
    <t>\looduskaitse\KR_seened_samblikud_I</t>
  </si>
  <si>
    <t>taimed I kategooria</t>
  </si>
  <si>
    <t>\looduskaitse\KR_taimed_I</t>
  </si>
  <si>
    <t>VEP eramaal lepinguga</t>
  </si>
  <si>
    <t>\looduskaitse\vaartused\vep_lepingud</t>
  </si>
  <si>
    <t>VEP riigimaal</t>
  </si>
  <si>
    <t>\looduskaitse\KR_vep</t>
  </si>
  <si>
    <t>projekteeritav reservaat</t>
  </si>
  <si>
    <t>\looduskaitse\KR_projekteeritavad_voondid</t>
  </si>
  <si>
    <t>tyyp IN  [(KLKA;R);(KMKA;R);(KRP;R)]</t>
  </si>
  <si>
    <t>projekteeritav püsielupaiga skv</t>
  </si>
  <si>
    <t>tyyp IN  (PY;PYS)</t>
  </si>
  <si>
    <t>projekteeritav looduslik skv</t>
  </si>
  <si>
    <t>tyyp IN  [(KLKA;S);(KMKA;S);(KRP;S)]</t>
  </si>
  <si>
    <t>projekteeritav hooldatav skv</t>
  </si>
  <si>
    <t>tyyp IN  [(KLKA;H);(KMKA;H);(KRP;H)]</t>
  </si>
  <si>
    <t>Majanduspiiranguga metsad</t>
  </si>
  <si>
    <t>kohaliku objekti piiranguvöönd</t>
  </si>
  <si>
    <t>\looduskaitse\KR_kohalik_objekt_pv</t>
  </si>
  <si>
    <t>piiranguvöönd</t>
  </si>
  <si>
    <t>\looduskaitse\KR_piirang</t>
  </si>
  <si>
    <t>püsielupaiga piiranguvöönd</t>
  </si>
  <si>
    <t>\looduskaitse\KR_pysielupaik_pv</t>
  </si>
  <si>
    <t>üksikobjekt kaitsetsoon</t>
  </si>
  <si>
    <t>\looduskaitse\KR_yksikobjekti_kaitsetsoon</t>
  </si>
  <si>
    <t>hoiuala</t>
  </si>
  <si>
    <t>\looduskaitse\KR_hoiuala</t>
  </si>
  <si>
    <t>tyyp IN  (PY;PYP)</t>
  </si>
  <si>
    <t>projekteeritav üksikobjekt</t>
  </si>
  <si>
    <t>\looduskaitse\KR_proj_yobj_tsoon</t>
  </si>
  <si>
    <t>projekteeritav hoiuala</t>
  </si>
  <si>
    <t>\looduskaitse\KR_projekteeritav</t>
  </si>
  <si>
    <t>tyyp='H'</t>
  </si>
  <si>
    <t>projekteeritav piiranguvöönd</t>
  </si>
  <si>
    <t>taimed II kategooria</t>
  </si>
  <si>
    <t>\looduskaitse\KR_taimed_II</t>
  </si>
  <si>
    <t>loomad II kategooria</t>
  </si>
  <si>
    <t>\looduskaitse\KR_loomad_II</t>
  </si>
  <si>
    <t>seened II kategooria</t>
  </si>
  <si>
    <t>\looduskaitse\KR_seened_samblikud_II</t>
  </si>
  <si>
    <t>Viie aasta keskmine raie</t>
  </si>
  <si>
    <t xml:space="preserve">      P u i s t u d</t>
  </si>
  <si>
    <t>VIIE AASTA KESKMINE RAIETE  MAHT  METSAMAAL</t>
  </si>
  <si>
    <r>
      <t>Muu 
riigimaa</t>
    </r>
    <r>
      <rPr>
        <vertAlign val="superscript"/>
        <sz val="12"/>
        <rFont val="Garamond"/>
        <family val="1"/>
      </rPr>
      <t>1</t>
    </r>
  </si>
  <si>
    <r>
      <t>Juriidiliste 
isikute maa</t>
    </r>
    <r>
      <rPr>
        <vertAlign val="superscript"/>
        <sz val="12"/>
        <rFont val="Garamond"/>
        <family val="1"/>
      </rPr>
      <t>2</t>
    </r>
  </si>
  <si>
    <r>
      <t>Omand
määramata</t>
    </r>
    <r>
      <rPr>
        <vertAlign val="superscript"/>
        <sz val="12"/>
        <rFont val="Garamond"/>
        <family val="1"/>
      </rPr>
      <t>3</t>
    </r>
  </si>
  <si>
    <t xml:space="preserve">pohityyp IN ('2180','9050','9060','9010*','9020*','9080*','9180*', '91D0*','91E0*','91F0') </t>
  </si>
  <si>
    <t>Graafikule</t>
  </si>
  <si>
    <t>Metsaga metsamaa</t>
  </si>
  <si>
    <t>Metsata metsamaa</t>
  </si>
  <si>
    <t>Omand määramata</t>
  </si>
  <si>
    <t>suhteline
viga  ±%</t>
  </si>
  <si>
    <r>
      <t>Riigimetskonnad</t>
    </r>
    <r>
      <rPr>
        <b/>
        <vertAlign val="superscript"/>
        <sz val="12"/>
        <rFont val="Garamond"/>
        <family val="1"/>
        <charset val="186"/>
      </rPr>
      <t>2</t>
    </r>
  </si>
  <si>
    <t>Mittemajandatavad metsad</t>
  </si>
  <si>
    <t>* v.a. mittemajandatavad metsad</t>
  </si>
  <si>
    <t>Majandus piiranguga metsad</t>
  </si>
  <si>
    <t>* välja arvatud mittemajandatav metsamaa</t>
  </si>
  <si>
    <t>Mittemajandatav mets</t>
  </si>
  <si>
    <t>Maj. piiranguga mets</t>
  </si>
  <si>
    <t>Maakond</t>
  </si>
  <si>
    <t>Metsamaa pindala majanduskategooria järgi</t>
  </si>
  <si>
    <t>METSAMAA  PINDALA  MAJANDUSKATEGOORIA  JÄRGI</t>
  </si>
  <si>
    <t>Majanduskategooriad</t>
  </si>
  <si>
    <t>Majanduskategooria järgne jaotus on koostatud alloleva abitabeli põhjal. 
Kaitsekategooriad prioriteetide järjekorras ja üksteist välistavad (ilma kattuvusteta)</t>
  </si>
  <si>
    <t>Maj. kate-gooria</t>
  </si>
  <si>
    <t xml:space="preserve">Kõdupuit </t>
  </si>
  <si>
    <t>PUISTUTE  JAGUNEMINE  VANUSEKLASSIDESSE  ENAMUSPUULIIGI  JÄRGI  (10 a. vanuseklassid)</t>
  </si>
  <si>
    <t>NATURA metsaelupaik hoiualal</t>
  </si>
  <si>
    <t>\looduskaitse\vaartused\natura_elupaik
\looduskaitse\KR_hoiuala</t>
  </si>
  <si>
    <t>NATURA metsaelupaik RMK hallataval maal</t>
  </si>
  <si>
    <t>\looduskaitse\vaartused\natura_elupaik</t>
  </si>
  <si>
    <t>tyyp IN  [(KLKA;P);(KMKA;P);(KRP;P)]</t>
  </si>
  <si>
    <t>projekteeritav püsielupaiga piirenguvöönd</t>
  </si>
  <si>
    <t>Maa ja Ruumiameti maakatastri kitsenduste andmed</t>
  </si>
  <si>
    <t>* juurdekasv on arvutatud mudeli alusel</t>
  </si>
  <si>
    <t>METSAMAA   TAGAVARA  JUURDEKASV*  ENAMUSPUULIIGITI</t>
  </si>
  <si>
    <t>PUISTUTE  PINDALA,  TAGAVARA  JA  JUURDEKASV*  ENAMUSPUULIIGITI</t>
  </si>
  <si>
    <t>MAJANDATAVATE PUISTUTE  PINDALA,  TAGAVARA  JA  JUURDEKASV*  ENAMUSPUULIIGITI</t>
  </si>
  <si>
    <t>Puistute hektaritagavara vanuseklassiti ja enamuspuuliigi järgi (10 a. vanuseklassid)</t>
  </si>
  <si>
    <t>PUISTUTE  HEKTARITAGAVARA VANUSEKLASSITI JA ENAMUSPUULIIGI JÄRGI
 (10 a. vanuseklassid)</t>
  </si>
  <si>
    <r>
      <t xml:space="preserve">MAJANDATAVATE PUISTUTE  HEKTARITAGAVARA VANUSEKLASSITI JA 
ENAMUSPUULIIGI JÄRGI </t>
    </r>
    <r>
      <rPr>
        <sz val="12"/>
        <rFont val="Garamond"/>
        <family val="1"/>
      </rPr>
      <t xml:space="preserve"> (10 a. vanuseklassid)</t>
    </r>
  </si>
  <si>
    <t>Majandusmetsad</t>
  </si>
  <si>
    <r>
      <t>tuhat m</t>
    </r>
    <r>
      <rPr>
        <b/>
        <vertAlign val="superscript"/>
        <sz val="11"/>
        <color rgb="FF000000"/>
        <rFont val="Garamond"/>
        <family val="1"/>
        <charset val="186"/>
      </rPr>
      <t>3</t>
    </r>
  </si>
  <si>
    <r>
      <t>m</t>
    </r>
    <r>
      <rPr>
        <b/>
        <vertAlign val="superscript"/>
        <sz val="11"/>
        <color rgb="FF000000"/>
        <rFont val="Garamond"/>
        <family val="1"/>
        <charset val="186"/>
      </rPr>
      <t>3</t>
    </r>
    <r>
      <rPr>
        <b/>
        <sz val="11"/>
        <color rgb="FF000000"/>
        <rFont val="Garamond"/>
        <family val="1"/>
      </rPr>
      <t>/ha</t>
    </r>
  </si>
  <si>
    <r>
      <t xml:space="preserve"> tuh  m</t>
    </r>
    <r>
      <rPr>
        <b/>
        <vertAlign val="superscript"/>
        <sz val="11"/>
        <color rgb="FF000000"/>
        <rFont val="Garamond"/>
        <family val="1"/>
        <charset val="186"/>
      </rPr>
      <t>3</t>
    </r>
    <r>
      <rPr>
        <b/>
        <sz val="11"/>
        <color rgb="FF000000"/>
        <rFont val="Garamond"/>
        <family val="1"/>
      </rPr>
      <t xml:space="preserve">  aastas</t>
    </r>
  </si>
  <si>
    <r>
      <t>m</t>
    </r>
    <r>
      <rPr>
        <b/>
        <vertAlign val="superscript"/>
        <sz val="11"/>
        <color rgb="FF000000"/>
        <rFont val="Garamond"/>
        <family val="1"/>
        <charset val="186"/>
      </rPr>
      <t>3</t>
    </r>
    <r>
      <rPr>
        <b/>
        <sz val="11"/>
        <color rgb="FF000000"/>
        <rFont val="Garamond"/>
        <family val="1"/>
      </rPr>
      <t>/ha
aastas</t>
    </r>
  </si>
  <si>
    <r>
      <t>m</t>
    </r>
    <r>
      <rPr>
        <b/>
        <vertAlign val="superscript"/>
        <sz val="10"/>
        <color rgb="FF000000"/>
        <rFont val="Garamond"/>
        <family val="1"/>
        <charset val="186"/>
      </rPr>
      <t>3</t>
    </r>
    <r>
      <rPr>
        <b/>
        <sz val="10"/>
        <color rgb="FF000000"/>
        <rFont val="Garamond"/>
        <family val="1"/>
      </rPr>
      <t xml:space="preserve">/ha
</t>
    </r>
  </si>
  <si>
    <r>
      <t xml:space="preserve">
m</t>
    </r>
    <r>
      <rPr>
        <b/>
        <vertAlign val="superscript"/>
        <sz val="11"/>
        <color rgb="FF000000"/>
        <rFont val="Garamond"/>
        <family val="1"/>
        <charset val="186"/>
      </rPr>
      <t>3</t>
    </r>
    <r>
      <rPr>
        <b/>
        <sz val="11"/>
        <color rgb="FF000000"/>
        <rFont val="Garamond"/>
        <family val="1"/>
      </rPr>
      <t>/ha</t>
    </r>
  </si>
  <si>
    <r>
      <t xml:space="preserve">Keskmiselt  </t>
    </r>
    <r>
      <rPr>
        <b/>
        <sz val="12"/>
        <rFont val="Garamond"/>
        <family val="1"/>
      </rPr>
      <t>m</t>
    </r>
    <r>
      <rPr>
        <b/>
        <vertAlign val="superscript"/>
        <sz val="12"/>
        <rFont val="Garamond"/>
        <family val="1"/>
        <charset val="186"/>
      </rPr>
      <t>3</t>
    </r>
    <r>
      <rPr>
        <b/>
        <sz val="12"/>
        <rFont val="Garamond"/>
        <family val="1"/>
      </rPr>
      <t>/ha</t>
    </r>
  </si>
  <si>
    <r>
      <t>tuhat m</t>
    </r>
    <r>
      <rPr>
        <b/>
        <vertAlign val="superscript"/>
        <sz val="10"/>
        <color rgb="FF000000"/>
        <rFont val="Garamond"/>
        <family val="1"/>
        <charset val="186"/>
      </rPr>
      <t>3</t>
    </r>
  </si>
  <si>
    <r>
      <t>keskmiselt m</t>
    </r>
    <r>
      <rPr>
        <b/>
        <vertAlign val="superscript"/>
        <sz val="11"/>
        <color rgb="FF000000"/>
        <rFont val="Garamond"/>
        <family val="1"/>
        <charset val="186"/>
      </rPr>
      <t>3</t>
    </r>
    <r>
      <rPr>
        <b/>
        <sz val="11"/>
        <color rgb="FF000000"/>
        <rFont val="Garamond"/>
        <family val="1"/>
      </rPr>
      <t>/ha</t>
    </r>
  </si>
  <si>
    <t/>
  </si>
  <si>
    <t>hüvitusala</t>
  </si>
  <si>
    <t>tyyp='HA'</t>
  </si>
  <si>
    <t>ranna piiranguvöönd (sh korduv üleujutusala)</t>
  </si>
  <si>
    <t>VOOND:Ranna või kalda piiranguvöönd [NAHTUS: Mererand, Peipsi j, Võrtsjärv, Pihkva j, Lämmijärv]; VOOND:Ranna või kalda piiranguvöönd [NAHTUS:Veekogu meresaarte, Narva-Jõesuu mereranna ääres]</t>
  </si>
  <si>
    <t>METSAMAA PINDALA, TAGAVARA JA HEKTARITAGAVARA AASTAIL 1999-2025</t>
  </si>
  <si>
    <t xml:space="preserve">Enamus-  </t>
  </si>
  <si>
    <t>METSAMAA PINDALA (1000 ha)</t>
  </si>
  <si>
    <t>puuliik</t>
  </si>
  <si>
    <t>Enamus-</t>
  </si>
  <si>
    <t xml:space="preserve">KASVAVA METSA TAGAVARA METSAMAAL (1000 m3) </t>
  </si>
  <si>
    <t>Männik</t>
  </si>
  <si>
    <t>Kuusik</t>
  </si>
  <si>
    <t>Kaasik</t>
  </si>
  <si>
    <t>Haavik</t>
  </si>
  <si>
    <t>Sanglepik</t>
  </si>
  <si>
    <t>Hall-lepik</t>
  </si>
  <si>
    <t>HEKTARITAGAVARA METSAMAAL (m3/ha)</t>
  </si>
  <si>
    <t>MAJANDATAVA METSAMAA PINDALA, TAGAVARA JA HEKTARITAGAVARA AASTAIL 1999-2025</t>
  </si>
  <si>
    <t>MAJANDATAVA METSAMAA PINDALA (1000 ha)</t>
  </si>
  <si>
    <t xml:space="preserve">KASVAVA METSA TAGAVARA MAJANDATAVAL METSAMAAL (1000 m3) </t>
  </si>
  <si>
    <t>HEKTARITAGAVARA MAJANDATAVAL METSAMAAL (m3/ha)</t>
  </si>
  <si>
    <t>MITTEMAJANDATAVA METSAMAA PINDALA, TAGAVARA JA HEKTARITAGAVARA AASTAIL 1999-2025</t>
  </si>
  <si>
    <t>MITTEMAJANDATAVA METSAMAA PINDALA (1000 ha)</t>
  </si>
  <si>
    <t xml:space="preserve">KASVAVA METSA TAGAVARA MITTEMAJANDATAVAL METSAMAAL (1000 m3) </t>
  </si>
  <si>
    <t>HEKTARITAGAVARA MITTEMAJANDATAVAL METSAMAAL (m3/ha)</t>
  </si>
  <si>
    <t>PUISTUTE PINDALA, TAGAVARA JA HEKTARITAGAVARA AASTAIL 1999-2025</t>
  </si>
  <si>
    <t>PUISTUTE PINDALA (1000 ha)</t>
  </si>
  <si>
    <t>PUISTUTE KASVAVA METSA TAGAVARA (1000 m3)</t>
  </si>
  <si>
    <t>PUISTUTE HEKTARITAGAVARA (m3/ha)</t>
  </si>
  <si>
    <t>MAJANDATAVATE PUISTUTE PINDALA, TAGAVARA JA HEKTARITAGAVARA AASTAIL 1999-2025</t>
  </si>
  <si>
    <t>MAJANDATAVATE PUISTUTE PINDALA (1000 ha)</t>
  </si>
  <si>
    <t>MAJANDATAVATE PUISTUTE KASVAVA METSA TAGAVARA (1000 m3)</t>
  </si>
  <si>
    <t>MAJANDATAVATE PUISTUTE HEKTARITAGAVARA (m3/ha)</t>
  </si>
  <si>
    <t>MITTEMAJANDATAVATE PUISTUTE PINDALA, TAGAVARA JA HEKTARITAGAVARA AASTAIL 1999-2025</t>
  </si>
  <si>
    <t>MITTEMAJANDATAVATE PUISTUTE PINDALA (1000 ha)</t>
  </si>
  <si>
    <t>MITTEMAJANDATAVATE PUISTUTE KASVAVA METSA TAGAVARA (1000 m3)</t>
  </si>
  <si>
    <t>MITTEMAJANDATAVATE PUISTUTE HEKTARITAGAVARA (m3/ha)</t>
  </si>
  <si>
    <t>ARENGUKLASS/VANUSEKLASS (1000 ha)</t>
  </si>
  <si>
    <t>Aasta</t>
  </si>
  <si>
    <t>…10</t>
  </si>
  <si>
    <t>11…20</t>
  </si>
  <si>
    <t>21…30</t>
  </si>
  <si>
    <t>31…40</t>
  </si>
  <si>
    <t>41…50</t>
  </si>
  <si>
    <t>51…60</t>
  </si>
  <si>
    <t>61…70</t>
  </si>
  <si>
    <t>71…80</t>
  </si>
  <si>
    <t>81…100</t>
  </si>
  <si>
    <t>91…100</t>
  </si>
  <si>
    <t>101…110</t>
  </si>
  <si>
    <t>111…120</t>
  </si>
  <si>
    <t>121…130</t>
  </si>
  <si>
    <t>131…140</t>
  </si>
  <si>
    <t>141…</t>
  </si>
  <si>
    <t>MÄNNIKUTE PINDALA JAGUNEMINE VANUSEKLASSIDESSE</t>
  </si>
  <si>
    <t>KUUSIKUTE PINDALA JAGUNEMINE VANUSEKLASSIDESSE</t>
  </si>
  <si>
    <t>KAASIKUTE PINDALA JAGUNEMINE VANUSEKLASSIDESSE</t>
  </si>
  <si>
    <t>HAAVIKUTE PINDALA JAGUNEMINE VANUSEKLASSIDESSE</t>
  </si>
  <si>
    <t>SANGLEPIKUTE PINDALA JAGUNEMINE VANUSEKLASSIDESSE</t>
  </si>
  <si>
    <t>HALLLEPIKUTE PINDALA JAGUNEMINE VANUSEKLASSIDESSE</t>
  </si>
  <si>
    <t>TEISTE PUULIIKIDE PINDALA JAGUNEMINE VANUSEKLASSIDESSE</t>
  </si>
  <si>
    <t>MAJANDATAVATE MÄNNIKUTE PINDALA JAGUNEMINE VANUSEKLASSIDESSE</t>
  </si>
  <si>
    <t>MAJANDATAVATE KUUSIKUTE PINDALA JAGUNEMINE VANUSEKLASSIDESSE</t>
  </si>
  <si>
    <t>MAJANDATAVATE KAASIKUTE PINDALA JAGUNEMINE VANUSEKLASSIDESSE</t>
  </si>
  <si>
    <t>MAJANDATAVATE HAAVIKUTE PINDALA JAGUNEMINE VANUSEKLASSIDESSE</t>
  </si>
  <si>
    <t>MAJANDATAVATE SANGLEPIKUTE PINDALA JAGUNEMINE VANUSEKLASSIDESSE</t>
  </si>
  <si>
    <t>MAJANDATAVATE HALLLEPIKUTE PINDALA JAGUNEMINE VANUSEKLASSIDESSE</t>
  </si>
  <si>
    <t>MAJANDATAVATE TEISTE PUULIIKIDE PINDALA JAGUNEMINE VANUSEKLASSIDESSE</t>
  </si>
  <si>
    <t>RAIETE PINDALA (1000 ha)</t>
  </si>
  <si>
    <r>
      <t>RAIETE MAHT (1000 m</t>
    </r>
    <r>
      <rPr>
        <b/>
        <vertAlign val="superscript"/>
        <sz val="12"/>
        <rFont val="Garamond"/>
        <family val="1"/>
        <charset val="186"/>
      </rPr>
      <t>3</t>
    </r>
    <r>
      <rPr>
        <b/>
        <sz val="12"/>
        <rFont val="Garamond"/>
        <family val="1"/>
        <charset val="186"/>
      </rPr>
      <t>)</t>
    </r>
  </si>
  <si>
    <t>*Raiemaht sisaldab ka surnud puude raiet</t>
  </si>
  <si>
    <r>
      <t>VÄLJARAIE ( m</t>
    </r>
    <r>
      <rPr>
        <b/>
        <vertAlign val="superscript"/>
        <sz val="12"/>
        <rFont val="Garamond"/>
        <family val="1"/>
        <charset val="186"/>
      </rPr>
      <t>3</t>
    </r>
    <r>
      <rPr>
        <b/>
        <sz val="12"/>
        <rFont val="Garamond"/>
        <family val="1"/>
        <charset val="186"/>
      </rPr>
      <t>/ha)</t>
    </r>
  </si>
  <si>
    <t>VÄLJARAIE ( m3/ha)</t>
  </si>
  <si>
    <t>25.</t>
  </si>
  <si>
    <t>26.</t>
  </si>
  <si>
    <t>27.</t>
  </si>
  <si>
    <t>28.</t>
  </si>
  <si>
    <t>29.</t>
  </si>
  <si>
    <t>30.</t>
  </si>
  <si>
    <t>31.</t>
  </si>
  <si>
    <t>32.</t>
  </si>
  <si>
    <t>33.</t>
  </si>
  <si>
    <t>34.</t>
  </si>
  <si>
    <t>35.</t>
  </si>
  <si>
    <t>Metsamaa pindala, tagavara ja hektaritagavara aastail 1999-2025</t>
  </si>
  <si>
    <t>AEGREAD</t>
  </si>
  <si>
    <t>Majandatava metsamaa pindala, tagavara ja hektaritagavara aastail 1999-2025</t>
  </si>
  <si>
    <t>Mittemajandatava metsamaa pindala, tagavara ja hektaritagavara aastail 1999-2025</t>
  </si>
  <si>
    <t>Puistute pindala, tagavara ja hektaritagavara aastail 1999-2025</t>
  </si>
  <si>
    <t>Majandatavate puistute pindala, tagavara ja hektaritagavara aastail 1999-2025</t>
  </si>
  <si>
    <t>Mittemajandatavate puistute pindala, tagavara ja hektaritagavara aastail 1999-2025</t>
  </si>
  <si>
    <t>METSAMAA PINDALA JAGUNEMINE VANUSEKLASSIDESSE KOKKU</t>
  </si>
  <si>
    <t>Metsamaa pindala jagunemine vanuseklassidesse kokku ja enamuspuuliigiti</t>
  </si>
  <si>
    <t>MAJANDATAVA METSAMAA PINDALA JAGUNEMINE VANUSEKLASSIDESSE KOKKU</t>
  </si>
  <si>
    <t>Majandatava metsamaa pindala jagunemine vanuseklassidesse kokku ja enamuspuuliigiti</t>
  </si>
  <si>
    <t>Raiete pindala raieliigiti aastail 1999-2024</t>
  </si>
  <si>
    <t>Raiete maht raieliigiti aastail 1999-2024</t>
  </si>
  <si>
    <t>RAIETE PINDALA RAIELIIGITI AASTAIL 1999-2024</t>
  </si>
  <si>
    <t>RAIETE MAHT RAIELIIGITI AASTAIL 1999-2024*</t>
  </si>
  <si>
    <t>VÄLJARAIE RAIELIIGITI AASTAIL 1999-2024*</t>
  </si>
  <si>
    <t>Väljaraie raieliigiti aastail 1999-2024</t>
  </si>
  <si>
    <t>MAJANDATAVA METSAMAA PINDALA JAGUNEMINE VANUSEKLASSIDESSE KOKKU JA ENAMUSPUULIIGITI</t>
  </si>
  <si>
    <t>METSAMAA PINDALA JAGUNEMINE VANUSEKLASSIDESSE KOKKU JA ENAMUSPUULIIGITI</t>
  </si>
  <si>
    <t>* juurdekasv on arvutatud mudeli alusel (TÜ matemaatikute täiendust ei ole arvestatud)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</si>
</sst>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
    <numFmt numFmtId="167" formatCode="0.0000"/>
  </numFmts>
  <fonts count="76">
    <font>
      <sz val="10"/>
      <name val="Arial"/>
      <family val="2"/>
      <charset val="186"/>
    </font>
    <font>
      <b/>
      <sz val="22"/>
      <color rgb="FF000000"/>
      <name val="Verdana"/>
      <family val="2"/>
    </font>
    <font>
      <sz val="12"/>
      <color rgb="FF000000"/>
      <name val="Verdana"/>
      <family val="2"/>
    </font>
    <font>
      <sz val="12"/>
      <color rgb="FF000000"/>
      <name val="Arial"/>
      <family val="2"/>
    </font>
    <font>
      <i/>
      <sz val="11"/>
      <color rgb="FF000000"/>
      <name val="Garamond"/>
      <family val="1"/>
    </font>
    <font>
      <b/>
      <sz val="11"/>
      <color rgb="FF000000"/>
      <name val="Garamond"/>
      <family val="1"/>
    </font>
    <font>
      <b/>
      <i/>
      <sz val="11"/>
      <color rgb="FF000000"/>
      <name val="Garamond"/>
      <family val="1"/>
    </font>
    <font>
      <i/>
      <sz val="10"/>
      <color rgb="FF000000"/>
      <name val="Garamond"/>
      <family val="1"/>
    </font>
    <font>
      <sz val="11"/>
      <color rgb="FF000000"/>
      <name val="Garamond"/>
      <family val="1"/>
    </font>
    <font>
      <sz val="10"/>
      <color rgb="FF000000"/>
      <name val="Garamond"/>
      <family val="1"/>
    </font>
    <font>
      <sz val="10"/>
      <color theme="0"/>
      <name val="Arial"/>
      <family val="2"/>
    </font>
    <font>
      <i/>
      <sz val="9"/>
      <color rgb="FF000000"/>
      <name val="Garamond"/>
      <family val="1"/>
    </font>
    <font>
      <sz val="11"/>
      <color theme="2" tint="-0.249977111117893"/>
      <name val="Garamond"/>
      <family val="1"/>
    </font>
    <font>
      <b/>
      <sz val="12"/>
      <color rgb="FF000000"/>
      <name val="Garamond"/>
      <family val="1"/>
    </font>
    <font>
      <sz val="13"/>
      <color rgb="FF000000"/>
      <name val="Garamond"/>
      <family val="1"/>
    </font>
    <font>
      <sz val="12"/>
      <color rgb="FF000000"/>
      <name val="Garamond"/>
      <family val="1"/>
    </font>
    <font>
      <b/>
      <sz val="10"/>
      <color theme="2" tint="-9.9978637043366805E-2"/>
      <name val="Arial"/>
      <family val="2"/>
    </font>
    <font>
      <sz val="10"/>
      <color rgb="FF000000"/>
      <name val="Arial"/>
      <family val="2"/>
      <charset val="186"/>
    </font>
    <font>
      <sz val="10"/>
      <color theme="2" tint="-9.9978637043366805E-2"/>
      <name val="Arial"/>
      <family val="2"/>
    </font>
    <font>
      <sz val="10"/>
      <color rgb="FF000000"/>
      <name val="Arial"/>
      <family val="2"/>
    </font>
    <font>
      <sz val="10"/>
      <color indexed="9"/>
      <name val="Garamond"/>
      <family val="1"/>
    </font>
    <font>
      <b/>
      <sz val="6"/>
      <color indexed="17"/>
      <name val="814yzx"/>
    </font>
    <font>
      <i/>
      <sz val="13"/>
      <color rgb="FF000000"/>
      <name val="Lucida Handwriting"/>
      <family val="4"/>
    </font>
    <font>
      <b/>
      <sz val="12"/>
      <color indexed="58"/>
      <name val="Garamond"/>
      <family val="1"/>
    </font>
    <font>
      <b/>
      <sz val="10"/>
      <color rgb="FF000000"/>
      <name val="Arial"/>
      <family val="2"/>
    </font>
    <font>
      <b/>
      <sz val="10"/>
      <color rgb="FF000000"/>
      <name val="Garamond"/>
      <family val="1"/>
    </font>
    <font>
      <b/>
      <sz val="12"/>
      <color rgb="FF000000"/>
      <name val="Garamond"/>
      <family val="1"/>
    </font>
    <font>
      <i/>
      <sz val="8"/>
      <color rgb="FF000000"/>
      <name val="Garamond"/>
      <family val="1"/>
    </font>
    <font>
      <b/>
      <sz val="11"/>
      <color indexed="58"/>
      <name val="Garamond"/>
      <family val="1"/>
    </font>
    <font>
      <b/>
      <sz val="11"/>
      <color rgb="FF000000"/>
      <name val="Garamond"/>
      <family val="1"/>
    </font>
    <font>
      <b/>
      <sz val="18"/>
      <color indexed="17"/>
      <name val="Benegraphic"/>
    </font>
    <font>
      <sz val="14"/>
      <color rgb="FF000000"/>
      <name val="Verdana"/>
      <family val="2"/>
    </font>
    <font>
      <b/>
      <sz val="2"/>
      <color indexed="17"/>
      <name val="ADAMCREEKPARKfont"/>
    </font>
    <font>
      <b/>
      <i/>
      <sz val="10"/>
      <color rgb="FF000000"/>
      <name val="Garamond"/>
      <family val="1"/>
    </font>
    <font>
      <b/>
      <sz val="13"/>
      <color rgb="FF000000"/>
      <name val="Garamond"/>
      <family val="1"/>
    </font>
    <font>
      <b/>
      <i/>
      <sz val="12"/>
      <color rgb="FF000000"/>
      <name val="Garamond"/>
      <family val="1"/>
    </font>
    <font>
      <sz val="9"/>
      <color rgb="FF000000"/>
      <name val="Garamond"/>
      <family val="1"/>
    </font>
    <font>
      <b/>
      <i/>
      <sz val="10"/>
      <name val="Garamond"/>
      <family val="1"/>
      <charset val="186"/>
    </font>
    <font>
      <b/>
      <sz val="11"/>
      <name val="Garamond"/>
      <family val="1"/>
      <charset val="186"/>
    </font>
    <font>
      <i/>
      <vertAlign val="superscript"/>
      <sz val="11"/>
      <name val="Garamond"/>
      <family val="1"/>
      <charset val="186"/>
    </font>
    <font>
      <i/>
      <sz val="11"/>
      <name val="Garamond"/>
      <family val="1"/>
      <charset val="186"/>
    </font>
    <font>
      <b/>
      <sz val="11"/>
      <name val="Garamond"/>
      <family val="1"/>
    </font>
    <font>
      <i/>
      <vertAlign val="superscript"/>
      <sz val="11"/>
      <name val="Garamond"/>
      <family val="1"/>
    </font>
    <font>
      <i/>
      <sz val="11"/>
      <name val="Garamond"/>
      <family val="1"/>
    </font>
    <font>
      <b/>
      <i/>
      <sz val="12"/>
      <name val="Garamond"/>
      <family val="1"/>
    </font>
    <font>
      <b/>
      <vertAlign val="superscript"/>
      <sz val="11"/>
      <name val="Garamond"/>
      <family val="1"/>
      <charset val="186"/>
    </font>
    <font>
      <sz val="12"/>
      <name val="Garamond"/>
      <family val="1"/>
    </font>
    <font>
      <b/>
      <sz val="12"/>
      <name val="Garamond"/>
      <family val="1"/>
    </font>
    <font>
      <vertAlign val="superscript"/>
      <sz val="12"/>
      <name val="Garamond"/>
      <family val="1"/>
    </font>
    <font>
      <b/>
      <sz val="12"/>
      <color indexed="58"/>
      <name val="Garamond"/>
      <family val="1"/>
      <charset val="186"/>
    </font>
    <font>
      <b/>
      <vertAlign val="superscript"/>
      <sz val="12"/>
      <name val="Garamond"/>
      <family val="1"/>
      <charset val="186"/>
    </font>
    <font>
      <b/>
      <sz val="12"/>
      <color rgb="FF000000"/>
      <name val="Garamond"/>
      <family val="1"/>
      <charset val="186"/>
    </font>
    <font>
      <sz val="10"/>
      <color rgb="FF000000"/>
      <name val="Garamond"/>
      <family val="1"/>
      <charset val="186"/>
    </font>
    <font>
      <b/>
      <sz val="13"/>
      <color rgb="FF000000"/>
      <name val="Garamond"/>
      <family val="1"/>
      <charset val="186"/>
    </font>
    <font>
      <u/>
      <sz val="10"/>
      <color theme="10"/>
      <name val="Arial"/>
      <family val="2"/>
      <charset val="186"/>
    </font>
    <font>
      <b/>
      <sz val="12"/>
      <name val="Garamond"/>
      <family val="1"/>
      <charset val="186"/>
    </font>
    <font>
      <b/>
      <sz val="10"/>
      <name val="Garamond"/>
      <family val="1"/>
      <charset val="186"/>
    </font>
    <font>
      <b/>
      <sz val="14"/>
      <name val="Garamond"/>
      <family val="1"/>
      <charset val="186"/>
    </font>
    <font>
      <sz val="10"/>
      <color theme="0"/>
      <name val="Arial"/>
      <family val="2"/>
      <charset val="186"/>
    </font>
    <font>
      <b/>
      <sz val="10"/>
      <color theme="1"/>
      <name val="Arial"/>
      <family val="2"/>
      <charset val="186"/>
    </font>
    <font>
      <b/>
      <vertAlign val="superscript"/>
      <sz val="11"/>
      <color rgb="FF000000"/>
      <name val="Garamond"/>
      <family val="1"/>
      <charset val="186"/>
    </font>
    <font>
      <b/>
      <vertAlign val="superscript"/>
      <sz val="10"/>
      <color rgb="FF000000"/>
      <name val="Garamond"/>
      <family val="1"/>
      <charset val="186"/>
    </font>
    <font>
      <sz val="10"/>
      <name val="Arial"/>
      <family val="2"/>
      <charset val="186"/>
    </font>
    <font>
      <sz val="11"/>
      <color theme="1"/>
      <name val="Calibri"/>
      <family val="2"/>
      <scheme val="minor"/>
    </font>
    <font>
      <b/>
      <sz val="12"/>
      <color theme="1"/>
      <name val="Garamond"/>
      <family val="1"/>
      <charset val="186"/>
    </font>
    <font>
      <sz val="10"/>
      <color rgb="FFFF0000"/>
      <name val="Arial"/>
      <family val="2"/>
      <charset val="186"/>
    </font>
    <font>
      <b/>
      <sz val="11"/>
      <color rgb="FF000000"/>
      <name val="Garamond"/>
      <family val="1"/>
      <charset val="186"/>
    </font>
    <font>
      <b/>
      <sz val="11"/>
      <color theme="1"/>
      <name val="Garamond"/>
      <family val="1"/>
      <charset val="186"/>
    </font>
    <font>
      <sz val="9"/>
      <name val="Arial"/>
      <family val="2"/>
      <charset val="186"/>
    </font>
    <font>
      <sz val="10"/>
      <color theme="0" tint="-0.249977111117893"/>
      <name val="Arial"/>
      <family val="2"/>
      <charset val="186"/>
    </font>
    <font>
      <sz val="12"/>
      <name val="Garamond"/>
      <family val="1"/>
      <charset val="186"/>
    </font>
    <font>
      <sz val="9"/>
      <name val="Times New Roman"/>
      <family val="1"/>
    </font>
    <font>
      <sz val="9"/>
      <name val="Arial"/>
      <family val="2"/>
    </font>
    <font>
      <sz val="8"/>
      <name val="Arial"/>
      <family val="2"/>
    </font>
    <font>
      <sz val="8"/>
      <name val="Arial"/>
      <family val="2"/>
      <charset val="186"/>
    </font>
    <font>
      <sz val="12"/>
      <name val="Verdana"/>
      <family val="2"/>
      <charset val="186"/>
    </font>
  </fonts>
  <fills count="4">
    <fill>
      <patternFill patternType="none"/>
    </fill>
    <fill>
      <patternFill patternType="gray125"/>
    </fill>
    <fill>
      <patternFill patternType="solid">
        <fgColor indexed="65"/>
        <bgColor indexed="8"/>
      </patternFill>
    </fill>
    <fill>
      <patternFill patternType="solid">
        <fgColor theme="0"/>
        <bgColor indexed="64"/>
      </patternFill>
    </fill>
  </fills>
  <borders count="237">
    <border>
      <left/>
      <right/>
      <top/>
      <bottom/>
      <diagonal/>
    </border>
    <border>
      <left style="thin">
        <color indexed="64"/>
      </left>
      <right/>
      <top style="thin">
        <color indexed="64"/>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diagonal/>
    </border>
    <border>
      <left style="thin">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double">
        <color indexed="64"/>
      </top>
      <bottom style="double">
        <color indexed="64"/>
      </bottom>
      <diagonal/>
    </border>
    <border>
      <left/>
      <right style="thin">
        <color indexed="64"/>
      </right>
      <top style="double">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right/>
      <top style="double">
        <color indexed="64"/>
      </top>
      <bottom/>
      <diagonal/>
    </border>
    <border diagonalUp="1" diagonalDown="1">
      <left style="hair">
        <color indexed="64"/>
      </left>
      <right style="thin">
        <color indexed="64"/>
      </right>
      <top style="double">
        <color indexed="64"/>
      </top>
      <bottom style="double">
        <color indexed="64"/>
      </bottom>
      <diagonal style="hair">
        <color indexed="64"/>
      </diagonal>
    </border>
    <border>
      <left style="hair">
        <color indexed="64"/>
      </left>
      <right style="thin">
        <color indexed="64"/>
      </right>
      <top style="double">
        <color indexed="64"/>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double">
        <color indexed="64"/>
      </bottom>
      <diagonal/>
    </border>
    <border>
      <left/>
      <right/>
      <top style="medium">
        <color indexed="64"/>
      </top>
      <bottom style="thin">
        <color indexed="64"/>
      </bottom>
      <diagonal/>
    </border>
    <border>
      <left style="thin">
        <color indexed="64"/>
      </left>
      <right style="hair">
        <color indexed="64"/>
      </right>
      <top style="medium">
        <color indexed="64"/>
      </top>
      <bottom/>
      <diagonal/>
    </border>
    <border>
      <left/>
      <right style="hair">
        <color indexed="64"/>
      </right>
      <top/>
      <bottom style="double">
        <color indexed="64"/>
      </bottom>
      <diagonal/>
    </border>
    <border>
      <left style="hair">
        <color indexed="64"/>
      </left>
      <right style="thin">
        <color indexed="64"/>
      </right>
      <top style="medium">
        <color indexed="64"/>
      </top>
      <bottom/>
      <diagonal/>
    </border>
    <border>
      <left style="hair">
        <color indexed="64"/>
      </left>
      <right style="thin">
        <color indexed="64"/>
      </right>
      <top/>
      <bottom style="double">
        <color indexed="64"/>
      </bottom>
      <diagonal/>
    </border>
    <border diagonalUp="1" diagonalDown="1">
      <left style="hair">
        <color indexed="64"/>
      </left>
      <right style="thin">
        <color indexed="64"/>
      </right>
      <top style="hair">
        <color indexed="64"/>
      </top>
      <bottom style="hair">
        <color indexed="64"/>
      </bottom>
      <diagonal style="hair">
        <color indexed="64"/>
      </diagonal>
    </border>
    <border diagonalUp="1" diagonalDown="1">
      <left style="hair">
        <color indexed="64"/>
      </left>
      <right style="hair">
        <color indexed="64"/>
      </right>
      <top style="hair">
        <color indexed="64"/>
      </top>
      <bottom style="hair">
        <color indexed="64"/>
      </bottom>
      <diagonal style="hair">
        <color indexed="64"/>
      </diagonal>
    </border>
    <border>
      <left/>
      <right/>
      <top/>
      <bottom style="medium">
        <color indexed="64"/>
      </bottom>
      <diagonal/>
    </border>
    <border>
      <left style="thin">
        <color indexed="64"/>
      </left>
      <right style="thin">
        <color indexed="64"/>
      </right>
      <top style="double">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bottom style="hair">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diagonalUp="1" diagonalDown="1">
      <left style="hair">
        <color indexed="64"/>
      </left>
      <right style="hair">
        <color indexed="64"/>
      </right>
      <top style="double">
        <color indexed="64"/>
      </top>
      <bottom style="double">
        <color indexed="64"/>
      </bottom>
      <diagonal style="hair">
        <color indexed="64"/>
      </diagonal>
    </border>
    <border>
      <left style="thin">
        <color indexed="64"/>
      </left>
      <right/>
      <top style="double">
        <color indexed="64"/>
      </top>
      <bottom style="hair">
        <color indexed="64"/>
      </bottom>
      <diagonal/>
    </border>
    <border diagonalUp="1" diagonalDown="1">
      <left style="hair">
        <color indexed="64"/>
      </left>
      <right style="hair">
        <color indexed="64"/>
      </right>
      <top/>
      <bottom style="double">
        <color indexed="64"/>
      </bottom>
      <diagonal style="hair">
        <color indexed="64"/>
      </diagonal>
    </border>
    <border>
      <left/>
      <right style="hair">
        <color indexed="64"/>
      </right>
      <top style="thin">
        <color indexed="64"/>
      </top>
      <bottom style="double">
        <color indexed="64"/>
      </bottom>
      <diagonal/>
    </border>
    <border>
      <left style="hair">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double">
        <color indexed="64"/>
      </top>
      <bottom style="double">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bottom/>
      <diagonal/>
    </border>
    <border>
      <left/>
      <right style="medium">
        <color indexed="64"/>
      </right>
      <top style="hair">
        <color indexed="64"/>
      </top>
      <bottom style="hair">
        <color indexed="64"/>
      </bottom>
      <diagonal/>
    </border>
    <border>
      <left style="thin">
        <color indexed="64"/>
      </left>
      <right style="hair">
        <color indexed="64"/>
      </right>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medium">
        <color indexed="64"/>
      </top>
      <bottom/>
      <diagonal/>
    </border>
    <border>
      <left style="medium">
        <color indexed="64"/>
      </left>
      <right/>
      <top/>
      <bottom/>
      <diagonal/>
    </border>
    <border>
      <left style="hair">
        <color indexed="64"/>
      </left>
      <right style="medium">
        <color indexed="64"/>
      </right>
      <top style="medium">
        <color indexed="64"/>
      </top>
      <bottom/>
      <diagonal/>
    </border>
    <border>
      <left style="hair">
        <color indexed="64"/>
      </left>
      <right style="medium">
        <color indexed="64"/>
      </right>
      <top/>
      <bottom style="double">
        <color indexed="64"/>
      </bottom>
      <diagonal/>
    </border>
    <border>
      <left/>
      <right/>
      <top style="hair">
        <color indexed="64"/>
      </top>
      <bottom style="hair">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diagonal/>
    </border>
    <border>
      <left style="hair">
        <color indexed="64"/>
      </left>
      <right/>
      <top style="medium">
        <color indexed="64"/>
      </top>
      <bottom/>
      <diagonal/>
    </border>
    <border>
      <left style="hair">
        <color indexed="64"/>
      </left>
      <right/>
      <top/>
      <bottom style="double">
        <color indexed="64"/>
      </bottom>
      <diagonal/>
    </border>
    <border>
      <left style="hair">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double">
        <color indexed="64"/>
      </left>
      <right style="hair">
        <color indexed="64"/>
      </right>
      <top style="thin">
        <color indexed="64"/>
      </top>
      <bottom style="double">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double">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double">
        <color indexed="64"/>
      </left>
      <right style="hair">
        <color indexed="64"/>
      </right>
      <top style="double">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diagonalUp="1" diagonalDown="1">
      <left style="thin">
        <color indexed="64"/>
      </left>
      <right/>
      <top style="thin">
        <color indexed="64"/>
      </top>
      <bottom style="thin">
        <color indexed="64"/>
      </bottom>
      <diagonal style="thin">
        <color indexed="55"/>
      </diagonal>
    </border>
    <border diagonalUp="1" diagonalDown="1">
      <left/>
      <right/>
      <top style="thin">
        <color indexed="64"/>
      </top>
      <bottom style="thin">
        <color indexed="64"/>
      </bottom>
      <diagonal style="thin">
        <color indexed="55"/>
      </diagonal>
    </border>
    <border diagonalUp="1" diagonalDown="1">
      <left/>
      <right style="thin">
        <color indexed="64"/>
      </right>
      <top style="thin">
        <color indexed="64"/>
      </top>
      <bottom style="thin">
        <color indexed="64"/>
      </bottom>
      <diagonal style="thin">
        <color indexed="55"/>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style="medium">
        <color indexed="64"/>
      </left>
      <right style="thin">
        <color indexed="64"/>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thin">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double">
        <color indexed="64"/>
      </top>
      <bottom style="thin">
        <color indexed="64"/>
      </bottom>
      <diagonal/>
    </border>
    <border>
      <left style="hair">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top style="thin">
        <color indexed="64"/>
      </top>
      <bottom style="double">
        <color indexed="64"/>
      </bottom>
      <diagonal/>
    </border>
    <border>
      <left style="hair">
        <color indexed="64"/>
      </left>
      <right style="thin">
        <color indexed="64"/>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double">
        <color indexed="64"/>
      </top>
      <bottom style="double">
        <color indexed="64"/>
      </bottom>
      <diagonal/>
    </border>
    <border>
      <left style="thin">
        <color indexed="64"/>
      </left>
      <right style="thin">
        <color indexed="64"/>
      </right>
      <top style="double">
        <color indexed="64"/>
      </top>
      <bottom/>
      <diagonal/>
    </border>
    <border>
      <left style="hair">
        <color indexed="64"/>
      </left>
      <right style="hair">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hair">
        <color indexed="64"/>
      </left>
      <right style="hair">
        <color indexed="64"/>
      </right>
      <top style="double">
        <color indexed="64"/>
      </top>
      <bottom style="thin">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auto="1"/>
      </left>
      <right style="medium">
        <color auto="1"/>
      </right>
      <top style="thin">
        <color auto="1"/>
      </top>
      <bottom style="double">
        <color indexed="64"/>
      </bottom>
      <diagonal/>
    </border>
    <border>
      <left style="medium">
        <color auto="1"/>
      </left>
      <right style="thin">
        <color auto="1"/>
      </right>
      <top style="double">
        <color indexed="64"/>
      </top>
      <bottom style="hair">
        <color indexed="64"/>
      </bottom>
      <diagonal/>
    </border>
    <border>
      <left style="thin">
        <color auto="1"/>
      </left>
      <right style="hair">
        <color auto="1"/>
      </right>
      <top style="double">
        <color indexed="64"/>
      </top>
      <bottom/>
      <diagonal/>
    </border>
    <border>
      <left style="hair">
        <color auto="1"/>
      </left>
      <right style="hair">
        <color auto="1"/>
      </right>
      <top style="double">
        <color indexed="64"/>
      </top>
      <bottom/>
      <diagonal/>
    </border>
    <border>
      <left style="hair">
        <color auto="1"/>
      </left>
      <right style="medium">
        <color auto="1"/>
      </right>
      <top style="double">
        <color indexed="64"/>
      </top>
      <bottom/>
      <diagonal/>
    </border>
    <border>
      <left style="medium">
        <color indexed="64"/>
      </left>
      <right/>
      <top style="medium">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style="thin">
        <color indexed="64"/>
      </bottom>
      <diagonal/>
    </border>
    <border>
      <left/>
      <right style="thin">
        <color auto="1"/>
      </right>
      <top style="thin">
        <color auto="1"/>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s>
  <cellStyleXfs count="5">
    <xf numFmtId="0" fontId="0" fillId="0" borderId="0"/>
    <xf numFmtId="0" fontId="17" fillId="0" borderId="0"/>
    <xf numFmtId="0" fontId="54" fillId="0" borderId="0" applyNumberFormat="0" applyFill="0" applyBorder="0" applyAlignment="0" applyProtection="0"/>
    <xf numFmtId="0" fontId="63" fillId="0" borderId="0"/>
    <xf numFmtId="0" fontId="62" fillId="0" borderId="0"/>
  </cellStyleXfs>
  <cellXfs count="950">
    <xf numFmtId="0" fontId="0" fillId="0" borderId="0" xfId="0"/>
    <xf numFmtId="0" fontId="1" fillId="2" borderId="0" xfId="0" applyFont="1" applyFill="1"/>
    <xf numFmtId="0" fontId="2" fillId="0" borderId="0" xfId="0" applyFont="1" applyAlignment="1">
      <alignment horizontal="left" vertical="center"/>
    </xf>
    <xf numFmtId="0" fontId="2" fillId="0" borderId="0" xfId="0" applyFont="1" applyAlignment="1">
      <alignment vertical="center"/>
    </xf>
    <xf numFmtId="164" fontId="2" fillId="0" borderId="0" xfId="0" applyNumberFormat="1" applyFont="1" applyAlignment="1">
      <alignment horizontal="left" vertical="center"/>
    </xf>
    <xf numFmtId="164" fontId="2" fillId="0" borderId="0" xfId="0" applyNumberFormat="1" applyFont="1" applyAlignment="1">
      <alignment vertical="center"/>
    </xf>
    <xf numFmtId="164" fontId="2" fillId="2" borderId="0" xfId="0" applyNumberFormat="1" applyFont="1" applyFill="1" applyAlignment="1">
      <alignment vertical="center"/>
    </xf>
    <xf numFmtId="16" fontId="2" fillId="0" borderId="0" xfId="0" applyNumberFormat="1" applyFont="1" applyAlignment="1">
      <alignment horizontal="left" vertical="center"/>
    </xf>
    <xf numFmtId="0" fontId="3" fillId="2" borderId="0" xfId="0" applyFont="1" applyFill="1"/>
    <xf numFmtId="0" fontId="2" fillId="2" borderId="0" xfId="0" applyFont="1" applyFill="1" applyAlignment="1">
      <alignment vertical="center"/>
    </xf>
    <xf numFmtId="0" fontId="2" fillId="2" borderId="0" xfId="0" applyFont="1" applyFill="1" applyAlignment="1">
      <alignment vertical="center" wrapText="1"/>
    </xf>
    <xf numFmtId="0" fontId="4" fillId="0" borderId="0" xfId="0" applyFont="1"/>
    <xf numFmtId="0" fontId="5" fillId="0" borderId="1"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4" xfId="0" applyFont="1" applyBorder="1" applyAlignment="1">
      <alignment horizontal="left" indent="1"/>
    </xf>
    <xf numFmtId="165" fontId="5" fillId="0" borderId="5" xfId="0" applyNumberFormat="1" applyFont="1" applyBorder="1" applyAlignment="1">
      <alignment horizontal="right"/>
    </xf>
    <xf numFmtId="166" fontId="7" fillId="0" borderId="6" xfId="0" applyNumberFormat="1" applyFont="1" applyBorder="1" applyAlignment="1">
      <alignment horizontal="center"/>
    </xf>
    <xf numFmtId="166" fontId="7" fillId="0" borderId="7" xfId="0" applyNumberFormat="1" applyFont="1" applyBorder="1" applyAlignment="1">
      <alignment horizontal="center"/>
    </xf>
    <xf numFmtId="165" fontId="5" fillId="0" borderId="8" xfId="0" applyNumberFormat="1" applyFont="1" applyBorder="1" applyAlignment="1">
      <alignment horizontal="right"/>
    </xf>
    <xf numFmtId="166" fontId="7" fillId="0" borderId="9" xfId="0" applyNumberFormat="1" applyFont="1" applyBorder="1" applyAlignment="1">
      <alignment horizontal="center"/>
    </xf>
    <xf numFmtId="165" fontId="5" fillId="0" borderId="8" xfId="0" applyNumberFormat="1" applyFont="1" applyBorder="1"/>
    <xf numFmtId="0" fontId="8" fillId="0" borderId="10" xfId="0" applyFont="1" applyBorder="1" applyAlignment="1">
      <alignment horizontal="left" indent="1"/>
    </xf>
    <xf numFmtId="165" fontId="9" fillId="0" borderId="11" xfId="0" applyNumberFormat="1" applyFont="1" applyBorder="1" applyAlignment="1">
      <alignment horizontal="right"/>
    </xf>
    <xf numFmtId="166" fontId="7" fillId="0" borderId="12" xfId="0" applyNumberFormat="1" applyFont="1" applyBorder="1" applyAlignment="1">
      <alignment horizontal="center"/>
    </xf>
    <xf numFmtId="165" fontId="9" fillId="0" borderId="13" xfId="0" applyNumberFormat="1" applyFont="1" applyBorder="1" applyAlignment="1">
      <alignment horizontal="right"/>
    </xf>
    <xf numFmtId="166" fontId="7" fillId="0" borderId="14" xfId="0" applyNumberFormat="1" applyFont="1" applyBorder="1" applyAlignment="1">
      <alignment horizontal="center"/>
    </xf>
    <xf numFmtId="166" fontId="7" fillId="0" borderId="15" xfId="0" applyNumberFormat="1" applyFont="1" applyBorder="1" applyAlignment="1">
      <alignment horizontal="center"/>
    </xf>
    <xf numFmtId="165" fontId="9" fillId="0" borderId="13" xfId="0" applyNumberFormat="1" applyFont="1" applyBorder="1"/>
    <xf numFmtId="0" fontId="8" fillId="0" borderId="10" xfId="0" applyFont="1" applyBorder="1" applyAlignment="1">
      <alignment horizontal="left"/>
    </xf>
    <xf numFmtId="0" fontId="5" fillId="0" borderId="10" xfId="0" applyFont="1" applyBorder="1" applyAlignment="1">
      <alignment horizontal="left" indent="1"/>
    </xf>
    <xf numFmtId="165" fontId="5" fillId="0" borderId="11" xfId="0" applyNumberFormat="1" applyFont="1" applyBorder="1" applyAlignment="1">
      <alignment horizontal="right"/>
    </xf>
    <xf numFmtId="165" fontId="5" fillId="0" borderId="13" xfId="0" applyNumberFormat="1" applyFont="1" applyBorder="1" applyAlignment="1">
      <alignment horizontal="right"/>
    </xf>
    <xf numFmtId="165" fontId="5" fillId="0" borderId="13" xfId="0" applyNumberFormat="1" applyFont="1" applyBorder="1"/>
    <xf numFmtId="0" fontId="5" fillId="0" borderId="10" xfId="0" applyFont="1" applyBorder="1" applyAlignment="1">
      <alignment horizontal="left" indent="7"/>
    </xf>
    <xf numFmtId="165" fontId="8" fillId="0" borderId="0" xfId="0" applyNumberFormat="1" applyFont="1"/>
    <xf numFmtId="0" fontId="5" fillId="0" borderId="16" xfId="0" applyFont="1" applyBorder="1" applyAlignment="1">
      <alignment horizontal="left" indent="1"/>
    </xf>
    <xf numFmtId="165" fontId="5" fillId="0" borderId="17" xfId="0" applyNumberFormat="1" applyFont="1" applyBorder="1" applyAlignment="1">
      <alignment horizontal="right"/>
    </xf>
    <xf numFmtId="166" fontId="7" fillId="0" borderId="18" xfId="0" applyNumberFormat="1" applyFont="1" applyBorder="1" applyAlignment="1">
      <alignment horizontal="center"/>
    </xf>
    <xf numFmtId="165" fontId="5" fillId="0" borderId="19" xfId="0" applyNumberFormat="1" applyFont="1" applyBorder="1" applyAlignment="1">
      <alignment horizontal="right"/>
    </xf>
    <xf numFmtId="166" fontId="7" fillId="0" borderId="20" xfId="0" applyNumberFormat="1" applyFont="1" applyBorder="1" applyAlignment="1">
      <alignment horizontal="center"/>
    </xf>
    <xf numFmtId="166" fontId="7" fillId="0" borderId="21" xfId="0" applyNumberFormat="1" applyFont="1" applyBorder="1" applyAlignment="1">
      <alignment horizontal="center"/>
    </xf>
    <xf numFmtId="165" fontId="5" fillId="0" borderId="19" xfId="0" applyNumberFormat="1" applyFont="1" applyBorder="1"/>
    <xf numFmtId="0" fontId="5" fillId="0" borderId="22" xfId="0" applyFont="1" applyBorder="1" applyAlignment="1">
      <alignment horizontal="left" indent="1"/>
    </xf>
    <xf numFmtId="165" fontId="5" fillId="0" borderId="23" xfId="0" applyNumberFormat="1" applyFont="1" applyBorder="1" applyAlignment="1">
      <alignment horizontal="right"/>
    </xf>
    <xf numFmtId="166" fontId="7" fillId="0" borderId="24" xfId="0" applyNumberFormat="1" applyFont="1" applyBorder="1" applyAlignment="1">
      <alignment horizontal="center"/>
    </xf>
    <xf numFmtId="165" fontId="5" fillId="0" borderId="25" xfId="0" applyNumberFormat="1" applyFont="1" applyBorder="1" applyAlignment="1">
      <alignment horizontal="right"/>
    </xf>
    <xf numFmtId="165" fontId="10" fillId="0" borderId="0" xfId="0" applyNumberFormat="1" applyFont="1"/>
    <xf numFmtId="166" fontId="7" fillId="0" borderId="8" xfId="0" applyNumberFormat="1" applyFont="1" applyBorder="1" applyAlignment="1">
      <alignment horizontal="center"/>
    </xf>
    <xf numFmtId="166" fontId="7" fillId="0" borderId="13" xfId="0" applyNumberFormat="1" applyFont="1" applyBorder="1" applyAlignment="1">
      <alignment horizontal="center"/>
    </xf>
    <xf numFmtId="166" fontId="7" fillId="0" borderId="26" xfId="0" applyNumberFormat="1" applyFont="1" applyBorder="1" applyAlignment="1">
      <alignment horizontal="center"/>
    </xf>
    <xf numFmtId="166" fontId="7" fillId="0" borderId="19" xfId="0" applyNumberFormat="1" applyFont="1" applyBorder="1" applyAlignment="1">
      <alignment horizontal="center"/>
    </xf>
    <xf numFmtId="166" fontId="7" fillId="0" borderId="25" xfId="0" applyNumberFormat="1" applyFont="1" applyBorder="1" applyAlignment="1">
      <alignment horizontal="center"/>
    </xf>
    <xf numFmtId="166" fontId="7" fillId="0" borderId="29" xfId="0" applyNumberFormat="1" applyFont="1" applyBorder="1" applyAlignment="1">
      <alignment horizontal="center"/>
    </xf>
    <xf numFmtId="165" fontId="5" fillId="0" borderId="25" xfId="0" applyNumberFormat="1" applyFont="1" applyBorder="1"/>
    <xf numFmtId="165" fontId="5" fillId="0" borderId="31" xfId="0" applyNumberFormat="1" applyFont="1" applyBorder="1" applyAlignment="1">
      <alignment vertical="center"/>
    </xf>
    <xf numFmtId="166" fontId="11" fillId="0" borderId="32" xfId="0" applyNumberFormat="1" applyFont="1" applyBorder="1" applyAlignment="1">
      <alignment horizontal="center" vertical="center"/>
    </xf>
    <xf numFmtId="165" fontId="5" fillId="0" borderId="33" xfId="0" applyNumberFormat="1" applyFont="1" applyBorder="1" applyAlignment="1">
      <alignment vertical="center"/>
    </xf>
    <xf numFmtId="166" fontId="11" fillId="0" borderId="0" xfId="0" applyNumberFormat="1" applyFont="1" applyAlignment="1">
      <alignment horizontal="center" vertical="center"/>
    </xf>
    <xf numFmtId="166" fontId="7" fillId="0" borderId="0" xfId="0" applyNumberFormat="1" applyFont="1" applyAlignment="1">
      <alignment horizontal="center"/>
    </xf>
    <xf numFmtId="0" fontId="8" fillId="0" borderId="0" xfId="0" applyFont="1"/>
    <xf numFmtId="0" fontId="5" fillId="0" borderId="0" xfId="0" applyFont="1" applyAlignment="1">
      <alignment horizontal="left" indent="1"/>
    </xf>
    <xf numFmtId="0" fontId="12" fillId="0" borderId="0" xfId="0" applyFont="1"/>
    <xf numFmtId="166" fontId="7" fillId="0" borderId="35" xfId="0" applyNumberFormat="1" applyFont="1" applyBorder="1" applyAlignment="1">
      <alignment horizontal="center" vertical="center"/>
    </xf>
    <xf numFmtId="0" fontId="12" fillId="0" borderId="0" xfId="0" applyFont="1" applyAlignment="1">
      <alignment horizontal="left"/>
    </xf>
    <xf numFmtId="0" fontId="9" fillId="0" borderId="0" xfId="0" applyFont="1"/>
    <xf numFmtId="0" fontId="4" fillId="0" borderId="0" xfId="0" applyFont="1" applyAlignment="1">
      <alignment vertical="center" wrapText="1"/>
    </xf>
    <xf numFmtId="0" fontId="7" fillId="0" borderId="41" xfId="0" applyFont="1" applyBorder="1" applyAlignment="1">
      <alignment horizontal="center" vertical="center" wrapText="1"/>
    </xf>
    <xf numFmtId="166" fontId="8" fillId="0" borderId="0" xfId="0" applyNumberFormat="1" applyFont="1"/>
    <xf numFmtId="0" fontId="4" fillId="0" borderId="33" xfId="0" applyFont="1" applyBorder="1" applyAlignment="1">
      <alignment vertical="center" wrapText="1"/>
    </xf>
    <xf numFmtId="0" fontId="4" fillId="0" borderId="33" xfId="0" applyFont="1" applyBorder="1" applyAlignment="1">
      <alignment vertical="center"/>
    </xf>
    <xf numFmtId="0" fontId="8" fillId="0" borderId="0" xfId="0" applyFont="1" applyAlignment="1">
      <alignment horizontal="center"/>
    </xf>
    <xf numFmtId="0" fontId="9" fillId="0" borderId="0" xfId="0" applyFont="1" applyAlignment="1">
      <alignment horizontal="center"/>
    </xf>
    <xf numFmtId="166" fontId="7" fillId="0" borderId="47" xfId="0" applyNumberFormat="1" applyFont="1" applyBorder="1" applyAlignment="1">
      <alignment horizontal="center"/>
    </xf>
    <xf numFmtId="166" fontId="7" fillId="0" borderId="48" xfId="0" applyNumberFormat="1" applyFont="1" applyBorder="1" applyAlignment="1">
      <alignment horizontal="center"/>
    </xf>
    <xf numFmtId="0" fontId="4" fillId="0" borderId="49" xfId="0" applyFont="1" applyBorder="1"/>
    <xf numFmtId="166" fontId="7" fillId="0" borderId="28" xfId="0" applyNumberFormat="1" applyFont="1" applyBorder="1" applyAlignment="1">
      <alignment vertical="center"/>
    </xf>
    <xf numFmtId="0" fontId="8" fillId="0" borderId="50" xfId="0" applyFont="1" applyBorder="1" applyAlignment="1">
      <alignment horizontal="left" vertical="center"/>
    </xf>
    <xf numFmtId="0" fontId="16" fillId="0" borderId="0" xfId="0" applyFont="1"/>
    <xf numFmtId="166" fontId="17" fillId="0" borderId="0" xfId="0" applyNumberFormat="1" applyFont="1"/>
    <xf numFmtId="9" fontId="17" fillId="0" borderId="0" xfId="0" applyNumberFormat="1" applyFont="1"/>
    <xf numFmtId="0" fontId="18" fillId="0" borderId="0" xfId="0" applyFont="1"/>
    <xf numFmtId="0" fontId="5" fillId="0" borderId="51" xfId="0" applyFont="1" applyBorder="1" applyAlignment="1">
      <alignment horizontal="center" wrapText="1"/>
    </xf>
    <xf numFmtId="0" fontId="8" fillId="0" borderId="49" xfId="0" applyFont="1" applyBorder="1"/>
    <xf numFmtId="165" fontId="5" fillId="0" borderId="31" xfId="0" applyNumberFormat="1" applyFont="1" applyBorder="1" applyAlignment="1">
      <alignment horizontal="right" vertical="center" indent="1"/>
    </xf>
    <xf numFmtId="0" fontId="5" fillId="0" borderId="51" xfId="0" applyFont="1" applyBorder="1" applyAlignment="1">
      <alignment horizontal="center"/>
    </xf>
    <xf numFmtId="0" fontId="5" fillId="0" borderId="53" xfId="0" applyFont="1" applyBorder="1"/>
    <xf numFmtId="0" fontId="8" fillId="0" borderId="54" xfId="0" applyFont="1" applyBorder="1"/>
    <xf numFmtId="0" fontId="5" fillId="0" borderId="54" xfId="0" applyFont="1" applyBorder="1"/>
    <xf numFmtId="0" fontId="5" fillId="0" borderId="55" xfId="0" applyFont="1" applyBorder="1"/>
    <xf numFmtId="0" fontId="5" fillId="0" borderId="56" xfId="0" applyFont="1" applyBorder="1"/>
    <xf numFmtId="165" fontId="5" fillId="0" borderId="57" xfId="0" applyNumberFormat="1" applyFont="1" applyBorder="1" applyAlignment="1">
      <alignment horizontal="right" indent="1"/>
    </xf>
    <xf numFmtId="165" fontId="5" fillId="0" borderId="11" xfId="0" applyNumberFormat="1" applyFont="1" applyBorder="1" applyAlignment="1">
      <alignment horizontal="right" indent="1"/>
    </xf>
    <xf numFmtId="165" fontId="5" fillId="0" borderId="23" xfId="0" applyNumberFormat="1" applyFont="1" applyBorder="1" applyAlignment="1">
      <alignment horizontal="right" indent="1"/>
    </xf>
    <xf numFmtId="0" fontId="7" fillId="0" borderId="0" xfId="0" applyFont="1"/>
    <xf numFmtId="166" fontId="7" fillId="0" borderId="6" xfId="0" applyNumberFormat="1" applyFont="1" applyBorder="1"/>
    <xf numFmtId="166" fontId="7" fillId="0" borderId="14" xfId="0" applyNumberFormat="1" applyFont="1" applyBorder="1"/>
    <xf numFmtId="166" fontId="7" fillId="0" borderId="20" xfId="0" applyNumberFormat="1" applyFont="1" applyBorder="1"/>
    <xf numFmtId="166" fontId="7" fillId="0" borderId="26" xfId="0" applyNumberFormat="1" applyFont="1" applyBorder="1"/>
    <xf numFmtId="166" fontId="11" fillId="0" borderId="32" xfId="0" applyNumberFormat="1" applyFont="1" applyBorder="1" applyAlignment="1">
      <alignment vertical="center"/>
    </xf>
    <xf numFmtId="166" fontId="7" fillId="0" borderId="7" xfId="0" applyNumberFormat="1" applyFont="1" applyBorder="1" applyAlignment="1">
      <alignment horizontal="right"/>
    </xf>
    <xf numFmtId="166" fontId="7" fillId="0" borderId="12" xfId="0" applyNumberFormat="1" applyFont="1" applyBorder="1" applyAlignment="1">
      <alignment horizontal="right"/>
    </xf>
    <xf numFmtId="165" fontId="5" fillId="0" borderId="17" xfId="0" applyNumberFormat="1" applyFont="1" applyBorder="1" applyAlignment="1">
      <alignment horizontal="right" indent="1"/>
    </xf>
    <xf numFmtId="166" fontId="7" fillId="0" borderId="18" xfId="0" applyNumberFormat="1" applyFont="1" applyBorder="1" applyAlignment="1">
      <alignment horizontal="right"/>
    </xf>
    <xf numFmtId="166" fontId="7" fillId="0" borderId="24" xfId="0" applyNumberFormat="1" applyFont="1" applyBorder="1" applyAlignment="1">
      <alignment horizontal="right"/>
    </xf>
    <xf numFmtId="0" fontId="19" fillId="0" borderId="0" xfId="0" applyFont="1"/>
    <xf numFmtId="165" fontId="19" fillId="0" borderId="0" xfId="0" applyNumberFormat="1" applyFont="1"/>
    <xf numFmtId="0" fontId="20" fillId="0" borderId="0" xfId="0" applyFont="1"/>
    <xf numFmtId="0" fontId="21" fillId="0" borderId="0" xfId="0" applyFont="1" applyAlignment="1">
      <alignment vertical="center"/>
    </xf>
    <xf numFmtId="0" fontId="22" fillId="0" borderId="0" xfId="0" applyFont="1"/>
    <xf numFmtId="0" fontId="6" fillId="0" borderId="58" xfId="0" applyFont="1" applyBorder="1" applyAlignment="1">
      <alignment horizontal="center" wrapText="1"/>
    </xf>
    <xf numFmtId="0" fontId="5" fillId="0" borderId="37" xfId="0" applyFont="1" applyBorder="1" applyAlignment="1">
      <alignment horizontal="center"/>
    </xf>
    <xf numFmtId="0" fontId="5" fillId="0" borderId="52" xfId="0" applyFont="1" applyBorder="1" applyAlignment="1">
      <alignment horizontal="center"/>
    </xf>
    <xf numFmtId="0" fontId="6" fillId="0" borderId="59" xfId="0" applyFont="1" applyBorder="1" applyAlignment="1">
      <alignment horizontal="center" vertical="center"/>
    </xf>
    <xf numFmtId="0" fontId="5" fillId="0" borderId="60" xfId="0" applyFont="1" applyBorder="1" applyAlignment="1">
      <alignment horizontal="left" indent="1"/>
    </xf>
    <xf numFmtId="2" fontId="7" fillId="0" borderId="61" xfId="0" applyNumberFormat="1" applyFont="1" applyBorder="1" applyAlignment="1">
      <alignment horizontal="center"/>
    </xf>
    <xf numFmtId="0" fontId="5" fillId="0" borderId="62" xfId="0" applyFont="1" applyBorder="1" applyAlignment="1">
      <alignment horizontal="left" indent="1"/>
    </xf>
    <xf numFmtId="2" fontId="7" fillId="0" borderId="63" xfId="0" applyNumberFormat="1" applyFont="1" applyBorder="1" applyAlignment="1">
      <alignment horizontal="center"/>
    </xf>
    <xf numFmtId="0" fontId="5" fillId="0" borderId="64" xfId="0" applyFont="1" applyBorder="1" applyAlignment="1">
      <alignment horizontal="left" indent="1"/>
    </xf>
    <xf numFmtId="2" fontId="7" fillId="0" borderId="65" xfId="0" applyNumberFormat="1" applyFont="1" applyBorder="1" applyAlignment="1">
      <alignment horizontal="center"/>
    </xf>
    <xf numFmtId="165" fontId="5" fillId="0" borderId="8" xfId="0" applyNumberFormat="1" applyFont="1" applyBorder="1" applyAlignment="1">
      <alignment horizontal="right" indent="1"/>
    </xf>
    <xf numFmtId="165" fontId="5" fillId="0" borderId="13" xfId="0" applyNumberFormat="1" applyFont="1" applyBorder="1" applyAlignment="1">
      <alignment horizontal="right" indent="1"/>
    </xf>
    <xf numFmtId="165" fontId="5" fillId="0" borderId="66" xfId="0" applyNumberFormat="1" applyFont="1" applyBorder="1" applyAlignment="1">
      <alignment horizontal="right" indent="1"/>
    </xf>
    <xf numFmtId="165" fontId="5" fillId="0" borderId="67" xfId="0" applyNumberFormat="1" applyFont="1" applyBorder="1" applyAlignment="1">
      <alignment horizontal="right" indent="1"/>
    </xf>
    <xf numFmtId="0" fontId="13" fillId="0" borderId="36" xfId="0" applyFont="1" applyBorder="1" applyAlignment="1">
      <alignment horizontal="center" wrapText="1"/>
    </xf>
    <xf numFmtId="0" fontId="13" fillId="0" borderId="40" xfId="0" applyFont="1" applyBorder="1" applyAlignment="1">
      <alignment horizontal="center" wrapText="1"/>
    </xf>
    <xf numFmtId="0" fontId="5" fillId="0" borderId="30" xfId="0" applyFont="1" applyBorder="1" applyAlignment="1">
      <alignment horizontal="left" vertical="center" indent="9"/>
    </xf>
    <xf numFmtId="166" fontId="11" fillId="0" borderId="70" xfId="0" applyNumberFormat="1" applyFont="1" applyBorder="1" applyAlignment="1">
      <alignment horizontal="right" vertical="center" indent="1"/>
    </xf>
    <xf numFmtId="0" fontId="5" fillId="0" borderId="4" xfId="0" applyFont="1" applyBorder="1" applyAlignment="1">
      <alignment wrapText="1"/>
    </xf>
    <xf numFmtId="0" fontId="5" fillId="0" borderId="71" xfId="0" applyFont="1" applyBorder="1"/>
    <xf numFmtId="0" fontId="5" fillId="0" borderId="10" xfId="0" applyFont="1" applyBorder="1"/>
    <xf numFmtId="166" fontId="11" fillId="0" borderId="72" xfId="0" applyNumberFormat="1" applyFont="1" applyBorder="1" applyAlignment="1">
      <alignment horizontal="right" indent="1"/>
    </xf>
    <xf numFmtId="0" fontId="5" fillId="0" borderId="22" xfId="0" applyFont="1" applyBorder="1"/>
    <xf numFmtId="166" fontId="7" fillId="0" borderId="26" xfId="0" applyNumberFormat="1" applyFont="1" applyBorder="1" applyAlignment="1">
      <alignment horizontal="right" indent="1"/>
    </xf>
    <xf numFmtId="0" fontId="6" fillId="0" borderId="73" xfId="0" applyFont="1" applyBorder="1" applyAlignment="1">
      <alignment horizontal="center"/>
    </xf>
    <xf numFmtId="165" fontId="5" fillId="0" borderId="5" xfId="0" applyNumberFormat="1" applyFont="1" applyBorder="1" applyAlignment="1">
      <alignment horizontal="right" indent="1"/>
    </xf>
    <xf numFmtId="166" fontId="7" fillId="0" borderId="74" xfId="0" applyNumberFormat="1" applyFont="1" applyBorder="1" applyAlignment="1">
      <alignment horizontal="right" indent="1"/>
    </xf>
    <xf numFmtId="166" fontId="7" fillId="0" borderId="14" xfId="0" applyNumberFormat="1" applyFont="1" applyBorder="1" applyAlignment="1">
      <alignment horizontal="right" indent="1"/>
    </xf>
    <xf numFmtId="166" fontId="11" fillId="0" borderId="32" xfId="0" applyNumberFormat="1" applyFont="1" applyBorder="1" applyAlignment="1">
      <alignment horizontal="right" vertical="center" indent="1"/>
    </xf>
    <xf numFmtId="166" fontId="7" fillId="0" borderId="75" xfId="0" applyNumberFormat="1" applyFont="1" applyBorder="1" applyAlignment="1">
      <alignment horizontal="center" vertical="center"/>
    </xf>
    <xf numFmtId="166" fontId="7" fillId="0" borderId="12" xfId="0" applyNumberFormat="1" applyFont="1" applyBorder="1" applyAlignment="1">
      <alignment horizontal="center" vertical="center"/>
    </xf>
    <xf numFmtId="166" fontId="7" fillId="0" borderId="24" xfId="0" applyNumberFormat="1" applyFont="1" applyBorder="1" applyAlignment="1">
      <alignment horizontal="center" vertical="center"/>
    </xf>
    <xf numFmtId="166" fontId="7" fillId="0" borderId="7" xfId="0" applyNumberFormat="1" applyFont="1" applyBorder="1" applyAlignment="1">
      <alignment horizontal="center" vertical="center"/>
    </xf>
    <xf numFmtId="165" fontId="5" fillId="0" borderId="0" xfId="0" applyNumberFormat="1" applyFont="1" applyAlignment="1">
      <alignment horizontal="right" indent="1"/>
    </xf>
    <xf numFmtId="166" fontId="7" fillId="0" borderId="0" xfId="0" applyNumberFormat="1" applyFont="1" applyAlignment="1">
      <alignment horizontal="right" indent="1"/>
    </xf>
    <xf numFmtId="166" fontId="7" fillId="0" borderId="0" xfId="0" applyNumberFormat="1" applyFont="1" applyAlignment="1">
      <alignment horizontal="right"/>
    </xf>
    <xf numFmtId="0" fontId="5" fillId="0" borderId="53" xfId="0" applyFont="1" applyBorder="1" applyAlignment="1">
      <alignment horizontal="left" vertical="center" indent="1"/>
    </xf>
    <xf numFmtId="165" fontId="5" fillId="0" borderId="57" xfId="0" applyNumberFormat="1" applyFont="1" applyBorder="1" applyAlignment="1">
      <alignment horizontal="right" vertical="center" indent="1"/>
    </xf>
    <xf numFmtId="166" fontId="7" fillId="0" borderId="6" xfId="0" applyNumberFormat="1" applyFont="1" applyBorder="1" applyAlignment="1">
      <alignment vertical="center"/>
    </xf>
    <xf numFmtId="0" fontId="5" fillId="0" borderId="54" xfId="0" applyFont="1" applyBorder="1" applyAlignment="1">
      <alignment horizontal="right" vertical="center" indent="1"/>
    </xf>
    <xf numFmtId="165" fontId="5" fillId="0" borderId="11" xfId="0" applyNumberFormat="1" applyFont="1" applyBorder="1" applyAlignment="1">
      <alignment horizontal="right" vertical="center" indent="1"/>
    </xf>
    <xf numFmtId="166" fontId="7" fillId="0" borderId="14" xfId="0" applyNumberFormat="1" applyFont="1" applyBorder="1" applyAlignment="1">
      <alignment vertical="center"/>
    </xf>
    <xf numFmtId="0" fontId="5" fillId="0" borderId="54" xfId="0" applyFont="1" applyBorder="1" applyAlignment="1">
      <alignment horizontal="left" vertical="center" indent="1"/>
    </xf>
    <xf numFmtId="0" fontId="8" fillId="0" borderId="50" xfId="0" applyFont="1" applyBorder="1" applyAlignment="1">
      <alignment horizontal="center" vertical="center"/>
    </xf>
    <xf numFmtId="166" fontId="7" fillId="0" borderId="35" xfId="0" applyNumberFormat="1" applyFont="1" applyBorder="1" applyAlignment="1">
      <alignment horizontal="right" vertical="center"/>
    </xf>
    <xf numFmtId="166" fontId="7" fillId="0" borderId="88" xfId="0" applyNumberFormat="1" applyFont="1" applyBorder="1" applyAlignment="1">
      <alignment horizontal="right" vertical="center"/>
    </xf>
    <xf numFmtId="166" fontId="7" fillId="0" borderId="9" xfId="0" applyNumberFormat="1" applyFont="1" applyBorder="1" applyAlignment="1">
      <alignment horizontal="right" vertical="center"/>
    </xf>
    <xf numFmtId="166" fontId="7" fillId="0" borderId="15" xfId="0" applyNumberFormat="1" applyFont="1" applyBorder="1" applyAlignment="1">
      <alignment horizontal="right" vertical="center"/>
    </xf>
    <xf numFmtId="166" fontId="7" fillId="0" borderId="61" xfId="0" applyNumberFormat="1" applyFont="1" applyBorder="1" applyAlignment="1">
      <alignment horizontal="right" vertical="center"/>
    </xf>
    <xf numFmtId="166" fontId="7" fillId="0" borderId="63" xfId="0" applyNumberFormat="1" applyFont="1" applyBorder="1" applyAlignment="1">
      <alignment horizontal="right" vertical="center"/>
    </xf>
    <xf numFmtId="166" fontId="11" fillId="0" borderId="0" xfId="0" applyNumberFormat="1" applyFont="1" applyAlignment="1">
      <alignment vertical="center"/>
    </xf>
    <xf numFmtId="166" fontId="7" fillId="0" borderId="0" xfId="0" applyNumberFormat="1" applyFont="1" applyAlignment="1">
      <alignment horizontal="right" vertical="center"/>
    </xf>
    <xf numFmtId="0" fontId="9" fillId="0" borderId="49" xfId="0" applyFont="1" applyBorder="1"/>
    <xf numFmtId="0" fontId="5" fillId="0" borderId="78" xfId="0" applyFont="1" applyBorder="1" applyAlignment="1">
      <alignment horizontal="center" vertical="center"/>
    </xf>
    <xf numFmtId="0" fontId="6" fillId="0" borderId="3" xfId="0" applyFont="1" applyBorder="1" applyAlignment="1">
      <alignment horizontal="left" indent="2"/>
    </xf>
    <xf numFmtId="0" fontId="5" fillId="0" borderId="51" xfId="0" applyFont="1" applyBorder="1" applyAlignment="1">
      <alignment horizontal="left" indent="3"/>
    </xf>
    <xf numFmtId="166" fontId="5" fillId="0" borderId="57" xfId="0" applyNumberFormat="1" applyFont="1" applyBorder="1" applyAlignment="1">
      <alignment horizontal="right" indent="1"/>
    </xf>
    <xf numFmtId="166" fontId="7" fillId="0" borderId="7" xfId="0" applyNumberFormat="1" applyFont="1" applyBorder="1"/>
    <xf numFmtId="3" fontId="5" fillId="0" borderId="57" xfId="0" applyNumberFormat="1" applyFont="1" applyBorder="1" applyAlignment="1">
      <alignment horizontal="right" indent="1"/>
    </xf>
    <xf numFmtId="165" fontId="7" fillId="0" borderId="97" xfId="0" applyNumberFormat="1" applyFont="1" applyBorder="1"/>
    <xf numFmtId="165" fontId="7" fillId="0" borderId="98" xfId="0" applyNumberFormat="1" applyFont="1" applyBorder="1"/>
    <xf numFmtId="166" fontId="5" fillId="0" borderId="11" xfId="0" applyNumberFormat="1" applyFont="1" applyBorder="1" applyAlignment="1">
      <alignment horizontal="right" indent="1"/>
    </xf>
    <xf numFmtId="166" fontId="7" fillId="0" borderId="12" xfId="0" applyNumberFormat="1" applyFont="1" applyBorder="1"/>
    <xf numFmtId="3" fontId="5" fillId="0" borderId="11" xfId="0" applyNumberFormat="1" applyFont="1" applyBorder="1" applyAlignment="1">
      <alignment horizontal="right" indent="1"/>
    </xf>
    <xf numFmtId="165" fontId="7" fillId="0" borderId="12" xfId="0" applyNumberFormat="1" applyFont="1" applyBorder="1"/>
    <xf numFmtId="165" fontId="7" fillId="0" borderId="99" xfId="0" applyNumberFormat="1" applyFont="1" applyBorder="1"/>
    <xf numFmtId="166" fontId="5" fillId="0" borderId="23" xfId="0" applyNumberFormat="1" applyFont="1" applyBorder="1" applyAlignment="1">
      <alignment horizontal="right" indent="1"/>
    </xf>
    <xf numFmtId="166" fontId="7" fillId="0" borderId="24" xfId="0" applyNumberFormat="1" applyFont="1" applyBorder="1"/>
    <xf numFmtId="3" fontId="5" fillId="0" borderId="23" xfId="0" applyNumberFormat="1" applyFont="1" applyBorder="1" applyAlignment="1">
      <alignment horizontal="right" indent="1"/>
    </xf>
    <xf numFmtId="165" fontId="7" fillId="0" borderId="41" xfId="0" applyNumberFormat="1" applyFont="1" applyBorder="1"/>
    <xf numFmtId="165" fontId="7" fillId="0" borderId="59" xfId="0" applyNumberFormat="1" applyFont="1" applyBorder="1"/>
    <xf numFmtId="0" fontId="8" fillId="0" borderId="30" xfId="0" applyFont="1" applyBorder="1" applyAlignment="1">
      <alignment horizontal="center"/>
    </xf>
    <xf numFmtId="165" fontId="5" fillId="0" borderId="31" xfId="0" applyNumberFormat="1" applyFont="1" applyBorder="1" applyAlignment="1">
      <alignment horizontal="right" indent="1"/>
    </xf>
    <xf numFmtId="166" fontId="11" fillId="0" borderId="32" xfId="0" applyNumberFormat="1" applyFont="1" applyBorder="1"/>
    <xf numFmtId="3" fontId="5" fillId="0" borderId="37" xfId="0" applyNumberFormat="1" applyFont="1" applyBorder="1" applyAlignment="1">
      <alignment horizontal="right" indent="1"/>
    </xf>
    <xf numFmtId="3" fontId="5" fillId="0" borderId="100" xfId="0" applyNumberFormat="1" applyFont="1" applyBorder="1" applyAlignment="1">
      <alignment horizontal="right" indent="1"/>
    </xf>
    <xf numFmtId="165" fontId="7" fillId="0" borderId="28" xfId="0" applyNumberFormat="1" applyFont="1" applyBorder="1"/>
    <xf numFmtId="165" fontId="7" fillId="0" borderId="101" xfId="0" applyNumberFormat="1" applyFont="1" applyBorder="1"/>
    <xf numFmtId="0" fontId="4" fillId="0" borderId="0" xfId="0" applyFont="1" applyAlignment="1">
      <alignment vertical="center"/>
    </xf>
    <xf numFmtId="166" fontId="7" fillId="0" borderId="28" xfId="0" applyNumberFormat="1" applyFont="1" applyBorder="1"/>
    <xf numFmtId="1" fontId="5" fillId="0" borderId="57" xfId="0" applyNumberFormat="1" applyFont="1" applyBorder="1" applyAlignment="1">
      <alignment horizontal="right" vertical="center"/>
    </xf>
    <xf numFmtId="165" fontId="7" fillId="0" borderId="97" xfId="0" applyNumberFormat="1" applyFont="1" applyBorder="1" applyAlignment="1">
      <alignment vertical="center"/>
    </xf>
    <xf numFmtId="165" fontId="7" fillId="0" borderId="98" xfId="0" applyNumberFormat="1" applyFont="1" applyBorder="1" applyAlignment="1">
      <alignment vertical="center"/>
    </xf>
    <xf numFmtId="0" fontId="9" fillId="0" borderId="0" xfId="0" applyFont="1" applyAlignment="1">
      <alignment vertical="center"/>
    </xf>
    <xf numFmtId="1" fontId="5" fillId="0" borderId="11" xfId="0" applyNumberFormat="1" applyFont="1" applyBorder="1" applyAlignment="1">
      <alignment horizontal="right" vertical="center"/>
    </xf>
    <xf numFmtId="165" fontId="7" fillId="0" borderId="12" xfId="0" applyNumberFormat="1" applyFont="1" applyBorder="1" applyAlignment="1">
      <alignment vertical="center"/>
    </xf>
    <xf numFmtId="165" fontId="7" fillId="0" borderId="99" xfId="0" applyNumberFormat="1" applyFont="1" applyBorder="1" applyAlignment="1">
      <alignment vertical="center"/>
    </xf>
    <xf numFmtId="1" fontId="5" fillId="0" borderId="23" xfId="0" applyNumberFormat="1" applyFont="1" applyBorder="1" applyAlignment="1">
      <alignment horizontal="right" vertical="center"/>
    </xf>
    <xf numFmtId="165" fontId="7" fillId="0" borderId="41" xfId="0" applyNumberFormat="1" applyFont="1" applyBorder="1" applyAlignment="1">
      <alignment vertical="center"/>
    </xf>
    <xf numFmtId="165" fontId="7" fillId="0" borderId="59" xfId="0" applyNumberFormat="1" applyFont="1" applyBorder="1" applyAlignment="1">
      <alignment vertical="center"/>
    </xf>
    <xf numFmtId="1" fontId="5" fillId="0" borderId="31" xfId="0" applyNumberFormat="1" applyFont="1" applyBorder="1" applyAlignment="1">
      <alignment horizontal="right" vertical="center"/>
    </xf>
    <xf numFmtId="165" fontId="7" fillId="0" borderId="28" xfId="0" applyNumberFormat="1" applyFont="1" applyBorder="1" applyAlignment="1">
      <alignment vertical="center"/>
    </xf>
    <xf numFmtId="165" fontId="7" fillId="0" borderId="101" xfId="0" applyNumberFormat="1" applyFont="1" applyBorder="1" applyAlignment="1">
      <alignment vertical="center"/>
    </xf>
    <xf numFmtId="0" fontId="5" fillId="0" borderId="53" xfId="0" applyFont="1" applyBorder="1" applyAlignment="1">
      <alignment horizontal="left" vertical="center" indent="2"/>
    </xf>
    <xf numFmtId="0" fontId="5" fillId="0" borderId="54" xfId="0" applyFont="1" applyBorder="1" applyAlignment="1">
      <alignment horizontal="left" vertical="center" indent="2"/>
    </xf>
    <xf numFmtId="0" fontId="5" fillId="0" borderId="56" xfId="0" applyFont="1" applyBorder="1" applyAlignment="1">
      <alignment horizontal="left" vertical="center" indent="2"/>
    </xf>
    <xf numFmtId="0" fontId="5" fillId="0" borderId="50" xfId="0" applyFont="1" applyBorder="1" applyAlignment="1">
      <alignment horizontal="left" vertical="center" indent="2"/>
    </xf>
    <xf numFmtId="0" fontId="9" fillId="0" borderId="103" xfId="0" applyFont="1" applyBorder="1" applyAlignment="1">
      <alignment vertical="center"/>
    </xf>
    <xf numFmtId="2" fontId="5" fillId="0" borderId="57" xfId="0" applyNumberFormat="1" applyFont="1" applyBorder="1" applyAlignment="1">
      <alignment horizontal="center"/>
    </xf>
    <xf numFmtId="2" fontId="5" fillId="0" borderId="11" xfId="0" applyNumberFormat="1" applyFont="1" applyBorder="1" applyAlignment="1">
      <alignment horizontal="center"/>
    </xf>
    <xf numFmtId="2" fontId="5" fillId="0" borderId="23" xfId="0" applyNumberFormat="1" applyFont="1" applyBorder="1" applyAlignment="1">
      <alignment horizontal="center"/>
    </xf>
    <xf numFmtId="2" fontId="5" fillId="0" borderId="31" xfId="0" applyNumberFormat="1" applyFont="1" applyBorder="1" applyAlignment="1">
      <alignment horizontal="center" vertical="center"/>
    </xf>
    <xf numFmtId="2" fontId="5" fillId="0" borderId="57" xfId="0" applyNumberFormat="1" applyFont="1" applyBorder="1" applyAlignment="1">
      <alignment horizontal="center" vertical="center"/>
    </xf>
    <xf numFmtId="2" fontId="5" fillId="0" borderId="11" xfId="0" applyNumberFormat="1" applyFont="1" applyBorder="1" applyAlignment="1">
      <alignment horizontal="center" vertical="center"/>
    </xf>
    <xf numFmtId="2" fontId="5" fillId="0" borderId="23" xfId="0" applyNumberFormat="1" applyFont="1" applyBorder="1" applyAlignment="1">
      <alignment horizontal="center" vertical="center"/>
    </xf>
    <xf numFmtId="166" fontId="7" fillId="0" borderId="99" xfId="0" applyNumberFormat="1" applyFont="1" applyBorder="1" applyAlignment="1">
      <alignment horizontal="center" vertical="center"/>
    </xf>
    <xf numFmtId="166" fontId="7" fillId="0" borderId="28" xfId="0" applyNumberFormat="1" applyFont="1" applyBorder="1" applyAlignment="1">
      <alignment horizontal="center" vertical="center"/>
    </xf>
    <xf numFmtId="166" fontId="7" fillId="0" borderId="101" xfId="0" applyNumberFormat="1" applyFont="1" applyBorder="1" applyAlignment="1">
      <alignment horizontal="center" vertical="center"/>
    </xf>
    <xf numFmtId="0" fontId="5" fillId="0" borderId="53" xfId="0" applyFont="1" applyBorder="1" applyAlignment="1">
      <alignment horizontal="left" indent="2"/>
    </xf>
    <xf numFmtId="0" fontId="5" fillId="0" borderId="54" xfId="0" applyFont="1" applyBorder="1" applyAlignment="1">
      <alignment horizontal="left" indent="2"/>
    </xf>
    <xf numFmtId="0" fontId="5" fillId="0" borderId="56" xfId="0" applyFont="1" applyBorder="1" applyAlignment="1">
      <alignment horizontal="left" indent="2"/>
    </xf>
    <xf numFmtId="166" fontId="7" fillId="0" borderId="97" xfId="0" applyNumberFormat="1" applyFont="1" applyBorder="1" applyAlignment="1">
      <alignment horizontal="center"/>
    </xf>
    <xf numFmtId="166" fontId="7" fillId="0" borderId="41" xfId="0" applyNumberFormat="1" applyFont="1" applyBorder="1" applyAlignment="1">
      <alignment horizontal="center"/>
    </xf>
    <xf numFmtId="166" fontId="7" fillId="0" borderId="98" xfId="0" applyNumberFormat="1" applyFont="1" applyBorder="1" applyAlignment="1">
      <alignment horizontal="center"/>
    </xf>
    <xf numFmtId="166" fontId="7" fillId="0" borderId="99" xfId="0" applyNumberFormat="1" applyFont="1" applyBorder="1" applyAlignment="1">
      <alignment horizontal="center"/>
    </xf>
    <xf numFmtId="166" fontId="7" fillId="0" borderId="59" xfId="0" applyNumberFormat="1" applyFont="1" applyBorder="1" applyAlignment="1">
      <alignment horizontal="center"/>
    </xf>
    <xf numFmtId="166" fontId="7" fillId="0" borderId="97" xfId="0" applyNumberFormat="1" applyFont="1" applyBorder="1" applyAlignment="1">
      <alignment horizontal="center" vertical="center"/>
    </xf>
    <xf numFmtId="166" fontId="7" fillId="0" borderId="41" xfId="0" applyNumberFormat="1" applyFont="1" applyBorder="1" applyAlignment="1">
      <alignment horizontal="center" vertical="center"/>
    </xf>
    <xf numFmtId="166" fontId="7" fillId="0" borderId="98" xfId="0" applyNumberFormat="1" applyFont="1" applyBorder="1" applyAlignment="1">
      <alignment horizontal="center" vertical="center"/>
    </xf>
    <xf numFmtId="166" fontId="7" fillId="0" borderId="59" xfId="0" applyNumberFormat="1" applyFont="1" applyBorder="1" applyAlignment="1">
      <alignment horizontal="center" vertical="center"/>
    </xf>
    <xf numFmtId="165" fontId="7" fillId="0" borderId="97" xfId="0" applyNumberFormat="1" applyFont="1" applyBorder="1" applyAlignment="1">
      <alignment horizontal="center" vertical="center"/>
    </xf>
    <xf numFmtId="165" fontId="7" fillId="0" borderId="98"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0" borderId="99" xfId="0" applyNumberFormat="1" applyFont="1" applyBorder="1" applyAlignment="1">
      <alignment horizontal="center" vertical="center"/>
    </xf>
    <xf numFmtId="165" fontId="7" fillId="0" borderId="41" xfId="0" applyNumberFormat="1" applyFont="1" applyBorder="1" applyAlignment="1">
      <alignment horizontal="center" vertical="center"/>
    </xf>
    <xf numFmtId="165" fontId="7" fillId="0" borderId="59" xfId="0" applyNumberFormat="1" applyFont="1" applyBorder="1" applyAlignment="1">
      <alignment horizontal="center" vertical="center"/>
    </xf>
    <xf numFmtId="165" fontId="7" fillId="0" borderId="28" xfId="0" applyNumberFormat="1" applyFont="1" applyBorder="1" applyAlignment="1">
      <alignment horizontal="center" vertical="center"/>
    </xf>
    <xf numFmtId="165" fontId="7" fillId="0" borderId="101" xfId="0" applyNumberFormat="1" applyFont="1" applyBorder="1" applyAlignment="1">
      <alignment horizontal="center" vertical="center"/>
    </xf>
    <xf numFmtId="0" fontId="9" fillId="0" borderId="49" xfId="0" applyFont="1" applyBorder="1" applyAlignment="1">
      <alignment horizontal="center"/>
    </xf>
    <xf numFmtId="1" fontId="5" fillId="0" borderId="57" xfId="0" applyNumberFormat="1" applyFont="1" applyBorder="1" applyAlignment="1">
      <alignment horizontal="center" vertical="center"/>
    </xf>
    <xf numFmtId="1" fontId="5" fillId="0" borderId="11" xfId="0" applyNumberFormat="1" applyFont="1" applyBorder="1" applyAlignment="1">
      <alignment horizontal="center" vertical="center"/>
    </xf>
    <xf numFmtId="1" fontId="5" fillId="0" borderId="23" xfId="0" applyNumberFormat="1" applyFont="1" applyBorder="1" applyAlignment="1">
      <alignment horizontal="center" vertical="center"/>
    </xf>
    <xf numFmtId="166" fontId="5" fillId="0" borderId="0" xfId="0" applyNumberFormat="1" applyFont="1" applyAlignment="1">
      <alignment horizontal="center" vertical="center"/>
    </xf>
    <xf numFmtId="166" fontId="5" fillId="0" borderId="106" xfId="0" applyNumberFormat="1" applyFont="1" applyBorder="1" applyAlignment="1">
      <alignment horizontal="center" vertical="center"/>
    </xf>
    <xf numFmtId="166" fontId="5" fillId="0" borderId="107" xfId="0" applyNumberFormat="1" applyFont="1" applyBorder="1" applyAlignment="1">
      <alignment horizontal="center" vertical="center"/>
    </xf>
    <xf numFmtId="166" fontId="5" fillId="0" borderId="108" xfId="0" applyNumberFormat="1" applyFont="1" applyBorder="1" applyAlignment="1">
      <alignment horizontal="center" vertical="center"/>
    </xf>
    <xf numFmtId="165" fontId="7" fillId="0" borderId="21" xfId="0" applyNumberFormat="1" applyFont="1" applyBorder="1" applyAlignment="1">
      <alignment horizontal="center" vertical="center"/>
    </xf>
    <xf numFmtId="165" fontId="7" fillId="0" borderId="15" xfId="0" applyNumberFormat="1" applyFont="1" applyBorder="1" applyAlignment="1">
      <alignment horizontal="center" vertical="center"/>
    </xf>
    <xf numFmtId="165" fontId="7" fillId="0" borderId="46" xfId="0" applyNumberFormat="1" applyFont="1" applyBorder="1" applyAlignment="1">
      <alignment horizontal="center" vertical="center"/>
    </xf>
    <xf numFmtId="165" fontId="7" fillId="0" borderId="35" xfId="0" applyNumberFormat="1" applyFont="1" applyBorder="1" applyAlignment="1">
      <alignment horizontal="center" vertical="center"/>
    </xf>
    <xf numFmtId="1" fontId="5" fillId="0" borderId="31" xfId="0" applyNumberFormat="1" applyFont="1" applyBorder="1" applyAlignment="1">
      <alignment horizontal="center" vertical="center"/>
    </xf>
    <xf numFmtId="0" fontId="4" fillId="0" borderId="0" xfId="0" applyFont="1" applyAlignment="1">
      <alignment horizontal="left" vertical="center" wrapText="1" indent="1"/>
    </xf>
    <xf numFmtId="0" fontId="30" fillId="0" borderId="0" xfId="0" applyFont="1" applyAlignment="1">
      <alignment vertical="center"/>
    </xf>
    <xf numFmtId="0" fontId="9" fillId="0" borderId="0" xfId="0" applyFont="1" applyAlignment="1">
      <alignment horizontal="right"/>
    </xf>
    <xf numFmtId="1" fontId="9" fillId="0" borderId="0" xfId="0" applyNumberFormat="1" applyFont="1"/>
    <xf numFmtId="166" fontId="9" fillId="0" borderId="0" xfId="0" applyNumberFormat="1" applyFont="1"/>
    <xf numFmtId="0" fontId="5" fillId="0" borderId="2" xfId="0" applyFont="1" applyBorder="1" applyAlignment="1">
      <alignment horizontal="center" vertical="center" wrapText="1"/>
    </xf>
    <xf numFmtId="0" fontId="5" fillId="0" borderId="100" xfId="0" applyFont="1" applyBorder="1" applyAlignment="1">
      <alignment horizontal="center" vertical="center" wrapText="1"/>
    </xf>
    <xf numFmtId="166" fontId="5" fillId="0" borderId="53" xfId="0" applyNumberFormat="1" applyFont="1" applyBorder="1" applyAlignment="1">
      <alignment horizontal="right" vertical="center"/>
    </xf>
    <xf numFmtId="166" fontId="5" fillId="0" borderId="54" xfId="0" applyNumberFormat="1" applyFont="1" applyBorder="1" applyAlignment="1">
      <alignment horizontal="right" vertical="center"/>
    </xf>
    <xf numFmtId="166" fontId="5" fillId="0" borderId="56" xfId="0" applyNumberFormat="1" applyFont="1" applyBorder="1" applyAlignment="1">
      <alignment horizontal="right" vertical="center"/>
    </xf>
    <xf numFmtId="165" fontId="5" fillId="0" borderId="5" xfId="0" applyNumberFormat="1" applyFont="1" applyBorder="1" applyAlignment="1">
      <alignment horizontal="right" vertical="center"/>
    </xf>
    <xf numFmtId="165" fontId="7" fillId="0" borderId="74" xfId="0" applyNumberFormat="1" applyFont="1" applyBorder="1" applyAlignment="1">
      <alignment horizontal="right" vertical="center"/>
    </xf>
    <xf numFmtId="165" fontId="7" fillId="0" borderId="112" xfId="0" applyNumberFormat="1" applyFont="1" applyBorder="1" applyAlignment="1">
      <alignment horizontal="right" vertical="center"/>
    </xf>
    <xf numFmtId="165" fontId="5" fillId="0" borderId="11" xfId="0" applyNumberFormat="1" applyFont="1" applyBorder="1" applyAlignment="1">
      <alignment horizontal="right" vertical="center"/>
    </xf>
    <xf numFmtId="165" fontId="7" fillId="0" borderId="14" xfId="0" applyNumberFormat="1" applyFont="1" applyBorder="1" applyAlignment="1">
      <alignment horizontal="right" vertical="center"/>
    </xf>
    <xf numFmtId="165" fontId="7" fillId="0" borderId="15" xfId="0" applyNumberFormat="1" applyFont="1" applyBorder="1" applyAlignment="1">
      <alignment horizontal="right" vertical="center"/>
    </xf>
    <xf numFmtId="165" fontId="5" fillId="0" borderId="23" xfId="0" applyNumberFormat="1" applyFont="1" applyBorder="1" applyAlignment="1">
      <alignment horizontal="right" vertical="center"/>
    </xf>
    <xf numFmtId="165" fontId="7" fillId="0" borderId="26" xfId="0" applyNumberFormat="1" applyFont="1" applyBorder="1" applyAlignment="1">
      <alignment horizontal="right" vertical="center"/>
    </xf>
    <xf numFmtId="165" fontId="7" fillId="0" borderId="29" xfId="0" applyNumberFormat="1" applyFont="1" applyBorder="1" applyAlignment="1">
      <alignment horizontal="right" vertical="center"/>
    </xf>
    <xf numFmtId="165" fontId="5" fillId="0" borderId="31" xfId="0" applyNumberFormat="1" applyFont="1" applyBorder="1" applyAlignment="1">
      <alignment horizontal="right" vertical="center"/>
    </xf>
    <xf numFmtId="165" fontId="7" fillId="0" borderId="28" xfId="0" applyNumberFormat="1" applyFont="1" applyBorder="1" applyAlignment="1">
      <alignment horizontal="right" vertical="center"/>
    </xf>
    <xf numFmtId="165" fontId="7" fillId="0" borderId="108" xfId="0" applyNumberFormat="1" applyFont="1" applyBorder="1" applyAlignment="1">
      <alignment horizontal="right" vertical="center"/>
    </xf>
    <xf numFmtId="166" fontId="5" fillId="0" borderId="113" xfId="0" applyNumberFormat="1" applyFont="1" applyBorder="1" applyAlignment="1">
      <alignment horizontal="right" vertical="center"/>
    </xf>
    <xf numFmtId="166" fontId="5" fillId="0" borderId="50" xfId="0" applyNumberFormat="1" applyFont="1" applyBorder="1" applyAlignment="1">
      <alignment horizontal="right" vertical="center"/>
    </xf>
    <xf numFmtId="0" fontId="5" fillId="0" borderId="114" xfId="0" applyFont="1" applyBorder="1" applyAlignment="1">
      <alignment horizontal="left" vertical="center" indent="2"/>
    </xf>
    <xf numFmtId="0" fontId="5" fillId="0" borderId="115" xfId="0" applyFont="1" applyBorder="1" applyAlignment="1">
      <alignment horizontal="left" vertical="center" indent="2"/>
    </xf>
    <xf numFmtId="0" fontId="5" fillId="0" borderId="116" xfId="0" applyFont="1" applyBorder="1" applyAlignment="1">
      <alignment horizontal="left" vertical="center" indent="2"/>
    </xf>
    <xf numFmtId="0" fontId="5" fillId="0" borderId="117" xfId="0" applyFont="1" applyBorder="1" applyAlignment="1">
      <alignment horizontal="left" vertical="center" indent="2"/>
    </xf>
    <xf numFmtId="0" fontId="5" fillId="0" borderId="118" xfId="0" applyFont="1" applyBorder="1" applyAlignment="1">
      <alignment horizontal="center" vertical="center" wrapText="1"/>
    </xf>
    <xf numFmtId="0" fontId="27" fillId="0" borderId="107" xfId="0" applyFont="1" applyBorder="1" applyAlignment="1">
      <alignment horizontal="center" vertical="center" wrapText="1"/>
    </xf>
    <xf numFmtId="0" fontId="8" fillId="0" borderId="30" xfId="0" applyFont="1" applyBorder="1" applyAlignment="1">
      <alignment horizontal="center" vertical="center"/>
    </xf>
    <xf numFmtId="3" fontId="5" fillId="0" borderId="37" xfId="0" applyNumberFormat="1" applyFont="1" applyBorder="1" applyAlignment="1">
      <alignment horizontal="right" vertical="center" indent="1"/>
    </xf>
    <xf numFmtId="0" fontId="30" fillId="0" borderId="0" xfId="0" applyFont="1" applyAlignment="1">
      <alignment horizontal="right" vertical="center"/>
    </xf>
    <xf numFmtId="0" fontId="5" fillId="0" borderId="30" xfId="0" applyFont="1" applyBorder="1" applyAlignment="1">
      <alignment horizontal="center" vertical="center"/>
    </xf>
    <xf numFmtId="0" fontId="13" fillId="0" borderId="91" xfId="0" applyFont="1" applyBorder="1"/>
    <xf numFmtId="0" fontId="13" fillId="0" borderId="93" xfId="0" applyFont="1" applyBorder="1"/>
    <xf numFmtId="0" fontId="13" fillId="0" borderId="90" xfId="0" applyFont="1" applyBorder="1" applyAlignment="1">
      <alignment horizontal="left" indent="4"/>
    </xf>
    <xf numFmtId="0" fontId="23" fillId="0" borderId="91" xfId="0" applyFont="1" applyBorder="1" applyAlignment="1">
      <alignment horizontal="left" indent="4"/>
    </xf>
    <xf numFmtId="0" fontId="23" fillId="0" borderId="93" xfId="0" applyFont="1" applyBorder="1" applyAlignment="1">
      <alignment horizontal="left" indent="4"/>
    </xf>
    <xf numFmtId="166" fontId="7" fillId="0" borderId="15" xfId="0" applyNumberFormat="1" applyFont="1" applyBorder="1" applyAlignment="1">
      <alignment horizontal="right"/>
    </xf>
    <xf numFmtId="0" fontId="5" fillId="0" borderId="51" xfId="0" applyFont="1" applyBorder="1" applyAlignment="1">
      <alignment horizontal="center" vertical="center" wrapText="1"/>
    </xf>
    <xf numFmtId="0" fontId="5" fillId="0" borderId="123" xfId="0" applyFont="1" applyBorder="1" applyAlignment="1">
      <alignment horizontal="center" vertical="center" wrapText="1"/>
    </xf>
    <xf numFmtId="166" fontId="5" fillId="0" borderId="5" xfId="0" applyNumberFormat="1" applyFont="1" applyBorder="1" applyAlignment="1">
      <alignment horizontal="right" vertical="center"/>
    </xf>
    <xf numFmtId="166" fontId="7" fillId="0" borderId="74" xfId="0" applyNumberFormat="1" applyFont="1" applyBorder="1" applyAlignment="1">
      <alignment horizontal="right" vertical="center"/>
    </xf>
    <xf numFmtId="166" fontId="5" fillId="0" borderId="11" xfId="0" applyNumberFormat="1" applyFont="1" applyBorder="1" applyAlignment="1">
      <alignment horizontal="right" vertical="center"/>
    </xf>
    <xf numFmtId="166" fontId="7" fillId="0" borderId="14" xfId="0" applyNumberFormat="1" applyFont="1" applyBorder="1" applyAlignment="1">
      <alignment horizontal="right" vertical="center"/>
    </xf>
    <xf numFmtId="166" fontId="5" fillId="0" borderId="17" xfId="0" applyNumberFormat="1" applyFont="1" applyBorder="1" applyAlignment="1">
      <alignment horizontal="right" vertical="center"/>
    </xf>
    <xf numFmtId="166" fontId="7" fillId="0" borderId="20" xfId="0" applyNumberFormat="1" applyFont="1" applyBorder="1" applyAlignment="1">
      <alignment horizontal="right" vertical="center"/>
    </xf>
    <xf numFmtId="166" fontId="5" fillId="0" borderId="23" xfId="0" applyNumberFormat="1" applyFont="1" applyBorder="1" applyAlignment="1">
      <alignment horizontal="right" vertical="center"/>
    </xf>
    <xf numFmtId="166" fontId="7" fillId="0" borderId="26" xfId="0" applyNumberFormat="1" applyFont="1" applyBorder="1" applyAlignment="1">
      <alignment horizontal="right" vertical="center"/>
    </xf>
    <xf numFmtId="166" fontId="5" fillId="0" borderId="31" xfId="0" applyNumberFormat="1" applyFont="1" applyBorder="1" applyAlignment="1">
      <alignment horizontal="right" vertical="center"/>
    </xf>
    <xf numFmtId="166" fontId="11" fillId="0" borderId="32" xfId="0" applyNumberFormat="1" applyFont="1" applyBorder="1" applyAlignment="1">
      <alignment horizontal="right" vertical="center"/>
    </xf>
    <xf numFmtId="167" fontId="9" fillId="0" borderId="0" xfId="0" applyNumberFormat="1" applyFont="1"/>
    <xf numFmtId="166" fontId="27" fillId="0" borderId="32" xfId="0" applyNumberFormat="1" applyFont="1" applyBorder="1" applyAlignment="1">
      <alignment horizontal="right" vertical="center"/>
    </xf>
    <xf numFmtId="166" fontId="5" fillId="0" borderId="124" xfId="0" applyNumberFormat="1" applyFont="1" applyBorder="1" applyAlignment="1">
      <alignment horizontal="right" vertical="center"/>
    </xf>
    <xf numFmtId="166" fontId="5" fillId="0" borderId="13" xfId="0" applyNumberFormat="1" applyFont="1" applyBorder="1" applyAlignment="1">
      <alignment horizontal="right" vertical="center"/>
    </xf>
    <xf numFmtId="166" fontId="5" fillId="0" borderId="19" xfId="0" applyNumberFormat="1" applyFont="1" applyBorder="1" applyAlignment="1">
      <alignment horizontal="right" vertical="center"/>
    </xf>
    <xf numFmtId="166" fontId="5" fillId="0" borderId="25" xfId="0" applyNumberFormat="1" applyFont="1" applyBorder="1" applyAlignment="1">
      <alignment horizontal="right" vertical="center"/>
    </xf>
    <xf numFmtId="166" fontId="7" fillId="0" borderId="28" xfId="0" applyNumberFormat="1" applyFont="1" applyBorder="1" applyAlignment="1">
      <alignment horizontal="right" vertical="center"/>
    </xf>
    <xf numFmtId="166" fontId="7" fillId="0" borderId="108" xfId="0" applyNumberFormat="1" applyFont="1" applyBorder="1" applyAlignment="1">
      <alignment horizontal="right" vertical="center"/>
    </xf>
    <xf numFmtId="166" fontId="7" fillId="0" borderId="101" xfId="0" applyNumberFormat="1" applyFont="1" applyBorder="1" applyAlignment="1">
      <alignment horizontal="right" vertical="center"/>
    </xf>
    <xf numFmtId="0" fontId="19" fillId="0" borderId="0" xfId="0" applyFont="1" applyAlignment="1">
      <alignment vertical="center"/>
    </xf>
    <xf numFmtId="0" fontId="23" fillId="0" borderId="128" xfId="0" applyFont="1" applyBorder="1" applyAlignment="1">
      <alignment horizontal="left" indent="4"/>
    </xf>
    <xf numFmtId="0" fontId="5" fillId="0" borderId="129" xfId="0" applyFont="1" applyBorder="1" applyAlignment="1">
      <alignment horizontal="left" vertical="center" indent="2"/>
    </xf>
    <xf numFmtId="0" fontId="5" fillId="0" borderId="130" xfId="0" applyFont="1" applyBorder="1" applyAlignment="1">
      <alignment horizontal="center" vertical="center"/>
    </xf>
    <xf numFmtId="0" fontId="5" fillId="0" borderId="131" xfId="0" applyFont="1" applyBorder="1" applyAlignment="1">
      <alignment horizontal="center" vertical="center"/>
    </xf>
    <xf numFmtId="0" fontId="15" fillId="0" borderId="117" xfId="0" applyFont="1" applyBorder="1" applyAlignment="1">
      <alignment horizontal="center" vertical="center"/>
    </xf>
    <xf numFmtId="0" fontId="27" fillId="0" borderId="132" xfId="0" applyFont="1" applyBorder="1" applyAlignment="1">
      <alignment horizontal="center" vertical="center" wrapText="1"/>
    </xf>
    <xf numFmtId="0" fontId="27" fillId="0" borderId="120" xfId="0" applyFont="1" applyBorder="1" applyAlignment="1">
      <alignment horizontal="center" vertical="center" wrapText="1"/>
    </xf>
    <xf numFmtId="0" fontId="31" fillId="2" borderId="0" xfId="0" applyFont="1" applyFill="1"/>
    <xf numFmtId="166" fontId="5" fillId="0" borderId="137" xfId="0" applyNumberFormat="1" applyFont="1" applyBorder="1" applyAlignment="1">
      <alignment horizontal="right" vertical="center"/>
    </xf>
    <xf numFmtId="166" fontId="7" fillId="0" borderId="138" xfId="0" applyNumberFormat="1" applyFont="1" applyBorder="1" applyAlignment="1">
      <alignment horizontal="right" vertical="center"/>
    </xf>
    <xf numFmtId="166" fontId="5" fillId="0" borderId="139" xfId="0" applyNumberFormat="1" applyFont="1" applyBorder="1" applyAlignment="1">
      <alignment horizontal="right" vertical="center"/>
    </xf>
    <xf numFmtId="166" fontId="5" fillId="0" borderId="140" xfId="0" applyNumberFormat="1" applyFont="1" applyBorder="1" applyAlignment="1">
      <alignment horizontal="right" vertical="center"/>
    </xf>
    <xf numFmtId="166" fontId="7" fillId="0" borderId="141" xfId="0" applyNumberFormat="1" applyFont="1" applyBorder="1" applyAlignment="1">
      <alignment horizontal="right" vertical="center"/>
    </xf>
    <xf numFmtId="166" fontId="5" fillId="0" borderId="142" xfId="0" applyNumberFormat="1" applyFont="1" applyBorder="1" applyAlignment="1">
      <alignment horizontal="right" vertical="center"/>
    </xf>
    <xf numFmtId="165" fontId="5" fillId="0" borderId="142" xfId="0" applyNumberFormat="1" applyFont="1" applyBorder="1" applyAlignment="1">
      <alignment horizontal="right" vertical="center"/>
    </xf>
    <xf numFmtId="165" fontId="5" fillId="0" borderId="143" xfId="0" applyNumberFormat="1" applyFont="1" applyBorder="1" applyAlignment="1">
      <alignment horizontal="right" vertical="center"/>
    </xf>
    <xf numFmtId="166" fontId="19" fillId="0" borderId="0" xfId="0" applyNumberFormat="1" applyFont="1"/>
    <xf numFmtId="165" fontId="5" fillId="0" borderId="140" xfId="0" applyNumberFormat="1" applyFont="1" applyBorder="1" applyAlignment="1">
      <alignment horizontal="right" vertical="center"/>
    </xf>
    <xf numFmtId="0" fontId="4" fillId="0" borderId="0" xfId="0" applyFont="1" applyAlignment="1">
      <alignment horizontal="left" vertical="center" indent="1"/>
    </xf>
    <xf numFmtId="0" fontId="5" fillId="0" borderId="137" xfId="0" applyFont="1" applyBorder="1" applyAlignment="1">
      <alignment horizontal="left" vertical="center" indent="1"/>
    </xf>
    <xf numFmtId="0" fontId="5" fillId="0" borderId="140" xfId="0" applyFont="1" applyBorder="1" applyAlignment="1">
      <alignment horizontal="left" vertical="center" indent="1"/>
    </xf>
    <xf numFmtId="0" fontId="13" fillId="0" borderId="50" xfId="0" applyFont="1" applyBorder="1" applyAlignment="1">
      <alignment horizontal="center" vertical="center"/>
    </xf>
    <xf numFmtId="166" fontId="7" fillId="0" borderId="108" xfId="0" applyNumberFormat="1" applyFont="1" applyBorder="1" applyAlignment="1">
      <alignment horizontal="center" vertical="center"/>
    </xf>
    <xf numFmtId="166" fontId="7" fillId="0" borderId="95" xfId="0" applyNumberFormat="1" applyFont="1" applyBorder="1" applyAlignment="1">
      <alignment horizontal="center" vertical="center"/>
    </xf>
    <xf numFmtId="166" fontId="7" fillId="0" borderId="80" xfId="0" applyNumberFormat="1" applyFont="1" applyBorder="1" applyAlignment="1">
      <alignment horizontal="center" vertical="center"/>
    </xf>
    <xf numFmtId="166" fontId="7" fillId="0" borderId="94" xfId="0" applyNumberFormat="1" applyFont="1" applyBorder="1" applyAlignment="1">
      <alignment horizontal="center" vertical="center"/>
    </xf>
    <xf numFmtId="166" fontId="7" fillId="0" borderId="134" xfId="0" applyNumberFormat="1" applyFont="1" applyBorder="1" applyAlignment="1">
      <alignment horizontal="center" vertical="center"/>
    </xf>
    <xf numFmtId="166" fontId="7" fillId="0" borderId="144" xfId="0" applyNumberFormat="1" applyFont="1" applyBorder="1" applyAlignment="1">
      <alignment horizontal="center" vertical="center"/>
    </xf>
    <xf numFmtId="166" fontId="7" fillId="0" borderId="136" xfId="0" applyNumberFormat="1" applyFont="1" applyBorder="1" applyAlignment="1">
      <alignment horizontal="center" vertical="center"/>
    </xf>
    <xf numFmtId="0" fontId="27" fillId="0" borderId="145" xfId="0" applyFont="1" applyBorder="1" applyAlignment="1">
      <alignment horizontal="center" vertical="center" wrapText="1"/>
    </xf>
    <xf numFmtId="0" fontId="27" fillId="0" borderId="132" xfId="0" applyFont="1" applyBorder="1" applyAlignment="1">
      <alignment horizontal="center" wrapText="1"/>
    </xf>
    <xf numFmtId="0" fontId="27" fillId="0" borderId="145" xfId="0" applyFont="1" applyBorder="1" applyAlignment="1">
      <alignment horizontal="center" wrapText="1"/>
    </xf>
    <xf numFmtId="0" fontId="25" fillId="0" borderId="51" xfId="0" applyFont="1" applyBorder="1" applyAlignment="1">
      <alignment horizontal="center" vertical="center" wrapText="1"/>
    </xf>
    <xf numFmtId="1" fontId="5" fillId="0" borderId="5" xfId="0" applyNumberFormat="1" applyFont="1" applyBorder="1" applyAlignment="1">
      <alignment horizontal="center" vertical="center"/>
    </xf>
    <xf numFmtId="1" fontId="5" fillId="0" borderId="124" xfId="0" applyNumberFormat="1" applyFont="1" applyBorder="1" applyAlignment="1">
      <alignment horizontal="center" vertical="center"/>
    </xf>
    <xf numFmtId="1" fontId="5" fillId="0" borderId="13" xfId="0" applyNumberFormat="1" applyFont="1" applyBorder="1" applyAlignment="1">
      <alignment horizontal="center" vertical="center"/>
    </xf>
    <xf numFmtId="1" fontId="5" fillId="0" borderId="17" xfId="0" applyNumberFormat="1" applyFont="1" applyBorder="1" applyAlignment="1">
      <alignment horizontal="center" vertical="center"/>
    </xf>
    <xf numFmtId="1" fontId="5" fillId="0" borderId="19" xfId="0" applyNumberFormat="1" applyFont="1" applyBorder="1" applyAlignment="1">
      <alignment horizontal="center" vertical="center"/>
    </xf>
    <xf numFmtId="1" fontId="5" fillId="0" borderId="25" xfId="0" applyNumberFormat="1" applyFont="1" applyBorder="1" applyAlignment="1">
      <alignment horizontal="center" vertical="center"/>
    </xf>
    <xf numFmtId="167" fontId="9" fillId="0" borderId="0" xfId="0" applyNumberFormat="1" applyFont="1" applyAlignment="1">
      <alignment horizontal="center"/>
    </xf>
    <xf numFmtId="166" fontId="7" fillId="0" borderId="18" xfId="0" applyNumberFormat="1" applyFont="1" applyBorder="1" applyAlignment="1">
      <alignment horizontal="center" vertical="center"/>
    </xf>
    <xf numFmtId="166" fontId="7" fillId="0" borderId="112" xfId="0" applyNumberFormat="1" applyFont="1" applyBorder="1" applyAlignment="1">
      <alignment horizontal="center" vertical="center"/>
    </xf>
    <xf numFmtId="166" fontId="7" fillId="0" borderId="15" xfId="0" applyNumberFormat="1" applyFont="1" applyBorder="1" applyAlignment="1">
      <alignment horizontal="center" vertical="center"/>
    </xf>
    <xf numFmtId="166" fontId="7" fillId="0" borderId="29" xfId="0" applyNumberFormat="1" applyFont="1" applyBorder="1" applyAlignment="1">
      <alignment horizontal="center" vertical="center"/>
    </xf>
    <xf numFmtId="166" fontId="7" fillId="0" borderId="125" xfId="0" applyNumberFormat="1" applyFont="1" applyBorder="1" applyAlignment="1">
      <alignment horizontal="center" vertical="center"/>
    </xf>
    <xf numFmtId="166" fontId="7" fillId="0" borderId="126" xfId="0" applyNumberFormat="1" applyFont="1" applyBorder="1" applyAlignment="1">
      <alignment horizontal="center" vertical="center"/>
    </xf>
    <xf numFmtId="166" fontId="7" fillId="0" borderId="127" xfId="0" applyNumberFormat="1" applyFont="1" applyBorder="1" applyAlignment="1">
      <alignment horizontal="center" vertical="center"/>
    </xf>
    <xf numFmtId="0" fontId="13" fillId="0" borderId="117" xfId="0" applyFont="1" applyBorder="1" applyAlignment="1">
      <alignment horizontal="center" vertical="center"/>
    </xf>
    <xf numFmtId="0" fontId="27" fillId="0" borderId="146" xfId="0" applyFont="1" applyBorder="1" applyAlignment="1">
      <alignment horizontal="center" wrapText="1"/>
    </xf>
    <xf numFmtId="0" fontId="5" fillId="0" borderId="140" xfId="0" applyFont="1" applyBorder="1" applyAlignment="1">
      <alignment horizontal="left" vertical="center"/>
    </xf>
    <xf numFmtId="166" fontId="7" fillId="0" borderId="95" xfId="0" applyNumberFormat="1" applyFont="1" applyBorder="1" applyAlignment="1">
      <alignment horizontal="right" vertical="center"/>
    </xf>
    <xf numFmtId="166" fontId="7" fillId="0" borderId="80" xfId="0" applyNumberFormat="1" applyFont="1" applyBorder="1" applyAlignment="1">
      <alignment horizontal="right" vertical="center"/>
    </xf>
    <xf numFmtId="166" fontId="7" fillId="0" borderId="94" xfId="0" applyNumberFormat="1" applyFont="1" applyBorder="1" applyAlignment="1">
      <alignment horizontal="right" vertical="center"/>
    </xf>
    <xf numFmtId="166" fontId="7" fillId="0" borderId="134" xfId="0" applyNumberFormat="1" applyFont="1" applyBorder="1" applyAlignment="1">
      <alignment horizontal="right" vertical="center"/>
    </xf>
    <xf numFmtId="166" fontId="7" fillId="0" borderId="144" xfId="0" applyNumberFormat="1" applyFont="1" applyBorder="1" applyAlignment="1">
      <alignment horizontal="right" vertical="center"/>
    </xf>
    <xf numFmtId="166" fontId="7" fillId="0" borderId="136" xfId="0" applyNumberFormat="1" applyFont="1" applyBorder="1" applyAlignment="1">
      <alignment horizontal="right" vertical="center"/>
    </xf>
    <xf numFmtId="0" fontId="17" fillId="0" borderId="96" xfId="0" applyFont="1" applyBorder="1"/>
    <xf numFmtId="0" fontId="5" fillId="0" borderId="95" xfId="0" applyFont="1" applyBorder="1" applyAlignment="1">
      <alignment horizontal="left" vertical="center"/>
    </xf>
    <xf numFmtId="0" fontId="29" fillId="0" borderId="133" xfId="0" applyFont="1" applyBorder="1" applyAlignment="1">
      <alignment textRotation="90"/>
    </xf>
    <xf numFmtId="0" fontId="5" fillId="0" borderId="80" xfId="0" applyFont="1" applyBorder="1" applyAlignment="1">
      <alignment horizontal="left" vertical="center"/>
    </xf>
    <xf numFmtId="0" fontId="29" fillId="0" borderId="1" xfId="0" applyFont="1" applyBorder="1" applyAlignment="1">
      <alignment textRotation="90"/>
    </xf>
    <xf numFmtId="0" fontId="13" fillId="0" borderId="28" xfId="0" applyFont="1" applyBorder="1" applyAlignment="1">
      <alignment horizontal="center" vertical="center"/>
    </xf>
    <xf numFmtId="1" fontId="5" fillId="0" borderId="51" xfId="0" applyNumberFormat="1" applyFont="1" applyBorder="1" applyAlignment="1">
      <alignment horizontal="center" vertical="center" wrapText="1"/>
    </xf>
    <xf numFmtId="1" fontId="9" fillId="0" borderId="49" xfId="0" applyNumberFormat="1" applyFont="1" applyBorder="1" applyAlignment="1">
      <alignment horizontal="center"/>
    </xf>
    <xf numFmtId="1" fontId="5" fillId="0" borderId="137" xfId="0" applyNumberFormat="1" applyFont="1" applyBorder="1" applyAlignment="1">
      <alignment horizontal="center" vertical="center"/>
    </xf>
    <xf numFmtId="1" fontId="5" fillId="0" borderId="140" xfId="0" applyNumberFormat="1" applyFont="1" applyBorder="1" applyAlignment="1">
      <alignment horizontal="center" vertical="center"/>
    </xf>
    <xf numFmtId="1" fontId="19" fillId="0" borderId="0" xfId="0" applyNumberFormat="1" applyFont="1" applyAlignment="1">
      <alignment horizontal="center"/>
    </xf>
    <xf numFmtId="0" fontId="32" fillId="0" borderId="0" xfId="0" applyFont="1" applyAlignment="1">
      <alignment horizontal="right" vertical="center"/>
    </xf>
    <xf numFmtId="0" fontId="5" fillId="0" borderId="159" xfId="0" applyFont="1" applyBorder="1" applyAlignment="1">
      <alignment horizontal="center" vertical="center"/>
    </xf>
    <xf numFmtId="166" fontId="5" fillId="0" borderId="57" xfId="0" applyNumberFormat="1" applyFont="1" applyBorder="1" applyAlignment="1">
      <alignment horizontal="right" vertical="center" indent="1"/>
    </xf>
    <xf numFmtId="0" fontId="5" fillId="0" borderId="11" xfId="0" applyFont="1" applyBorder="1" applyAlignment="1">
      <alignment horizontal="left" vertical="center" indent="1"/>
    </xf>
    <xf numFmtId="0" fontId="5" fillId="0" borderId="106" xfId="0" applyFont="1" applyBorder="1" applyAlignment="1">
      <alignment horizontal="center" vertical="center"/>
    </xf>
    <xf numFmtId="166" fontId="5" fillId="0" borderId="11" xfId="0" applyNumberFormat="1" applyFont="1" applyBorder="1" applyAlignment="1">
      <alignment horizontal="right" vertical="center" indent="1"/>
    </xf>
    <xf numFmtId="0" fontId="5" fillId="0" borderId="160" xfId="0" applyFont="1" applyBorder="1" applyAlignment="1">
      <alignment horizontal="left" vertical="center" indent="1"/>
    </xf>
    <xf numFmtId="0" fontId="5" fillId="0" borderId="161" xfId="0" applyFont="1" applyBorder="1" applyAlignment="1">
      <alignment horizontal="center" vertical="center"/>
    </xf>
    <xf numFmtId="166" fontId="5" fillId="0" borderId="160" xfId="0" applyNumberFormat="1" applyFont="1" applyBorder="1" applyAlignment="1">
      <alignment horizontal="right" vertical="center" indent="1"/>
    </xf>
    <xf numFmtId="166" fontId="7" fillId="0" borderId="162" xfId="0" applyNumberFormat="1" applyFont="1" applyBorder="1" applyAlignment="1">
      <alignment vertical="center"/>
    </xf>
    <xf numFmtId="0" fontId="5" fillId="0" borderId="57" xfId="0" applyFont="1" applyBorder="1" applyAlignment="1">
      <alignment horizontal="left" vertical="center" indent="1"/>
    </xf>
    <xf numFmtId="0" fontId="25" fillId="0" borderId="84" xfId="0" applyFont="1" applyBorder="1" applyAlignment="1">
      <alignment horizontal="center"/>
    </xf>
    <xf numFmtId="0" fontId="6" fillId="0" borderId="84" xfId="0" applyFont="1" applyBorder="1" applyAlignment="1">
      <alignment horizontal="center"/>
    </xf>
    <xf numFmtId="0" fontId="5" fillId="0" borderId="0" xfId="0" applyFont="1" applyAlignment="1">
      <alignment horizontal="center" vertical="center"/>
    </xf>
    <xf numFmtId="0" fontId="5" fillId="0" borderId="163" xfId="0" applyFont="1" applyBorder="1" applyAlignment="1">
      <alignment horizontal="left" vertical="center" indent="1"/>
    </xf>
    <xf numFmtId="166" fontId="5" fillId="0" borderId="163" xfId="0" applyNumberFormat="1" applyFont="1" applyBorder="1" applyAlignment="1">
      <alignment horizontal="right" vertical="center" indent="1"/>
    </xf>
    <xf numFmtId="166" fontId="7" fillId="0" borderId="164" xfId="0" applyNumberFormat="1" applyFont="1" applyBorder="1" applyAlignment="1">
      <alignment vertical="center"/>
    </xf>
    <xf numFmtId="0" fontId="5" fillId="0" borderId="134" xfId="0" applyFont="1" applyBorder="1" applyAlignment="1">
      <alignment horizontal="center" vertical="center"/>
    </xf>
    <xf numFmtId="0" fontId="5" fillId="0" borderId="165" xfId="0" applyFont="1" applyBorder="1" applyAlignment="1">
      <alignment horizontal="center" vertical="center"/>
    </xf>
    <xf numFmtId="0" fontId="5" fillId="0" borderId="54" xfId="0" applyFont="1" applyBorder="1" applyAlignment="1">
      <alignment horizontal="center" vertical="center"/>
    </xf>
    <xf numFmtId="0" fontId="5" fillId="0" borderId="166" xfId="0" applyFont="1" applyBorder="1" applyAlignment="1">
      <alignment horizontal="center" vertical="center"/>
    </xf>
    <xf numFmtId="0" fontId="5" fillId="0" borderId="167" xfId="0" applyFont="1" applyBorder="1" applyAlignment="1">
      <alignment horizontal="center" vertical="center"/>
    </xf>
    <xf numFmtId="0" fontId="5" fillId="0" borderId="17" xfId="0" applyFont="1" applyBorder="1" applyAlignment="1">
      <alignment horizontal="left" vertical="center" indent="1"/>
    </xf>
    <xf numFmtId="166" fontId="5" fillId="0" borderId="17" xfId="0" applyNumberFormat="1" applyFont="1" applyBorder="1" applyAlignment="1">
      <alignment horizontal="right" vertical="center" indent="1"/>
    </xf>
    <xf numFmtId="166" fontId="7" fillId="0" borderId="20" xfId="0" applyNumberFormat="1" applyFont="1" applyBorder="1" applyAlignment="1">
      <alignment vertical="center"/>
    </xf>
    <xf numFmtId="0" fontId="5" fillId="0" borderId="168" xfId="0" applyFont="1" applyBorder="1" applyAlignment="1">
      <alignment horizontal="center" vertical="center"/>
    </xf>
    <xf numFmtId="0" fontId="5" fillId="0" borderId="169" xfId="0" applyFont="1" applyBorder="1" applyAlignment="1">
      <alignment horizontal="center" vertical="center"/>
    </xf>
    <xf numFmtId="0" fontId="5" fillId="0" borderId="170" xfId="0" applyFont="1" applyBorder="1" applyAlignment="1">
      <alignment horizontal="left" vertical="center" indent="1"/>
    </xf>
    <xf numFmtId="166" fontId="5" fillId="0" borderId="170" xfId="0" applyNumberFormat="1" applyFont="1" applyBorder="1" applyAlignment="1">
      <alignment horizontal="right" vertical="center" indent="1"/>
    </xf>
    <xf numFmtId="166" fontId="7" fillId="0" borderId="171" xfId="0" applyNumberFormat="1" applyFont="1" applyBorder="1" applyAlignment="1">
      <alignment vertical="center"/>
    </xf>
    <xf numFmtId="0" fontId="5" fillId="0" borderId="10" xfId="0" applyFont="1" applyBorder="1" applyAlignment="1">
      <alignment horizontal="center" vertical="center"/>
    </xf>
    <xf numFmtId="0" fontId="5" fillId="0" borderId="172" xfId="0" applyFont="1" applyBorder="1" applyAlignment="1">
      <alignment horizontal="left" vertical="center" indent="1"/>
    </xf>
    <xf numFmtId="0" fontId="5" fillId="0" borderId="133" xfId="0" applyFont="1" applyBorder="1" applyAlignment="1">
      <alignment horizontal="center" vertical="center"/>
    </xf>
    <xf numFmtId="0" fontId="5" fillId="0" borderId="80" xfId="0" applyFont="1" applyBorder="1" applyAlignment="1">
      <alignment horizontal="right" vertical="center" indent="1"/>
    </xf>
    <xf numFmtId="166" fontId="5" fillId="0" borderId="140" xfId="0" applyNumberFormat="1" applyFont="1" applyBorder="1" applyAlignment="1">
      <alignment horizontal="right" vertical="center" indent="1"/>
    </xf>
    <xf numFmtId="166" fontId="33" fillId="0" borderId="141" xfId="0" applyNumberFormat="1" applyFont="1" applyBorder="1" applyAlignment="1">
      <alignment vertical="center"/>
    </xf>
    <xf numFmtId="166" fontId="33" fillId="0" borderId="162" xfId="0" applyNumberFormat="1" applyFont="1" applyBorder="1" applyAlignment="1">
      <alignment vertical="center"/>
    </xf>
    <xf numFmtId="166" fontId="7" fillId="0" borderId="7" xfId="0" applyNumberFormat="1" applyFont="1" applyBorder="1" applyAlignment="1">
      <alignment vertical="center"/>
    </xf>
    <xf numFmtId="166" fontId="7" fillId="0" borderId="12" xfId="0" applyNumberFormat="1" applyFont="1" applyBorder="1" applyAlignment="1">
      <alignment vertical="center"/>
    </xf>
    <xf numFmtId="166" fontId="7" fillId="0" borderId="173" xfId="0" applyNumberFormat="1" applyFont="1" applyBorder="1" applyAlignment="1">
      <alignment vertical="center"/>
    </xf>
    <xf numFmtId="166" fontId="33" fillId="0" borderId="80" xfId="0" applyNumberFormat="1" applyFont="1" applyBorder="1" applyAlignment="1">
      <alignment vertical="center"/>
    </xf>
    <xf numFmtId="166" fontId="7" fillId="0" borderId="18" xfId="0" applyNumberFormat="1" applyFont="1" applyBorder="1" applyAlignment="1">
      <alignment vertical="center"/>
    </xf>
    <xf numFmtId="166" fontId="33" fillId="0" borderId="173" xfId="0" applyNumberFormat="1" applyFont="1" applyBorder="1" applyAlignment="1">
      <alignment vertical="center"/>
    </xf>
    <xf numFmtId="166" fontId="7" fillId="0" borderId="174" xfId="0" applyNumberFormat="1" applyFont="1" applyBorder="1" applyAlignment="1">
      <alignment vertical="center"/>
    </xf>
    <xf numFmtId="166" fontId="7" fillId="0" borderId="97" xfId="0" applyNumberFormat="1" applyFont="1" applyBorder="1" applyAlignment="1">
      <alignment vertical="center"/>
    </xf>
    <xf numFmtId="166" fontId="7" fillId="0" borderId="7" xfId="0" applyNumberFormat="1" applyFont="1" applyBorder="1" applyAlignment="1">
      <alignment horizontal="right" vertical="center"/>
    </xf>
    <xf numFmtId="166" fontId="7" fillId="0" borderId="175" xfId="0" applyNumberFormat="1" applyFont="1" applyBorder="1" applyAlignment="1">
      <alignment vertical="center"/>
    </xf>
    <xf numFmtId="166" fontId="7" fillId="0" borderId="99" xfId="0" applyNumberFormat="1" applyFont="1" applyBorder="1" applyAlignment="1">
      <alignment vertical="center"/>
    </xf>
    <xf numFmtId="166" fontId="7" fillId="0" borderId="176" xfId="0" applyNumberFormat="1" applyFont="1" applyBorder="1" applyAlignment="1">
      <alignment vertical="center"/>
    </xf>
    <xf numFmtId="166" fontId="33" fillId="0" borderId="136" xfId="0" applyNumberFormat="1" applyFont="1" applyBorder="1" applyAlignment="1">
      <alignment vertical="center"/>
    </xf>
    <xf numFmtId="166" fontId="7" fillId="0" borderId="126" xfId="0" applyNumberFormat="1" applyFont="1" applyBorder="1" applyAlignment="1">
      <alignment vertical="center"/>
    </xf>
    <xf numFmtId="166" fontId="33" fillId="0" borderId="176" xfId="0" applyNumberFormat="1" applyFont="1" applyBorder="1" applyAlignment="1">
      <alignment vertical="center"/>
    </xf>
    <xf numFmtId="166" fontId="7" fillId="0" borderId="177" xfId="0" applyNumberFormat="1" applyFont="1" applyBorder="1" applyAlignment="1">
      <alignment vertical="center"/>
    </xf>
    <xf numFmtId="166" fontId="7" fillId="0" borderId="98" xfId="0" applyNumberFormat="1" applyFont="1" applyBorder="1" applyAlignment="1">
      <alignment vertical="center"/>
    </xf>
    <xf numFmtId="0" fontId="6" fillId="0" borderId="119" xfId="0" applyFont="1" applyBorder="1" applyAlignment="1">
      <alignment horizontal="center"/>
    </xf>
    <xf numFmtId="0" fontId="6" fillId="0" borderId="120" xfId="0" applyFont="1" applyBorder="1" applyAlignment="1">
      <alignment horizontal="center"/>
    </xf>
    <xf numFmtId="166" fontId="7" fillId="0" borderId="9" xfId="0" applyNumberFormat="1" applyFont="1" applyBorder="1" applyAlignment="1">
      <alignment horizontal="right" indent="1"/>
    </xf>
    <xf numFmtId="166" fontId="7" fillId="0" borderId="61" xfId="0" applyNumberFormat="1" applyFont="1" applyBorder="1" applyAlignment="1">
      <alignment horizontal="right" indent="1"/>
    </xf>
    <xf numFmtId="166" fontId="7" fillId="0" borderId="15" xfId="0" applyNumberFormat="1" applyFont="1" applyBorder="1" applyAlignment="1">
      <alignment horizontal="right" indent="1"/>
    </xf>
    <xf numFmtId="166" fontId="7" fillId="0" borderId="63" xfId="0" applyNumberFormat="1" applyFont="1" applyBorder="1" applyAlignment="1">
      <alignment horizontal="right" indent="1"/>
    </xf>
    <xf numFmtId="0" fontId="13" fillId="0" borderId="182" xfId="0" applyFont="1" applyBorder="1" applyAlignment="1">
      <alignment horizontal="left" vertical="center" indent="1"/>
    </xf>
    <xf numFmtId="3" fontId="5" fillId="0" borderId="183" xfId="0" applyNumberFormat="1" applyFont="1" applyBorder="1" applyAlignment="1">
      <alignment horizontal="right" vertical="center" indent="1"/>
    </xf>
    <xf numFmtId="166" fontId="11" fillId="0" borderId="184" xfId="0" applyNumberFormat="1" applyFont="1" applyBorder="1" applyAlignment="1">
      <alignment horizontal="right" vertical="center" indent="1"/>
    </xf>
    <xf numFmtId="166" fontId="11" fillId="0" borderId="185" xfId="0" applyNumberFormat="1" applyFont="1" applyBorder="1" applyAlignment="1">
      <alignment horizontal="right" vertical="center" indent="1"/>
    </xf>
    <xf numFmtId="0" fontId="15" fillId="0" borderId="133" xfId="0" applyFont="1" applyBorder="1" applyAlignment="1">
      <alignment horizontal="left" vertical="center" indent="3"/>
    </xf>
    <xf numFmtId="0" fontId="15" fillId="0" borderId="157" xfId="0" applyFont="1" applyBorder="1" applyAlignment="1">
      <alignment horizontal="left" vertical="center" indent="3"/>
    </xf>
    <xf numFmtId="165" fontId="5" fillId="0" borderId="157" xfId="0" applyNumberFormat="1" applyFont="1" applyBorder="1" applyAlignment="1">
      <alignment vertical="center"/>
    </xf>
    <xf numFmtId="166" fontId="7" fillId="0" borderId="157" xfId="0" applyNumberFormat="1" applyFont="1" applyBorder="1" applyAlignment="1">
      <alignment vertical="center"/>
    </xf>
    <xf numFmtId="0" fontId="13" fillId="0" borderId="96" xfId="0" applyFont="1" applyBorder="1" applyAlignment="1">
      <alignment horizontal="left" vertical="center" indent="1"/>
    </xf>
    <xf numFmtId="3" fontId="5" fillId="0" borderId="137" xfId="0" applyNumberFormat="1" applyFont="1" applyBorder="1" applyAlignment="1">
      <alignment horizontal="right" vertical="center" indent="1"/>
    </xf>
    <xf numFmtId="166" fontId="7" fillId="0" borderId="186" xfId="0" applyNumberFormat="1" applyFont="1" applyBorder="1" applyAlignment="1">
      <alignment horizontal="right" vertical="center" indent="1"/>
    </xf>
    <xf numFmtId="166" fontId="7" fillId="0" borderId="187" xfId="0" applyNumberFormat="1" applyFont="1" applyBorder="1" applyAlignment="1">
      <alignment horizontal="right" vertical="center" indent="1"/>
    </xf>
    <xf numFmtId="0" fontId="15" fillId="0" borderId="188" xfId="0" applyFont="1" applyBorder="1" applyAlignment="1">
      <alignment horizontal="left" vertical="center" indent="3"/>
    </xf>
    <xf numFmtId="165" fontId="5" fillId="0" borderId="188" xfId="0" applyNumberFormat="1" applyFont="1" applyBorder="1" applyAlignment="1">
      <alignment vertical="center"/>
    </xf>
    <xf numFmtId="166" fontId="7" fillId="0" borderId="158" xfId="0" applyNumberFormat="1" applyFont="1" applyBorder="1" applyAlignment="1">
      <alignment vertical="center"/>
    </xf>
    <xf numFmtId="0" fontId="15" fillId="0" borderId="37" xfId="0" applyFont="1" applyBorder="1" applyAlignment="1">
      <alignment horizontal="left" vertical="center" indent="3"/>
    </xf>
    <xf numFmtId="165" fontId="5" fillId="0" borderId="1" xfId="0" applyNumberFormat="1" applyFont="1" applyBorder="1" applyAlignment="1">
      <alignment vertical="center"/>
    </xf>
    <xf numFmtId="166" fontId="7" fillId="0" borderId="145" xfId="0" applyNumberFormat="1" applyFont="1" applyBorder="1" applyAlignment="1">
      <alignment vertical="center"/>
    </xf>
    <xf numFmtId="166" fontId="7" fillId="0" borderId="184" xfId="0" applyNumberFormat="1" applyFont="1" applyBorder="1" applyAlignment="1">
      <alignment horizontal="right" vertical="center" indent="1"/>
    </xf>
    <xf numFmtId="166" fontId="7" fillId="0" borderId="185" xfId="0" applyNumberFormat="1" applyFont="1" applyBorder="1" applyAlignment="1">
      <alignment horizontal="right" vertical="center" indent="1"/>
    </xf>
    <xf numFmtId="0" fontId="32" fillId="0" borderId="0" xfId="0" applyFont="1" applyAlignment="1">
      <alignment vertical="center"/>
    </xf>
    <xf numFmtId="3" fontId="9" fillId="0" borderId="0" xfId="0" applyNumberFormat="1" applyFont="1"/>
    <xf numFmtId="166" fontId="7" fillId="0" borderId="159" xfId="0" applyNumberFormat="1" applyFont="1" applyBorder="1" applyAlignment="1">
      <alignment horizontal="right" indent="1"/>
    </xf>
    <xf numFmtId="166" fontId="7" fillId="0" borderId="106" xfId="0" applyNumberFormat="1" applyFont="1" applyBorder="1" applyAlignment="1">
      <alignment horizontal="right" indent="1"/>
    </xf>
    <xf numFmtId="166" fontId="11" fillId="0" borderId="189" xfId="0" applyNumberFormat="1" applyFont="1" applyBorder="1" applyAlignment="1">
      <alignment horizontal="right" vertical="center" indent="1"/>
    </xf>
    <xf numFmtId="166" fontId="7" fillId="0" borderId="94" xfId="0" applyNumberFormat="1" applyFont="1" applyBorder="1" applyAlignment="1">
      <alignment horizontal="right" vertical="center" indent="1"/>
    </xf>
    <xf numFmtId="166" fontId="7" fillId="0" borderId="146" xfId="0" applyNumberFormat="1" applyFont="1" applyBorder="1" applyAlignment="1">
      <alignment vertical="center"/>
    </xf>
    <xf numFmtId="166" fontId="7" fillId="0" borderId="189" xfId="0" applyNumberFormat="1" applyFont="1" applyBorder="1" applyAlignment="1">
      <alignment horizontal="right" vertical="center" indent="1"/>
    </xf>
    <xf numFmtId="0" fontId="5" fillId="0" borderId="76" xfId="0" applyFont="1" applyBorder="1" applyAlignment="1">
      <alignment horizontal="left" indent="1"/>
    </xf>
    <xf numFmtId="3" fontId="5" fillId="0" borderId="163" xfId="0" applyNumberFormat="1" applyFont="1" applyBorder="1" applyAlignment="1">
      <alignment horizontal="right" indent="1"/>
    </xf>
    <xf numFmtId="166" fontId="7" fillId="0" borderId="21" xfId="0" applyNumberFormat="1" applyFont="1" applyBorder="1" applyAlignment="1">
      <alignment horizontal="right" indent="1"/>
    </xf>
    <xf numFmtId="166" fontId="7" fillId="0" borderId="190" xfId="0" applyNumberFormat="1" applyFont="1" applyBorder="1" applyAlignment="1">
      <alignment horizontal="right" indent="1"/>
    </xf>
    <xf numFmtId="165" fontId="5" fillId="0" borderId="132" xfId="0" applyNumberFormat="1" applyFont="1" applyBorder="1" applyAlignment="1">
      <alignment vertical="center"/>
    </xf>
    <xf numFmtId="165" fontId="5" fillId="0" borderId="83" xfId="0" applyNumberFormat="1" applyFont="1" applyBorder="1" applyAlignment="1">
      <alignment vertical="center"/>
    </xf>
    <xf numFmtId="0" fontId="15" fillId="0" borderId="133" xfId="0" applyFont="1" applyBorder="1" applyAlignment="1">
      <alignment vertical="center"/>
    </xf>
    <xf numFmtId="0" fontId="13" fillId="0" borderId="96" xfId="0" applyFont="1" applyBorder="1" applyAlignment="1">
      <alignment vertical="center"/>
    </xf>
    <xf numFmtId="0" fontId="13" fillId="0" borderId="182" xfId="0" applyFont="1" applyBorder="1" applyAlignment="1">
      <alignment vertical="center"/>
    </xf>
    <xf numFmtId="3" fontId="5" fillId="0" borderId="133" xfId="0" applyNumberFormat="1" applyFont="1" applyBorder="1" applyAlignment="1">
      <alignment horizontal="center" vertical="center"/>
    </xf>
    <xf numFmtId="3" fontId="5" fillId="0" borderId="80" xfId="0" applyNumberFormat="1" applyFont="1" applyBorder="1" applyAlignment="1">
      <alignment horizontal="centerContinuous" vertical="center"/>
    </xf>
    <xf numFmtId="3" fontId="5" fillId="0" borderId="136" xfId="0" applyNumberFormat="1" applyFont="1" applyBorder="1" applyAlignment="1">
      <alignment horizontal="centerContinuous" vertical="center"/>
    </xf>
    <xf numFmtId="0" fontId="25" fillId="0" borderId="51" xfId="0" applyFont="1" applyBorder="1" applyAlignment="1">
      <alignment wrapText="1"/>
    </xf>
    <xf numFmtId="165" fontId="7" fillId="0" borderId="192" xfId="0" applyNumberFormat="1" applyFont="1" applyBorder="1" applyAlignment="1">
      <alignment horizontal="right" vertical="center"/>
    </xf>
    <xf numFmtId="165" fontId="7" fillId="0" borderId="63" xfId="0" applyNumberFormat="1" applyFont="1" applyBorder="1" applyAlignment="1">
      <alignment horizontal="right" vertical="center"/>
    </xf>
    <xf numFmtId="165" fontId="7" fillId="0" borderId="193" xfId="0" applyNumberFormat="1" applyFont="1" applyBorder="1" applyAlignment="1">
      <alignment horizontal="right" vertical="center"/>
    </xf>
    <xf numFmtId="0" fontId="5" fillId="0" borderId="194" xfId="0" applyFont="1" applyBorder="1" applyAlignment="1">
      <alignment horizontal="center" vertical="center"/>
    </xf>
    <xf numFmtId="165" fontId="5" fillId="0" borderId="195" xfId="0" applyNumberFormat="1" applyFont="1" applyBorder="1" applyAlignment="1">
      <alignment horizontal="right" vertical="center"/>
    </xf>
    <xf numFmtId="165" fontId="7" fillId="0" borderId="196" xfId="0" applyNumberFormat="1" applyFont="1" applyBorder="1" applyAlignment="1">
      <alignment horizontal="right" vertical="center"/>
    </xf>
    <xf numFmtId="165" fontId="7" fillId="0" borderId="197" xfId="0" applyNumberFormat="1" applyFont="1" applyBorder="1" applyAlignment="1">
      <alignment horizontal="right" vertical="center"/>
    </xf>
    <xf numFmtId="165" fontId="7" fillId="0" borderId="198" xfId="0" applyNumberFormat="1" applyFont="1" applyBorder="1" applyAlignment="1">
      <alignment horizontal="right" vertical="center"/>
    </xf>
    <xf numFmtId="166" fontId="7" fillId="0" borderId="9" xfId="0" applyNumberFormat="1" applyFont="1" applyBorder="1" applyAlignment="1">
      <alignment horizontal="right"/>
    </xf>
    <xf numFmtId="166" fontId="7" fillId="0" borderId="175" xfId="0" applyNumberFormat="1" applyFont="1" applyBorder="1"/>
    <xf numFmtId="166" fontId="7" fillId="0" borderId="99" xfId="0" applyNumberFormat="1" applyFont="1" applyBorder="1"/>
    <xf numFmtId="166" fontId="7" fillId="0" borderId="126" xfId="0" applyNumberFormat="1" applyFont="1" applyBorder="1"/>
    <xf numFmtId="0" fontId="35" fillId="0" borderId="3" xfId="0" applyFont="1" applyBorder="1" applyAlignment="1">
      <alignment horizontal="center" vertical="center"/>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3" fontId="5" fillId="0" borderId="8" xfId="0" applyNumberFormat="1" applyFont="1" applyBorder="1" applyAlignment="1">
      <alignment horizontal="right" indent="1"/>
    </xf>
    <xf numFmtId="3" fontId="5" fillId="0" borderId="13" xfId="0" applyNumberFormat="1" applyFont="1" applyBorder="1" applyAlignment="1">
      <alignment horizontal="right" indent="1"/>
    </xf>
    <xf numFmtId="3" fontId="5" fillId="0" borderId="27" xfId="0" applyNumberFormat="1" applyFont="1" applyBorder="1" applyAlignment="1">
      <alignment horizontal="right" vertical="center" indent="1"/>
    </xf>
    <xf numFmtId="166" fontId="11" fillId="0" borderId="0" xfId="0" applyNumberFormat="1" applyFont="1"/>
    <xf numFmtId="166" fontId="36" fillId="0" borderId="0" xfId="0" applyNumberFormat="1" applyFont="1"/>
    <xf numFmtId="1" fontId="8" fillId="0" borderId="0" xfId="0" applyNumberFormat="1" applyFont="1"/>
    <xf numFmtId="0" fontId="36" fillId="0" borderId="0" xfId="0" applyFont="1"/>
    <xf numFmtId="3" fontId="8" fillId="0" borderId="0" xfId="0" applyNumberFormat="1" applyFont="1"/>
    <xf numFmtId="0" fontId="13" fillId="0" borderId="37" xfId="0" applyFont="1" applyBorder="1" applyAlignment="1">
      <alignment horizontal="center" vertical="center"/>
    </xf>
    <xf numFmtId="0" fontId="5" fillId="0" borderId="52" xfId="0" applyFont="1" applyBorder="1" applyAlignment="1">
      <alignment vertical="center"/>
    </xf>
    <xf numFmtId="0" fontId="5" fillId="0" borderId="4" xfId="0" applyFont="1" applyBorder="1"/>
    <xf numFmtId="0" fontId="5" fillId="0" borderId="16" xfId="0" applyFont="1" applyBorder="1"/>
    <xf numFmtId="166" fontId="5" fillId="0" borderId="17" xfId="0" applyNumberFormat="1" applyFont="1" applyBorder="1" applyAlignment="1">
      <alignment horizontal="right" indent="1"/>
    </xf>
    <xf numFmtId="3" fontId="5" fillId="0" borderId="19" xfId="0" applyNumberFormat="1" applyFont="1" applyBorder="1" applyAlignment="1">
      <alignment horizontal="right" indent="1"/>
    </xf>
    <xf numFmtId="0" fontId="11" fillId="0" borderId="199" xfId="0" applyFont="1" applyBorder="1" applyAlignment="1">
      <alignment horizontal="center" vertical="center" wrapText="1"/>
    </xf>
    <xf numFmtId="0" fontId="25" fillId="0" borderId="119" xfId="0" applyFont="1" applyBorder="1" applyAlignment="1">
      <alignment horizontal="center" vertical="center" wrapText="1"/>
    </xf>
    <xf numFmtId="166" fontId="7" fillId="0" borderId="200" xfId="0" applyNumberFormat="1" applyFont="1" applyBorder="1" applyAlignment="1">
      <alignment horizontal="right"/>
    </xf>
    <xf numFmtId="166" fontId="7" fillId="0" borderId="201" xfId="0" applyNumberFormat="1" applyFont="1" applyBorder="1"/>
    <xf numFmtId="166" fontId="7" fillId="0" borderId="202" xfId="0" applyNumberFormat="1" applyFont="1" applyBorder="1"/>
    <xf numFmtId="166" fontId="7" fillId="0" borderId="203" xfId="0" applyNumberFormat="1" applyFont="1" applyBorder="1"/>
    <xf numFmtId="0" fontId="5" fillId="0" borderId="133" xfId="0" applyFont="1" applyBorder="1"/>
    <xf numFmtId="0" fontId="5" fillId="0" borderId="80" xfId="0" applyFont="1" applyBorder="1" applyAlignment="1">
      <alignment horizontal="right"/>
    </xf>
    <xf numFmtId="166" fontId="5" fillId="0" borderId="140" xfId="0" applyNumberFormat="1" applyFont="1" applyBorder="1" applyAlignment="1">
      <alignment horizontal="right" indent="1"/>
    </xf>
    <xf numFmtId="166" fontId="7" fillId="0" borderId="141" xfId="0" applyNumberFormat="1" applyFont="1" applyBorder="1"/>
    <xf numFmtId="166" fontId="7" fillId="0" borderId="204" xfId="0" applyNumberFormat="1" applyFont="1" applyBorder="1" applyAlignment="1">
      <alignment horizontal="right"/>
    </xf>
    <xf numFmtId="3" fontId="5" fillId="0" borderId="205" xfId="0" applyNumberFormat="1" applyFont="1" applyBorder="1" applyAlignment="1">
      <alignment horizontal="right" indent="1"/>
    </xf>
    <xf numFmtId="166" fontId="7" fillId="0" borderId="206" xfId="0" applyNumberFormat="1" applyFont="1" applyBorder="1"/>
    <xf numFmtId="166" fontId="7" fillId="0" borderId="136" xfId="0" applyNumberFormat="1" applyFont="1" applyBorder="1"/>
    <xf numFmtId="166" fontId="7" fillId="0" borderId="207" xfId="0" applyNumberFormat="1" applyFont="1" applyBorder="1" applyAlignment="1">
      <alignment vertical="center"/>
    </xf>
    <xf numFmtId="166" fontId="7" fillId="0" borderId="101" xfId="0" applyNumberFormat="1" applyFont="1" applyBorder="1" applyAlignment="1">
      <alignment vertical="center"/>
    </xf>
    <xf numFmtId="166" fontId="5" fillId="0" borderId="31" xfId="0" applyNumberFormat="1" applyFont="1" applyBorder="1" applyAlignment="1">
      <alignment horizontal="right" vertical="center" indent="1"/>
    </xf>
    <xf numFmtId="0" fontId="7" fillId="0" borderId="59" xfId="0" applyFont="1" applyBorder="1" applyAlignment="1">
      <alignment horizontal="center" vertical="center" wrapText="1"/>
    </xf>
    <xf numFmtId="3" fontId="5" fillId="0" borderId="31" xfId="0" applyNumberFormat="1" applyFont="1" applyBorder="1" applyAlignment="1">
      <alignment horizontal="right" vertical="center" indent="1"/>
    </xf>
    <xf numFmtId="0" fontId="5" fillId="0" borderId="51" xfId="0" applyFont="1" applyBorder="1" applyAlignment="1">
      <alignment horizontal="center" vertical="center"/>
    </xf>
    <xf numFmtId="0" fontId="6" fillId="0" borderId="132" xfId="0" applyFont="1" applyBorder="1" applyAlignment="1">
      <alignment horizontal="center" vertical="center"/>
    </xf>
    <xf numFmtId="0" fontId="5" fillId="0" borderId="44" xfId="0" applyFont="1" applyBorder="1" applyAlignment="1">
      <alignment horizontal="center" vertical="center"/>
    </xf>
    <xf numFmtId="0" fontId="5" fillId="0" borderId="100" xfId="0" applyFont="1" applyBorder="1" applyAlignment="1">
      <alignment horizontal="center" vertical="center"/>
    </xf>
    <xf numFmtId="0" fontId="5" fillId="0" borderId="4" xfId="0" applyFont="1" applyBorder="1" applyAlignment="1">
      <alignment vertical="center" wrapText="1"/>
    </xf>
    <xf numFmtId="166" fontId="7" fillId="0" borderId="7" xfId="0" applyNumberFormat="1" applyFont="1" applyBorder="1" applyAlignment="1">
      <alignment horizontal="right" vertical="center" indent="1"/>
    </xf>
    <xf numFmtId="4" fontId="5" fillId="0" borderId="8" xfId="0" applyNumberFormat="1" applyFont="1" applyBorder="1" applyAlignment="1">
      <alignment horizontal="right" vertical="center" indent="1"/>
    </xf>
    <xf numFmtId="166" fontId="7" fillId="0" borderId="6" xfId="0" applyNumberFormat="1" applyFont="1" applyBorder="1" applyAlignment="1">
      <alignment horizontal="right" vertical="center" indent="1"/>
    </xf>
    <xf numFmtId="166" fontId="4" fillId="0" borderId="53" xfId="0" applyNumberFormat="1" applyFont="1" applyBorder="1" applyAlignment="1">
      <alignment horizontal="right" vertical="center" indent="1"/>
    </xf>
    <xf numFmtId="3" fontId="5" fillId="0" borderId="57" xfId="0" applyNumberFormat="1" applyFont="1" applyBorder="1" applyAlignment="1">
      <alignment horizontal="right" vertical="center" indent="1"/>
    </xf>
    <xf numFmtId="3" fontId="5" fillId="0" borderId="8" xfId="0" applyNumberFormat="1" applyFont="1" applyBorder="1" applyAlignment="1">
      <alignment horizontal="right" vertical="center" indent="1"/>
    </xf>
    <xf numFmtId="0" fontId="5" fillId="0" borderId="10" xfId="0" applyFont="1" applyBorder="1" applyAlignment="1">
      <alignment vertical="center" wrapText="1"/>
    </xf>
    <xf numFmtId="4" fontId="5" fillId="0" borderId="11" xfId="0" applyNumberFormat="1" applyFont="1" applyBorder="1" applyAlignment="1">
      <alignment horizontal="right" vertical="center" indent="1"/>
    </xf>
    <xf numFmtId="166" fontId="7" fillId="0" borderId="12" xfId="0" applyNumberFormat="1" applyFont="1" applyBorder="1" applyAlignment="1">
      <alignment horizontal="right" vertical="center" indent="1"/>
    </xf>
    <xf numFmtId="4" fontId="5" fillId="0" borderId="13" xfId="0" applyNumberFormat="1" applyFont="1" applyBorder="1" applyAlignment="1">
      <alignment horizontal="right" vertical="center" indent="1"/>
    </xf>
    <xf numFmtId="3" fontId="5" fillId="0" borderId="11" xfId="0" applyNumberFormat="1" applyFont="1" applyBorder="1" applyAlignment="1">
      <alignment horizontal="right" vertical="center" indent="1"/>
    </xf>
    <xf numFmtId="3" fontId="5" fillId="0" borderId="13" xfId="0" applyNumberFormat="1" applyFont="1" applyBorder="1" applyAlignment="1">
      <alignment horizontal="right" vertical="center" indent="1"/>
    </xf>
    <xf numFmtId="0" fontId="5" fillId="0" borderId="22" xfId="0" applyFont="1" applyBorder="1" applyAlignment="1">
      <alignment vertical="center" wrapText="1"/>
    </xf>
    <xf numFmtId="4" fontId="5" fillId="0" borderId="23" xfId="0" applyNumberFormat="1" applyFont="1" applyBorder="1" applyAlignment="1">
      <alignment horizontal="right" vertical="center" indent="1"/>
    </xf>
    <xf numFmtId="166" fontId="7" fillId="0" borderId="24" xfId="0" applyNumberFormat="1" applyFont="1" applyBorder="1" applyAlignment="1">
      <alignment horizontal="right" vertical="center" indent="1"/>
    </xf>
    <xf numFmtId="4" fontId="5" fillId="0" borderId="25" xfId="0" applyNumberFormat="1" applyFont="1" applyBorder="1" applyAlignment="1">
      <alignment horizontal="right" vertical="center" indent="1"/>
    </xf>
    <xf numFmtId="3" fontId="5" fillId="0" borderId="23" xfId="0" applyNumberFormat="1" applyFont="1" applyBorder="1" applyAlignment="1">
      <alignment horizontal="right" vertical="center" indent="1"/>
    </xf>
    <xf numFmtId="3" fontId="5" fillId="0" borderId="25" xfId="0" applyNumberFormat="1" applyFont="1" applyBorder="1" applyAlignment="1">
      <alignment horizontal="right" vertical="center" indent="1"/>
    </xf>
    <xf numFmtId="4" fontId="5" fillId="0" borderId="31" xfId="0" applyNumberFormat="1" applyFont="1" applyBorder="1" applyAlignment="1">
      <alignment horizontal="right" vertical="center" indent="1"/>
    </xf>
    <xf numFmtId="4" fontId="5" fillId="0" borderId="27" xfId="0" applyNumberFormat="1" applyFont="1" applyBorder="1" applyAlignment="1">
      <alignment horizontal="right" vertical="center" indent="1"/>
    </xf>
    <xf numFmtId="166" fontId="4" fillId="0" borderId="50" xfId="0" applyNumberFormat="1" applyFont="1" applyBorder="1" applyAlignment="1">
      <alignment horizontal="right" vertical="center" indent="1"/>
    </xf>
    <xf numFmtId="166" fontId="7" fillId="0" borderId="28" xfId="0" applyNumberFormat="1" applyFont="1" applyBorder="1" applyAlignment="1">
      <alignment horizontal="right" vertical="center" indent="1"/>
    </xf>
    <xf numFmtId="166" fontId="7" fillId="0" borderId="175" xfId="0" applyNumberFormat="1" applyFont="1" applyBorder="1" applyAlignment="1">
      <alignment horizontal="right" vertical="center" indent="1"/>
    </xf>
    <xf numFmtId="166" fontId="7" fillId="0" borderId="99" xfId="0" applyNumberFormat="1" applyFont="1" applyBorder="1" applyAlignment="1">
      <alignment horizontal="right" vertical="center" indent="1"/>
    </xf>
    <xf numFmtId="166" fontId="7" fillId="0" borderId="127" xfId="0" applyNumberFormat="1" applyFont="1" applyBorder="1" applyAlignment="1">
      <alignment horizontal="right" vertical="center" indent="1"/>
    </xf>
    <xf numFmtId="166" fontId="7" fillId="0" borderId="101" xfId="0" applyNumberFormat="1" applyFont="1" applyBorder="1" applyAlignment="1">
      <alignment horizontal="right" vertical="center" indent="1"/>
    </xf>
    <xf numFmtId="165" fontId="5" fillId="0" borderId="23" xfId="0" applyNumberFormat="1" applyFont="1" applyBorder="1" applyAlignment="1">
      <alignment horizontal="right" vertical="center" indent="1"/>
    </xf>
    <xf numFmtId="0" fontId="5" fillId="0" borderId="54" xfId="0" applyFont="1" applyBorder="1" applyAlignment="1">
      <alignment horizontal="right"/>
    </xf>
    <xf numFmtId="0" fontId="25" fillId="0" borderId="212" xfId="0" applyFont="1" applyBorder="1" applyAlignment="1">
      <alignment horizontal="center"/>
    </xf>
    <xf numFmtId="0" fontId="6" fillId="0" borderId="213" xfId="0" applyFont="1" applyBorder="1" applyAlignment="1">
      <alignment horizontal="center"/>
    </xf>
    <xf numFmtId="0" fontId="25" fillId="0" borderId="215" xfId="0" applyFont="1" applyBorder="1" applyAlignment="1">
      <alignment horizontal="center"/>
    </xf>
    <xf numFmtId="0" fontId="52" fillId="0" borderId="0" xfId="1" applyFont="1"/>
    <xf numFmtId="0" fontId="17" fillId="0" borderId="0" xfId="1"/>
    <xf numFmtId="0" fontId="5" fillId="0" borderId="217" xfId="0" applyFont="1" applyBorder="1" applyAlignment="1">
      <alignment horizontal="center" vertical="center"/>
    </xf>
    <xf numFmtId="0" fontId="0" fillId="0" borderId="0" xfId="0" applyAlignment="1">
      <alignment vertical="center"/>
    </xf>
    <xf numFmtId="0" fontId="4" fillId="0" borderId="59" xfId="0" applyFont="1" applyBorder="1" applyAlignment="1">
      <alignment horizontal="center" vertical="center" wrapText="1"/>
    </xf>
    <xf numFmtId="0" fontId="4" fillId="0" borderId="107" xfId="0" applyFont="1" applyBorder="1" applyAlignment="1">
      <alignment horizontal="center" vertical="center" wrapText="1"/>
    </xf>
    <xf numFmtId="3" fontId="5" fillId="0" borderId="182" xfId="0" applyNumberFormat="1" applyFont="1" applyBorder="1" applyAlignment="1">
      <alignment horizontal="center" vertical="center"/>
    </xf>
    <xf numFmtId="166" fontId="11" fillId="0" borderId="218" xfId="0" applyNumberFormat="1" applyFont="1" applyBorder="1" applyAlignment="1">
      <alignment vertical="center"/>
    </xf>
    <xf numFmtId="0" fontId="6" fillId="0" borderId="120" xfId="0" applyFont="1" applyBorder="1" applyAlignment="1">
      <alignment horizontal="left" indent="2"/>
    </xf>
    <xf numFmtId="0" fontId="5" fillId="0" borderId="60" xfId="0" applyFont="1" applyBorder="1" applyAlignment="1">
      <alignment horizontal="left"/>
    </xf>
    <xf numFmtId="166" fontId="7" fillId="0" borderId="61" xfId="0" applyNumberFormat="1" applyFont="1" applyBorder="1"/>
    <xf numFmtId="0" fontId="5" fillId="0" borderId="62" xfId="0" applyFont="1" applyBorder="1" applyAlignment="1">
      <alignment horizontal="left"/>
    </xf>
    <xf numFmtId="0" fontId="5" fillId="0" borderId="219" xfId="0" applyFont="1" applyBorder="1" applyAlignment="1">
      <alignment horizontal="left"/>
    </xf>
    <xf numFmtId="0" fontId="5" fillId="0" borderId="220" xfId="0" applyFont="1" applyBorder="1" applyAlignment="1">
      <alignment horizontal="left"/>
    </xf>
    <xf numFmtId="166" fontId="11" fillId="0" borderId="185" xfId="0" applyNumberFormat="1" applyFont="1" applyBorder="1" applyAlignment="1">
      <alignment vertical="center"/>
    </xf>
    <xf numFmtId="0" fontId="5" fillId="0" borderId="103" xfId="0" applyFont="1" applyBorder="1" applyAlignment="1">
      <alignment horizontal="left"/>
    </xf>
    <xf numFmtId="0" fontId="5" fillId="0" borderId="221" xfId="0" applyFont="1" applyBorder="1" applyAlignment="1">
      <alignment horizontal="left"/>
    </xf>
    <xf numFmtId="166" fontId="7" fillId="0" borderId="75" xfId="0" applyNumberFormat="1" applyFont="1" applyBorder="1" applyAlignment="1">
      <alignment horizontal="right" vertical="center"/>
    </xf>
    <xf numFmtId="166" fontId="7" fillId="0" borderId="12" xfId="0" applyNumberFormat="1" applyFont="1" applyBorder="1" applyAlignment="1">
      <alignment horizontal="right" vertical="center"/>
    </xf>
    <xf numFmtId="166" fontId="7" fillId="0" borderId="18" xfId="0" applyNumberFormat="1" applyFont="1" applyBorder="1" applyAlignment="1">
      <alignment horizontal="right" vertical="center"/>
    </xf>
    <xf numFmtId="166" fontId="7" fillId="0" borderId="24" xfId="0" applyNumberFormat="1" applyFont="1" applyBorder="1" applyAlignment="1">
      <alignment horizontal="right" vertical="center"/>
    </xf>
    <xf numFmtId="166" fontId="7" fillId="0" borderId="112" xfId="0" applyNumberFormat="1" applyFont="1" applyBorder="1" applyAlignment="1">
      <alignment horizontal="right" vertical="center"/>
    </xf>
    <xf numFmtId="166" fontId="7" fillId="0" borderId="29" xfId="0" applyNumberFormat="1" applyFont="1" applyBorder="1" applyAlignment="1">
      <alignment horizontal="right" vertical="center"/>
    </xf>
    <xf numFmtId="166" fontId="7" fillId="0" borderId="125" xfId="0" applyNumberFormat="1" applyFont="1" applyBorder="1" applyAlignment="1">
      <alignment horizontal="right" vertical="center"/>
    </xf>
    <xf numFmtId="166" fontId="7" fillId="0" borderId="99" xfId="0" applyNumberFormat="1" applyFont="1" applyBorder="1" applyAlignment="1">
      <alignment horizontal="right" vertical="center"/>
    </xf>
    <xf numFmtId="166" fontId="7" fillId="0" borderId="126" xfId="0" applyNumberFormat="1" applyFont="1" applyBorder="1" applyAlignment="1">
      <alignment horizontal="right" vertical="center"/>
    </xf>
    <xf numFmtId="166" fontId="7" fillId="0" borderId="127" xfId="0" applyNumberFormat="1" applyFont="1" applyBorder="1" applyAlignment="1">
      <alignment horizontal="right" vertical="center"/>
    </xf>
    <xf numFmtId="0" fontId="8" fillId="0" borderId="30" xfId="0" applyFont="1" applyBorder="1" applyAlignment="1">
      <alignment horizontal="left" vertical="center"/>
    </xf>
    <xf numFmtId="166" fontId="7" fillId="0" borderId="34" xfId="0" applyNumberFormat="1" applyFont="1" applyBorder="1" applyAlignment="1">
      <alignment horizontal="center" vertical="center"/>
    </xf>
    <xf numFmtId="166" fontId="7" fillId="0" borderId="27" xfId="0" applyNumberFormat="1" applyFont="1" applyBorder="1" applyAlignment="1">
      <alignment horizontal="center" vertical="center"/>
    </xf>
    <xf numFmtId="0" fontId="58" fillId="0" borderId="0" xfId="0" applyFont="1"/>
    <xf numFmtId="166" fontId="11" fillId="0" borderId="35" xfId="0" applyNumberFormat="1" applyFont="1" applyBorder="1" applyAlignment="1">
      <alignment horizontal="right" vertical="center" indent="1"/>
    </xf>
    <xf numFmtId="0" fontId="0" fillId="0" borderId="80" xfId="0" applyBorder="1" applyAlignment="1">
      <alignment horizontal="center" vertical="center"/>
    </xf>
    <xf numFmtId="0" fontId="0" fillId="0" borderId="81" xfId="0" applyBorder="1"/>
    <xf numFmtId="0" fontId="0" fillId="0" borderId="82" xfId="0" applyBorder="1" applyAlignment="1">
      <alignment wrapText="1"/>
    </xf>
    <xf numFmtId="0" fontId="0" fillId="0" borderId="81" xfId="0" applyBorder="1" applyAlignment="1">
      <alignment wrapText="1"/>
    </xf>
    <xf numFmtId="0" fontId="0" fillId="0" borderId="81" xfId="0" applyBorder="1" applyAlignment="1">
      <alignment horizontal="left" wrapText="1"/>
    </xf>
    <xf numFmtId="0" fontId="0" fillId="3" borderId="81" xfId="0" applyFill="1" applyBorder="1"/>
    <xf numFmtId="0" fontId="0" fillId="0" borderId="82" xfId="0" applyBorder="1"/>
    <xf numFmtId="0" fontId="0" fillId="0" borderId="83" xfId="0" applyBorder="1" applyAlignment="1">
      <alignment horizontal="center" vertical="center"/>
    </xf>
    <xf numFmtId="0" fontId="0" fillId="0" borderId="84" xfId="0" applyBorder="1"/>
    <xf numFmtId="0" fontId="59" fillId="0" borderId="77" xfId="0" applyFont="1" applyBorder="1" applyAlignment="1">
      <alignment horizontal="left" wrapText="1"/>
    </xf>
    <xf numFmtId="0" fontId="59" fillId="0" borderId="39" xfId="0" applyFont="1" applyBorder="1"/>
    <xf numFmtId="0" fontId="59" fillId="0" borderId="78" xfId="0" applyFont="1" applyBorder="1"/>
    <xf numFmtId="0" fontId="59" fillId="0" borderId="79" xfId="0" applyFont="1" applyBorder="1"/>
    <xf numFmtId="0" fontId="5" fillId="0" borderId="129" xfId="0" applyFont="1" applyBorder="1" applyAlignment="1">
      <alignment horizontal="center" vertical="center"/>
    </xf>
    <xf numFmtId="166" fontId="7" fillId="0" borderId="32" xfId="0" applyNumberFormat="1" applyFont="1" applyBorder="1" applyAlignment="1">
      <alignment horizontal="right" vertical="center" indent="1"/>
    </xf>
    <xf numFmtId="166" fontId="4" fillId="0" borderId="89" xfId="0" applyNumberFormat="1" applyFont="1" applyBorder="1" applyAlignment="1">
      <alignment horizontal="right" vertical="center" indent="1"/>
    </xf>
    <xf numFmtId="0" fontId="0" fillId="0" borderId="84" xfId="0" applyBorder="1" applyAlignment="1">
      <alignment horizontal="left" wrapText="1"/>
    </xf>
    <xf numFmtId="0" fontId="0" fillId="0" borderId="85" xfId="0" quotePrefix="1" applyBorder="1" applyAlignment="1">
      <alignment horizontal="left" wrapText="1"/>
    </xf>
    <xf numFmtId="0" fontId="64" fillId="0" borderId="0" xfId="3" applyFont="1"/>
    <xf numFmtId="0" fontId="63" fillId="0" borderId="0" xfId="3"/>
    <xf numFmtId="0" fontId="65" fillId="0" borderId="0" xfId="4" applyFont="1"/>
    <xf numFmtId="0" fontId="64" fillId="0" borderId="68" xfId="3" applyFont="1" applyBorder="1" applyAlignment="1">
      <alignment horizontal="left" vertical="center" wrapText="1" indent="1"/>
    </xf>
    <xf numFmtId="0" fontId="64" fillId="0" borderId="69" xfId="3" applyFont="1" applyBorder="1" applyAlignment="1">
      <alignment horizontal="left" vertical="center" wrapText="1" indent="1"/>
    </xf>
    <xf numFmtId="0" fontId="64" fillId="0" borderId="132" xfId="3" applyFont="1" applyBorder="1" applyAlignment="1">
      <alignment horizontal="right" vertical="center" indent="1"/>
    </xf>
    <xf numFmtId="0" fontId="64" fillId="0" borderId="118" xfId="3" applyFont="1" applyBorder="1" applyAlignment="1">
      <alignment horizontal="right" vertical="center" indent="1"/>
    </xf>
    <xf numFmtId="0" fontId="55" fillId="0" borderId="224" xfId="3" applyFont="1" applyBorder="1" applyAlignment="1">
      <alignment horizontal="right" vertical="center" indent="1"/>
    </xf>
    <xf numFmtId="0" fontId="66" fillId="0" borderId="225" xfId="3" applyFont="1" applyBorder="1" applyAlignment="1">
      <alignment horizontal="left" indent="1"/>
    </xf>
    <xf numFmtId="3" fontId="67" fillId="0" borderId="226" xfId="3" applyNumberFormat="1" applyFont="1" applyBorder="1" applyAlignment="1">
      <alignment horizontal="right" vertical="center" indent="1"/>
    </xf>
    <xf numFmtId="3" fontId="67" fillId="0" borderId="227" xfId="3" applyNumberFormat="1" applyFont="1" applyBorder="1" applyAlignment="1">
      <alignment horizontal="right" vertical="center" indent="1"/>
    </xf>
    <xf numFmtId="3" fontId="67" fillId="0" borderId="228" xfId="3" applyNumberFormat="1" applyFont="1" applyBorder="1" applyAlignment="1">
      <alignment horizontal="right" vertical="center" indent="1"/>
    </xf>
    <xf numFmtId="0" fontId="66" fillId="0" borderId="115" xfId="3" applyFont="1" applyBorder="1" applyAlignment="1">
      <alignment horizontal="left" indent="1"/>
    </xf>
    <xf numFmtId="3" fontId="67" fillId="0" borderId="163" xfId="3" applyNumberFormat="1" applyFont="1" applyBorder="1" applyAlignment="1">
      <alignment horizontal="right" vertical="center" indent="1"/>
    </xf>
    <xf numFmtId="3" fontId="67" fillId="0" borderId="164" xfId="3" applyNumberFormat="1" applyFont="1" applyBorder="1" applyAlignment="1">
      <alignment horizontal="right" vertical="center" indent="1"/>
    </xf>
    <xf numFmtId="3" fontId="67" fillId="0" borderId="190" xfId="3" applyNumberFormat="1" applyFont="1" applyBorder="1" applyAlignment="1">
      <alignment horizontal="right" vertical="center" indent="1"/>
    </xf>
    <xf numFmtId="0" fontId="66" fillId="0" borderId="116" xfId="3" applyFont="1" applyBorder="1" applyAlignment="1">
      <alignment horizontal="left" indent="1"/>
    </xf>
    <xf numFmtId="3" fontId="67" fillId="0" borderId="100" xfId="3" applyNumberFormat="1" applyFont="1" applyBorder="1" applyAlignment="1">
      <alignment horizontal="right" vertical="center" indent="1"/>
    </xf>
    <xf numFmtId="3" fontId="67" fillId="0" borderId="2" xfId="3" applyNumberFormat="1" applyFont="1" applyBorder="1" applyAlignment="1">
      <alignment horizontal="right" vertical="center" indent="1"/>
    </xf>
    <xf numFmtId="3" fontId="67" fillId="0" borderId="105" xfId="3" applyNumberFormat="1" applyFont="1" applyBorder="1" applyAlignment="1">
      <alignment horizontal="right" vertical="center" indent="1"/>
    </xf>
    <xf numFmtId="0" fontId="64" fillId="0" borderId="117" xfId="3" applyFont="1" applyBorder="1" applyAlignment="1">
      <alignment horizontal="left" vertical="center" indent="1"/>
    </xf>
    <xf numFmtId="3" fontId="67" fillId="0" borderId="31" xfId="3" applyNumberFormat="1" applyFont="1" applyBorder="1" applyAlignment="1">
      <alignment horizontal="right" vertical="center" indent="1"/>
    </xf>
    <xf numFmtId="3" fontId="67" fillId="0" borderId="32" xfId="3" applyNumberFormat="1" applyFont="1" applyBorder="1" applyAlignment="1">
      <alignment horizontal="right" vertical="center" indent="1"/>
    </xf>
    <xf numFmtId="3" fontId="67" fillId="0" borderId="88" xfId="3" applyNumberFormat="1" applyFont="1" applyBorder="1" applyAlignment="1">
      <alignment horizontal="right" vertical="center" indent="1"/>
    </xf>
    <xf numFmtId="3" fontId="63" fillId="0" borderId="0" xfId="3" applyNumberFormat="1"/>
    <xf numFmtId="0" fontId="63" fillId="0" borderId="0" xfId="3" applyAlignment="1">
      <alignment horizontal="center" vertical="center"/>
    </xf>
    <xf numFmtId="1" fontId="63" fillId="0" borderId="0" xfId="3" applyNumberFormat="1"/>
    <xf numFmtId="0" fontId="64" fillId="0" borderId="224" xfId="3" applyFont="1" applyBorder="1" applyAlignment="1">
      <alignment horizontal="right" vertical="center" indent="1"/>
    </xf>
    <xf numFmtId="166" fontId="63" fillId="0" borderId="0" xfId="3" applyNumberFormat="1"/>
    <xf numFmtId="0" fontId="63" fillId="0" borderId="33" xfId="3" applyBorder="1" applyAlignment="1">
      <alignment horizontal="center" vertical="center"/>
    </xf>
    <xf numFmtId="0" fontId="62" fillId="0" borderId="0" xfId="4"/>
    <xf numFmtId="0" fontId="5" fillId="3" borderId="69" xfId="3" applyFont="1" applyFill="1" applyBorder="1" applyAlignment="1">
      <alignment vertical="center"/>
    </xf>
    <xf numFmtId="0" fontId="13" fillId="3" borderId="37" xfId="3" applyFont="1" applyFill="1" applyBorder="1" applyAlignment="1">
      <alignment horizontal="center" vertical="center"/>
    </xf>
    <xf numFmtId="0" fontId="55" fillId="3" borderId="118" xfId="4" applyFont="1" applyFill="1" applyBorder="1" applyAlignment="1">
      <alignment horizontal="right" vertical="center" indent="1"/>
    </xf>
    <xf numFmtId="0" fontId="55" fillId="3" borderId="224" xfId="4" applyFont="1" applyFill="1" applyBorder="1" applyAlignment="1">
      <alignment horizontal="right" vertical="center" indent="1"/>
    </xf>
    <xf numFmtId="0" fontId="68" fillId="3" borderId="97" xfId="4" applyFont="1" applyFill="1" applyBorder="1" applyAlignment="1">
      <alignment horizontal="left" vertical="center"/>
    </xf>
    <xf numFmtId="0" fontId="5" fillId="0" borderId="71" xfId="3" applyFont="1" applyBorder="1"/>
    <xf numFmtId="166" fontId="5" fillId="0" borderId="5" xfId="3" applyNumberFormat="1" applyFont="1" applyBorder="1" applyAlignment="1">
      <alignment horizontal="right" indent="1"/>
    </xf>
    <xf numFmtId="166" fontId="5" fillId="0" borderId="124" xfId="3" applyNumberFormat="1" applyFont="1" applyBorder="1" applyAlignment="1">
      <alignment horizontal="right" indent="1"/>
    </xf>
    <xf numFmtId="166" fontId="5" fillId="0" borderId="74" xfId="3" applyNumberFormat="1" applyFont="1" applyBorder="1" applyAlignment="1">
      <alignment horizontal="right" indent="1"/>
    </xf>
    <xf numFmtId="166" fontId="5" fillId="0" borderId="192" xfId="3" applyNumberFormat="1" applyFont="1" applyBorder="1" applyAlignment="1">
      <alignment horizontal="right" indent="1"/>
    </xf>
    <xf numFmtId="0" fontId="5" fillId="0" borderId="10" xfId="3" applyFont="1" applyBorder="1"/>
    <xf numFmtId="166" fontId="5" fillId="0" borderId="11" xfId="3" applyNumberFormat="1" applyFont="1" applyBorder="1" applyAlignment="1">
      <alignment horizontal="right" indent="1"/>
    </xf>
    <xf numFmtId="166" fontId="5" fillId="0" borderId="13" xfId="3" applyNumberFormat="1" applyFont="1" applyBorder="1" applyAlignment="1">
      <alignment horizontal="right" indent="1"/>
    </xf>
    <xf numFmtId="166" fontId="5" fillId="0" borderId="14" xfId="3" applyNumberFormat="1" applyFont="1" applyBorder="1" applyAlignment="1">
      <alignment horizontal="right" indent="1"/>
    </xf>
    <xf numFmtId="166" fontId="5" fillId="0" borderId="63" xfId="3" applyNumberFormat="1" applyFont="1" applyBorder="1" applyAlignment="1">
      <alignment horizontal="right" indent="1"/>
    </xf>
    <xf numFmtId="166" fontId="69" fillId="0" borderId="0" xfId="4" applyNumberFormat="1" applyFont="1"/>
    <xf numFmtId="0" fontId="5" fillId="0" borderId="16" xfId="3" applyFont="1" applyBorder="1"/>
    <xf numFmtId="166" fontId="5" fillId="0" borderId="17" xfId="3" applyNumberFormat="1" applyFont="1" applyBorder="1" applyAlignment="1">
      <alignment horizontal="right" indent="1"/>
    </xf>
    <xf numFmtId="166" fontId="5" fillId="0" borderId="19" xfId="3" applyNumberFormat="1" applyFont="1" applyBorder="1" applyAlignment="1">
      <alignment horizontal="right" indent="1"/>
    </xf>
    <xf numFmtId="166" fontId="5" fillId="0" borderId="20" xfId="3" applyNumberFormat="1" applyFont="1" applyBorder="1" applyAlignment="1">
      <alignment horizontal="right" indent="1"/>
    </xf>
    <xf numFmtId="166" fontId="5" fillId="0" borderId="230" xfId="3" applyNumberFormat="1" applyFont="1" applyBorder="1" applyAlignment="1">
      <alignment horizontal="right" indent="1"/>
    </xf>
    <xf numFmtId="0" fontId="5" fillId="0" borderId="223" xfId="3" applyFont="1" applyBorder="1"/>
    <xf numFmtId="0" fontId="5" fillId="0" borderId="80" xfId="3" applyFont="1" applyBorder="1" applyAlignment="1">
      <alignment horizontal="right"/>
    </xf>
    <xf numFmtId="166" fontId="5" fillId="0" borderId="140" xfId="3" applyNumberFormat="1" applyFont="1" applyBorder="1" applyAlignment="1">
      <alignment horizontal="right" indent="1"/>
    </xf>
    <xf numFmtId="166" fontId="5" fillId="0" borderId="205" xfId="3" applyNumberFormat="1" applyFont="1" applyBorder="1" applyAlignment="1">
      <alignment horizontal="right" indent="1"/>
    </xf>
    <xf numFmtId="166" fontId="5" fillId="0" borderId="141" xfId="3" applyNumberFormat="1" applyFont="1" applyBorder="1" applyAlignment="1">
      <alignment horizontal="right" indent="1"/>
    </xf>
    <xf numFmtId="166" fontId="5" fillId="0" borderId="231" xfId="3" applyNumberFormat="1" applyFont="1" applyBorder="1" applyAlignment="1">
      <alignment horizontal="right" indent="1"/>
    </xf>
    <xf numFmtId="0" fontId="5" fillId="0" borderId="4" xfId="3" applyFont="1" applyBorder="1"/>
    <xf numFmtId="166" fontId="5" fillId="0" borderId="57" xfId="3" applyNumberFormat="1" applyFont="1" applyBorder="1" applyAlignment="1">
      <alignment horizontal="right" indent="1"/>
    </xf>
    <xf numFmtId="166" fontId="5" fillId="0" borderId="8" xfId="3" applyNumberFormat="1" applyFont="1" applyBorder="1" applyAlignment="1">
      <alignment horizontal="right" indent="1"/>
    </xf>
    <xf numFmtId="166" fontId="5" fillId="0" borderId="6" xfId="3" applyNumberFormat="1" applyFont="1" applyBorder="1" applyAlignment="1">
      <alignment horizontal="right" indent="1"/>
    </xf>
    <xf numFmtId="166" fontId="5" fillId="0" borderId="61" xfId="3" applyNumberFormat="1" applyFont="1" applyBorder="1" applyAlignment="1">
      <alignment horizontal="right" indent="1"/>
    </xf>
    <xf numFmtId="0" fontId="5" fillId="0" borderId="180" xfId="3" applyFont="1" applyBorder="1"/>
    <xf numFmtId="0" fontId="5" fillId="0" borderId="232" xfId="3" applyFont="1" applyBorder="1" applyAlignment="1">
      <alignment horizontal="right"/>
    </xf>
    <xf numFmtId="166" fontId="5" fillId="0" borderId="233" xfId="3" applyNumberFormat="1" applyFont="1" applyBorder="1" applyAlignment="1">
      <alignment horizontal="right" indent="1"/>
    </xf>
    <xf numFmtId="166" fontId="5" fillId="0" borderId="234" xfId="3" applyNumberFormat="1" applyFont="1" applyBorder="1" applyAlignment="1">
      <alignment horizontal="right" indent="1"/>
    </xf>
    <xf numFmtId="166" fontId="5" fillId="0" borderId="235" xfId="3" applyNumberFormat="1" applyFont="1" applyBorder="1" applyAlignment="1">
      <alignment horizontal="right" indent="1"/>
    </xf>
    <xf numFmtId="166" fontId="5" fillId="0" borderId="236" xfId="3" applyNumberFormat="1" applyFont="1" applyBorder="1" applyAlignment="1">
      <alignment horizontal="right" indent="1"/>
    </xf>
    <xf numFmtId="166" fontId="5" fillId="0" borderId="31" xfId="3" applyNumberFormat="1" applyFont="1" applyBorder="1" applyAlignment="1">
      <alignment horizontal="right" vertical="center" indent="1"/>
    </xf>
    <xf numFmtId="166" fontId="5" fillId="0" borderId="27" xfId="3" applyNumberFormat="1" applyFont="1" applyBorder="1" applyAlignment="1">
      <alignment horizontal="right" vertical="center" indent="1"/>
    </xf>
    <xf numFmtId="166" fontId="5" fillId="0" borderId="32" xfId="3" applyNumberFormat="1" applyFont="1" applyBorder="1" applyAlignment="1">
      <alignment horizontal="right" vertical="center" indent="1"/>
    </xf>
    <xf numFmtId="166" fontId="5" fillId="0" borderId="88" xfId="3" applyNumberFormat="1" applyFont="1" applyBorder="1" applyAlignment="1">
      <alignment horizontal="right" vertical="center" indent="1"/>
    </xf>
    <xf numFmtId="0" fontId="5" fillId="0" borderId="0" xfId="3" applyFont="1" applyAlignment="1">
      <alignment horizontal="left" vertical="center"/>
    </xf>
    <xf numFmtId="166" fontId="5" fillId="0" borderId="0" xfId="3" applyNumberFormat="1" applyFont="1" applyAlignment="1">
      <alignment horizontal="right" vertical="center" indent="1"/>
    </xf>
    <xf numFmtId="166" fontId="68" fillId="0" borderId="0" xfId="4" applyNumberFormat="1" applyFont="1"/>
    <xf numFmtId="166" fontId="68" fillId="0" borderId="0" xfId="4" applyNumberFormat="1" applyFont="1" applyAlignment="1">
      <alignment horizontal="right" indent="1"/>
    </xf>
    <xf numFmtId="0" fontId="69" fillId="0" borderId="0" xfId="4" applyFont="1"/>
    <xf numFmtId="0" fontId="71" fillId="0" borderId="0" xfId="4" applyFont="1" applyAlignment="1">
      <alignment horizontal="left"/>
    </xf>
    <xf numFmtId="0" fontId="72" fillId="0" borderId="0" xfId="4" applyFont="1"/>
    <xf numFmtId="0" fontId="73" fillId="0" borderId="0" xfId="4" applyFont="1"/>
    <xf numFmtId="1" fontId="73" fillId="0" borderId="0" xfId="4" applyNumberFormat="1" applyFont="1" applyAlignment="1">
      <alignment horizontal="center"/>
    </xf>
    <xf numFmtId="0" fontId="75" fillId="0" borderId="0" xfId="0" applyFont="1"/>
    <xf numFmtId="0" fontId="75" fillId="2" borderId="0" xfId="2" applyFont="1" applyFill="1"/>
    <xf numFmtId="0" fontId="75" fillId="0" borderId="0" xfId="2" applyFont="1"/>
    <xf numFmtId="0" fontId="4" fillId="0" borderId="0" xfId="0" applyFont="1" applyAlignment="1">
      <alignment wrapText="1"/>
    </xf>
    <xf numFmtId="0" fontId="4" fillId="0" borderId="0" xfId="0" applyFont="1"/>
    <xf numFmtId="0" fontId="4" fillId="0" borderId="0" xfId="0" applyFont="1" applyAlignment="1">
      <alignment vertical="center" wrapText="1"/>
    </xf>
    <xf numFmtId="0" fontId="57" fillId="0" borderId="0" xfId="2" applyFont="1" applyAlignment="1">
      <alignment horizont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49" fillId="0" borderId="42" xfId="0" applyFont="1" applyBorder="1" applyAlignment="1">
      <alignment horizontal="center" vertical="center"/>
    </xf>
    <xf numFmtId="0" fontId="49" fillId="0" borderId="39" xfId="0" applyFont="1" applyBorder="1" applyAlignment="1">
      <alignment horizontal="center" vertical="center"/>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51" fillId="0" borderId="42" xfId="0" applyFont="1" applyBorder="1" applyAlignment="1">
      <alignment horizontal="center" vertical="center"/>
    </xf>
    <xf numFmtId="0" fontId="51" fillId="0" borderId="39" xfId="0" applyFont="1" applyBorder="1" applyAlignment="1">
      <alignment horizontal="center" vertical="center"/>
    </xf>
    <xf numFmtId="0" fontId="4" fillId="0" borderId="33" xfId="0" applyFont="1" applyBorder="1" applyAlignment="1">
      <alignment vertical="center" wrapText="1"/>
    </xf>
    <xf numFmtId="0" fontId="4" fillId="0" borderId="33" xfId="0" applyFont="1" applyBorder="1" applyAlignment="1">
      <alignment vertical="center"/>
    </xf>
    <xf numFmtId="0" fontId="13" fillId="0" borderId="0" xfId="0" applyFont="1" applyAlignment="1">
      <alignment horizontal="center"/>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4" fillId="0" borderId="40" xfId="0" applyFont="1" applyBorder="1" applyAlignment="1">
      <alignment horizontal="center" vertical="center"/>
    </xf>
    <xf numFmtId="0" fontId="14" fillId="0" borderId="52"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53" fillId="0" borderId="76" xfId="0" applyFont="1" applyBorder="1" applyAlignment="1">
      <alignment horizontal="center" vertical="center"/>
    </xf>
    <xf numFmtId="0" fontId="5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13" fillId="0" borderId="42" xfId="0" applyFont="1" applyBorder="1" applyAlignment="1">
      <alignment horizontal="center" vertical="center"/>
    </xf>
    <xf numFmtId="0" fontId="24" fillId="0" borderId="0" xfId="0" applyFont="1" applyAlignment="1">
      <alignment horizontal="left" wrapText="1"/>
    </xf>
    <xf numFmtId="0" fontId="59" fillId="0" borderId="86" xfId="0" applyFont="1" applyBorder="1" applyAlignment="1">
      <alignment horizontal="center" vertical="center" textRotation="90"/>
    </xf>
    <xf numFmtId="0" fontId="59" fillId="0" borderId="87" xfId="0" applyFont="1" applyBorder="1" applyAlignment="1">
      <alignment horizontal="center" vertical="center" textRotation="90"/>
    </xf>
    <xf numFmtId="0" fontId="11" fillId="0" borderId="210" xfId="0" applyFont="1" applyBorder="1" applyAlignment="1">
      <alignment horizontal="center" vertical="center" wrapText="1"/>
    </xf>
    <xf numFmtId="0" fontId="11" fillId="0" borderId="216" xfId="0" applyFont="1" applyBorder="1" applyAlignment="1">
      <alignment horizontal="center" vertical="center" wrapText="1"/>
    </xf>
    <xf numFmtId="0" fontId="7" fillId="0" borderId="0" xfId="0" applyFont="1" applyAlignment="1">
      <alignment horizontal="left" vertical="center" wrapText="1" indent="1"/>
    </xf>
    <xf numFmtId="0" fontId="14" fillId="0" borderId="68" xfId="0" applyFont="1" applyBorder="1" applyAlignment="1">
      <alignment horizontal="center" vertical="center" wrapText="1"/>
    </xf>
    <xf numFmtId="0" fontId="14" fillId="0" borderId="122" xfId="0" applyFont="1" applyBorder="1" applyAlignment="1">
      <alignment horizontal="center" vertical="center" wrapText="1"/>
    </xf>
    <xf numFmtId="0" fontId="14" fillId="0" borderId="211" xfId="0" applyFont="1" applyBorder="1" applyAlignment="1">
      <alignment horizontal="center" vertical="center" wrapText="1"/>
    </xf>
    <xf numFmtId="0" fontId="26" fillId="0" borderId="90" xfId="0" applyFont="1" applyBorder="1" applyAlignment="1">
      <alignment horizontal="left" vertical="center" indent="2"/>
    </xf>
    <xf numFmtId="0" fontId="26" fillId="0" borderId="91" xfId="0" applyFont="1" applyBorder="1" applyAlignment="1">
      <alignment horizontal="left" vertical="center" indent="2"/>
    </xf>
    <xf numFmtId="0" fontId="26" fillId="0" borderId="92" xfId="0" applyFont="1" applyBorder="1" applyAlignment="1">
      <alignment horizontal="left" vertical="center" indent="2"/>
    </xf>
    <xf numFmtId="0" fontId="26" fillId="0" borderId="90" xfId="0" applyFont="1" applyBorder="1" applyAlignment="1">
      <alignment horizontal="center" vertical="center"/>
    </xf>
    <xf numFmtId="0" fontId="26" fillId="0" borderId="91" xfId="0" applyFont="1" applyBorder="1" applyAlignment="1">
      <alignment horizontal="center" vertical="center"/>
    </xf>
    <xf numFmtId="0" fontId="26" fillId="0" borderId="90" xfId="0" applyFont="1" applyBorder="1" applyAlignment="1">
      <alignment horizontal="center" vertical="center" wrapText="1"/>
    </xf>
    <xf numFmtId="0" fontId="26" fillId="0" borderId="91" xfId="0" applyFont="1" applyBorder="1" applyAlignment="1">
      <alignment horizontal="center" vertical="center" wrapText="1"/>
    </xf>
    <xf numFmtId="0" fontId="26" fillId="0" borderId="93" xfId="0" applyFont="1" applyBorder="1" applyAlignment="1">
      <alignment horizontal="center" vertical="center" wrapText="1"/>
    </xf>
    <xf numFmtId="0" fontId="13" fillId="0" borderId="94" xfId="0" applyFont="1" applyBorder="1" applyAlignment="1">
      <alignment horizontal="center" vertical="center"/>
    </xf>
    <xf numFmtId="0" fontId="13" fillId="0" borderId="95" xfId="0" applyFont="1" applyBorder="1" applyAlignment="1">
      <alignment horizontal="center" vertical="center"/>
    </xf>
    <xf numFmtId="0" fontId="11" fillId="0" borderId="89" xfId="0" applyFont="1" applyBorder="1" applyAlignment="1">
      <alignment horizontal="center" vertical="center" wrapText="1"/>
    </xf>
    <xf numFmtId="0" fontId="11" fillId="0" borderId="214" xfId="0" applyFont="1" applyBorder="1" applyAlignment="1">
      <alignment horizontal="center" vertical="center" wrapText="1"/>
    </xf>
    <xf numFmtId="0" fontId="13" fillId="0" borderId="96" xfId="0" applyFont="1" applyBorder="1" applyAlignment="1">
      <alignment horizontal="center" vertical="center"/>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102" xfId="0" applyFont="1" applyBorder="1" applyAlignment="1">
      <alignment horizontal="center" vertical="center" wrapText="1"/>
    </xf>
    <xf numFmtId="0" fontId="27" fillId="0" borderId="59" xfId="0" applyFont="1" applyBorder="1" applyAlignment="1">
      <alignment horizontal="center" vertical="center" wrapText="1"/>
    </xf>
    <xf numFmtId="0" fontId="26" fillId="0" borderId="90" xfId="0" applyFont="1" applyBorder="1" applyAlignment="1">
      <alignment horizontal="left" indent="4"/>
    </xf>
    <xf numFmtId="0" fontId="26" fillId="0" borderId="91" xfId="0" applyFont="1" applyBorder="1" applyAlignment="1">
      <alignment horizontal="left" indent="4"/>
    </xf>
    <xf numFmtId="0" fontId="26" fillId="0" borderId="93" xfId="0" applyFont="1" applyBorder="1" applyAlignment="1">
      <alignment horizontal="left" indent="4"/>
    </xf>
    <xf numFmtId="0" fontId="4" fillId="0" borderId="0" xfId="0" applyFont="1" applyAlignment="1">
      <alignment vertical="center"/>
    </xf>
    <xf numFmtId="0" fontId="15" fillId="0" borderId="0" xfId="0" applyFont="1" applyAlignment="1">
      <alignment horizontal="left"/>
    </xf>
    <xf numFmtId="0" fontId="13" fillId="0" borderId="40" xfId="0" applyFont="1" applyBorder="1" applyAlignment="1">
      <alignment horizontal="center" vertical="center"/>
    </xf>
    <xf numFmtId="0" fontId="13" fillId="0" borderId="89" xfId="0" applyFont="1" applyBorder="1" applyAlignment="1">
      <alignment horizontal="center" vertical="center"/>
    </xf>
    <xf numFmtId="0" fontId="13" fillId="0" borderId="52" xfId="0" applyFont="1" applyBorder="1" applyAlignment="1">
      <alignment horizontal="center" vertical="center"/>
    </xf>
    <xf numFmtId="0" fontId="5" fillId="0" borderId="90" xfId="0" applyFont="1" applyBorder="1" applyAlignment="1">
      <alignment horizontal="center"/>
    </xf>
    <xf numFmtId="0" fontId="5" fillId="0" borderId="92" xfId="0" applyFont="1" applyBorder="1" applyAlignment="1">
      <alignment horizontal="center"/>
    </xf>
    <xf numFmtId="0" fontId="28" fillId="0" borderId="91" xfId="0" applyFont="1" applyBorder="1" applyAlignment="1">
      <alignment horizontal="left" indent="1"/>
    </xf>
    <xf numFmtId="0" fontId="28" fillId="0" borderId="92" xfId="0" applyFont="1" applyBorder="1" applyAlignment="1">
      <alignment horizontal="left" indent="1"/>
    </xf>
    <xf numFmtId="0" fontId="29" fillId="0" borderId="90" xfId="0" applyFont="1" applyBorder="1" applyAlignment="1">
      <alignment horizontal="left" indent="1"/>
    </xf>
    <xf numFmtId="0" fontId="29" fillId="0" borderId="93" xfId="0" applyFont="1" applyBorder="1" applyAlignment="1">
      <alignment horizontal="left" indent="1"/>
    </xf>
    <xf numFmtId="0" fontId="29" fillId="0" borderId="91" xfId="0" applyFont="1" applyBorder="1" applyAlignment="1">
      <alignment horizontal="left" indent="1"/>
    </xf>
    <xf numFmtId="0" fontId="11" fillId="0" borderId="104" xfId="0" applyFont="1" applyBorder="1" applyAlignment="1">
      <alignment horizontal="center" vertical="center" wrapText="1"/>
    </xf>
    <xf numFmtId="0" fontId="11" fillId="0" borderId="105"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100"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41" xfId="0" applyFont="1" applyBorder="1" applyAlignment="1">
      <alignment horizontal="center" vertical="center" wrapText="1"/>
    </xf>
    <xf numFmtId="0" fontId="13" fillId="0" borderId="0" xfId="0" applyFont="1" applyAlignment="1">
      <alignment horizontal="center" wrapText="1"/>
    </xf>
    <xf numFmtId="0" fontId="5" fillId="0" borderId="43" xfId="0" applyFont="1" applyBorder="1" applyAlignment="1">
      <alignment horizontal="center" vertical="center" wrapText="1"/>
    </xf>
    <xf numFmtId="0" fontId="5" fillId="0" borderId="90" xfId="0" applyFont="1" applyBorder="1" applyAlignment="1">
      <alignment horizontal="left" indent="1"/>
    </xf>
    <xf numFmtId="0" fontId="5" fillId="0" borderId="93" xfId="0" applyFont="1" applyBorder="1" applyAlignment="1">
      <alignment horizontal="left" inden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5" fillId="0" borderId="0" xfId="2" applyFont="1" applyAlignment="1">
      <alignment horizontal="center" wrapText="1"/>
    </xf>
    <xf numFmtId="0" fontId="5" fillId="0" borderId="109" xfId="0" applyFont="1" applyBorder="1" applyAlignment="1">
      <alignment horizontal="center" vertical="center" wrapText="1"/>
    </xf>
    <xf numFmtId="0" fontId="5" fillId="0" borderId="107" xfId="0" applyFont="1" applyBorder="1" applyAlignment="1">
      <alignment horizontal="center" vertical="center" wrapText="1"/>
    </xf>
    <xf numFmtId="0" fontId="5" fillId="0" borderId="91" xfId="0" applyFont="1" applyBorder="1" applyAlignment="1">
      <alignment horizontal="center"/>
    </xf>
    <xf numFmtId="0" fontId="28" fillId="0" borderId="91" xfId="0" applyFont="1" applyBorder="1" applyAlignment="1">
      <alignment horizontal="center"/>
    </xf>
    <xf numFmtId="0" fontId="28" fillId="0" borderId="92" xfId="0" applyFont="1" applyBorder="1" applyAlignment="1">
      <alignment horizontal="center"/>
    </xf>
    <xf numFmtId="0" fontId="5" fillId="0" borderId="93" xfId="0" applyFont="1" applyBorder="1" applyAlignment="1">
      <alignment horizontal="center"/>
    </xf>
    <xf numFmtId="0" fontId="11" fillId="0" borderId="58" xfId="0" applyFont="1" applyBorder="1" applyAlignment="1">
      <alignment horizontal="center" vertical="center" wrapText="1"/>
    </xf>
    <xf numFmtId="0" fontId="11" fillId="0" borderId="59"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59" xfId="0" applyFont="1" applyBorder="1" applyAlignment="1">
      <alignment horizontal="center" vertical="center" wrapText="1"/>
    </xf>
    <xf numFmtId="0" fontId="29" fillId="0" borderId="90" xfId="0" applyFont="1" applyBorder="1" applyAlignment="1">
      <alignment horizontal="center"/>
    </xf>
    <xf numFmtId="0" fontId="29" fillId="0" borderId="93" xfId="0" applyFont="1" applyBorder="1" applyAlignment="1">
      <alignment horizontal="center"/>
    </xf>
    <xf numFmtId="0" fontId="4" fillId="0" borderId="9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21" xfId="0" applyFont="1" applyBorder="1" applyAlignment="1">
      <alignment horizontal="center" vertical="center" wrapText="1"/>
    </xf>
    <xf numFmtId="0" fontId="13" fillId="0" borderId="68" xfId="0" applyFont="1" applyBorder="1" applyAlignment="1">
      <alignment horizontal="center" vertical="center"/>
    </xf>
    <xf numFmtId="0" fontId="13" fillId="0" borderId="122" xfId="0" applyFont="1" applyBorder="1" applyAlignment="1">
      <alignment horizontal="center" vertical="center"/>
    </xf>
    <xf numFmtId="0" fontId="13" fillId="0" borderId="69" xfId="0" applyFont="1" applyBorder="1" applyAlignment="1">
      <alignment horizontal="center" vertical="center"/>
    </xf>
    <xf numFmtId="0" fontId="5" fillId="0" borderId="39" xfId="0" applyFont="1" applyBorder="1" applyAlignment="1">
      <alignment horizontal="center" vertical="center" wrapText="1"/>
    </xf>
    <xf numFmtId="0" fontId="27" fillId="0" borderId="58" xfId="0" applyFont="1" applyBorder="1" applyAlignment="1">
      <alignment horizontal="center" vertical="center" wrapText="1"/>
    </xf>
    <xf numFmtId="0" fontId="13" fillId="0" borderId="90" xfId="0" applyFont="1" applyBorder="1" applyAlignment="1">
      <alignment horizontal="left" indent="4"/>
    </xf>
    <xf numFmtId="0" fontId="13" fillId="0" borderId="91" xfId="0" applyFont="1" applyBorder="1" applyAlignment="1">
      <alignment horizontal="left" indent="4"/>
    </xf>
    <xf numFmtId="0" fontId="13" fillId="0" borderId="93" xfId="0" applyFont="1" applyBorder="1" applyAlignment="1">
      <alignment horizontal="left" indent="4"/>
    </xf>
    <xf numFmtId="0" fontId="23" fillId="0" borderId="90" xfId="0" applyFont="1" applyBorder="1" applyAlignment="1">
      <alignment horizontal="left" indent="4"/>
    </xf>
    <xf numFmtId="0" fontId="23" fillId="0" borderId="91" xfId="0" applyFont="1" applyBorder="1" applyAlignment="1">
      <alignment horizontal="left" indent="4"/>
    </xf>
    <xf numFmtId="0" fontId="23" fillId="0" borderId="93" xfId="0" applyFont="1" applyBorder="1" applyAlignment="1">
      <alignment horizontal="left" indent="4"/>
    </xf>
    <xf numFmtId="0" fontId="13" fillId="0" borderId="135" xfId="0" applyFont="1" applyBorder="1" applyAlignment="1">
      <alignment horizontal="center" vertical="center"/>
    </xf>
    <xf numFmtId="0" fontId="13" fillId="0" borderId="134" xfId="0" applyFont="1" applyBorder="1" applyAlignment="1">
      <alignment horizontal="center" vertical="center"/>
    </xf>
    <xf numFmtId="0" fontId="13" fillId="0" borderId="136" xfId="0" applyFont="1" applyBorder="1" applyAlignment="1">
      <alignment horizontal="center" vertical="center"/>
    </xf>
    <xf numFmtId="0" fontId="5" fillId="0" borderId="68" xfId="0" applyFont="1" applyBorder="1" applyAlignment="1">
      <alignment horizontal="center" vertical="center" wrapText="1"/>
    </xf>
    <xf numFmtId="0" fontId="5" fillId="0" borderId="122" xfId="0" applyFont="1" applyBorder="1" applyAlignment="1">
      <alignment horizontal="center" vertical="center" wrapText="1"/>
    </xf>
    <xf numFmtId="0" fontId="5" fillId="0" borderId="69" xfId="0" applyFont="1" applyBorder="1" applyAlignment="1">
      <alignment horizontal="center" vertical="center" wrapText="1"/>
    </xf>
    <xf numFmtId="0" fontId="13" fillId="0" borderId="121" xfId="0" applyFont="1" applyBorder="1" applyAlignment="1">
      <alignment horizontal="center" vertical="center"/>
    </xf>
    <xf numFmtId="0" fontId="13" fillId="0" borderId="133" xfId="0" applyFont="1" applyBorder="1" applyAlignment="1">
      <alignment horizontal="center" vertical="center"/>
    </xf>
    <xf numFmtId="0" fontId="13" fillId="0" borderId="80" xfId="0" applyFont="1" applyBorder="1" applyAlignment="1">
      <alignment horizontal="center" vertical="center"/>
    </xf>
    <xf numFmtId="0" fontId="13" fillId="0" borderId="0" xfId="0" applyFont="1" applyAlignment="1">
      <alignment horizontal="center" vertical="center"/>
    </xf>
    <xf numFmtId="0" fontId="13" fillId="0" borderId="40" xfId="0" applyFont="1" applyBorder="1" applyAlignment="1">
      <alignment horizontal="center" vertical="center" wrapText="1"/>
    </xf>
    <xf numFmtId="0" fontId="13" fillId="0" borderId="89" xfId="0" applyFont="1" applyBorder="1" applyAlignment="1">
      <alignment horizontal="center" vertical="center" wrapText="1"/>
    </xf>
    <xf numFmtId="0" fontId="13" fillId="0" borderId="52" xfId="0" applyFont="1" applyBorder="1" applyAlignment="1">
      <alignment horizontal="center" vertical="center" wrapText="1"/>
    </xf>
    <xf numFmtId="0" fontId="15" fillId="0" borderId="38" xfId="0" applyFont="1" applyBorder="1" applyAlignment="1">
      <alignment horizontal="center" vertical="center"/>
    </xf>
    <xf numFmtId="0" fontId="15" fillId="0" borderId="42" xfId="0" applyFont="1" applyBorder="1" applyAlignment="1">
      <alignment horizontal="center" vertical="center"/>
    </xf>
    <xf numFmtId="0" fontId="15" fillId="0" borderId="121" xfId="0" applyFont="1" applyBorder="1" applyAlignment="1">
      <alignment horizontal="center" vertical="center"/>
    </xf>
    <xf numFmtId="0" fontId="15" fillId="0" borderId="90" xfId="0" applyFont="1" applyBorder="1" applyAlignment="1">
      <alignment horizontal="left" indent="4"/>
    </xf>
    <xf numFmtId="0" fontId="15" fillId="0" borderId="91" xfId="0" applyFont="1" applyBorder="1" applyAlignment="1">
      <alignment horizontal="left" indent="4"/>
    </xf>
    <xf numFmtId="0" fontId="15" fillId="0" borderId="93" xfId="0" applyFont="1" applyBorder="1" applyAlignment="1">
      <alignment horizontal="left" indent="4"/>
    </xf>
    <xf numFmtId="0" fontId="23" fillId="0" borderId="128" xfId="0" applyFont="1" applyBorder="1" applyAlignment="1">
      <alignment horizontal="left" indent="4"/>
    </xf>
    <xf numFmtId="0" fontId="4" fillId="0" borderId="33" xfId="0" applyFont="1" applyBorder="1" applyAlignment="1">
      <alignment horizontal="left" vertical="center" wrapText="1"/>
    </xf>
    <xf numFmtId="0" fontId="15" fillId="0" borderId="133" xfId="0" applyFont="1" applyBorder="1" applyAlignment="1">
      <alignment horizontal="left" indent="4"/>
    </xf>
    <xf numFmtId="0" fontId="15" fillId="0" borderId="134" xfId="0" applyFont="1" applyBorder="1" applyAlignment="1">
      <alignment horizontal="left" indent="4"/>
    </xf>
    <xf numFmtId="0" fontId="15" fillId="0" borderId="80" xfId="0" applyFont="1" applyBorder="1" applyAlignment="1">
      <alignment horizontal="left" indent="4"/>
    </xf>
    <xf numFmtId="0" fontId="13" fillId="0" borderId="152" xfId="0" applyFont="1" applyBorder="1" applyAlignment="1">
      <alignment horizontal="left" vertical="center" wrapText="1" indent="5"/>
    </xf>
    <xf numFmtId="0" fontId="13" fillId="0" borderId="109" xfId="0" applyFont="1" applyBorder="1" applyAlignment="1">
      <alignment horizontal="left" vertical="center" wrapText="1" indent="5"/>
    </xf>
    <xf numFmtId="0" fontId="13" fillId="0" borderId="153" xfId="0" applyFont="1" applyBorder="1" applyAlignment="1">
      <alignment horizontal="left" vertical="center" wrapText="1" indent="5"/>
    </xf>
    <xf numFmtId="0" fontId="13" fillId="0" borderId="103" xfId="0" applyFont="1" applyBorder="1" applyAlignment="1">
      <alignment horizontal="left" vertical="center" wrapText="1" indent="5"/>
    </xf>
    <xf numFmtId="0" fontId="13" fillId="0" borderId="0" xfId="0" applyFont="1" applyAlignment="1">
      <alignment horizontal="left" vertical="center" wrapText="1" indent="5"/>
    </xf>
    <xf numFmtId="0" fontId="13" fillId="0" borderId="97" xfId="0" applyFont="1" applyBorder="1" applyAlignment="1">
      <alignment horizontal="left" vertical="center" wrapText="1" indent="5"/>
    </xf>
    <xf numFmtId="0" fontId="13" fillId="0" borderId="154" xfId="0" applyFont="1" applyBorder="1" applyAlignment="1">
      <alignment horizontal="left" vertical="center" wrapText="1" indent="5"/>
    </xf>
    <xf numFmtId="0" fontId="13" fillId="0" borderId="107" xfId="0" applyFont="1" applyBorder="1" applyAlignment="1">
      <alignment horizontal="left" vertical="center" wrapText="1" indent="5"/>
    </xf>
    <xf numFmtId="0" fontId="13" fillId="0" borderId="41" xfId="0" applyFont="1" applyBorder="1" applyAlignment="1">
      <alignment horizontal="left" vertical="center" wrapText="1" indent="5"/>
    </xf>
    <xf numFmtId="0" fontId="29" fillId="0" borderId="155" xfId="0" applyFont="1" applyBorder="1" applyAlignment="1">
      <alignment horizontal="center" textRotation="90" wrapText="1"/>
    </xf>
    <xf numFmtId="0" fontId="29" fillId="0" borderId="122" xfId="0" applyFont="1" applyBorder="1" applyAlignment="1">
      <alignment horizontal="center" textRotation="90"/>
    </xf>
    <xf numFmtId="0" fontId="29" fillId="0" borderId="69" xfId="0" applyFont="1" applyBorder="1" applyAlignment="1">
      <alignment horizontal="center" textRotation="90"/>
    </xf>
    <xf numFmtId="0" fontId="29" fillId="0" borderId="150" xfId="0" applyFont="1" applyBorder="1" applyAlignment="1">
      <alignment horizontal="center" textRotation="90" wrapText="1"/>
    </xf>
    <xf numFmtId="0" fontId="29" fillId="0" borderId="89" xfId="0" applyFont="1" applyBorder="1" applyAlignment="1">
      <alignment horizontal="center" textRotation="90" wrapText="1"/>
    </xf>
    <xf numFmtId="0" fontId="29" fillId="0" borderId="151" xfId="0" applyFont="1" applyBorder="1" applyAlignment="1">
      <alignment horizontal="center" textRotation="90" wrapText="1"/>
    </xf>
    <xf numFmtId="0" fontId="15" fillId="0" borderId="156" xfId="0" applyFont="1" applyBorder="1" applyAlignment="1">
      <alignment horizontal="left" indent="4"/>
    </xf>
    <xf numFmtId="0" fontId="15" fillId="0" borderId="157" xfId="0" applyFont="1" applyBorder="1" applyAlignment="1">
      <alignment horizontal="left" indent="4"/>
    </xf>
    <xf numFmtId="0" fontId="15" fillId="0" borderId="158" xfId="0" applyFont="1" applyBorder="1" applyAlignment="1">
      <alignment horizontal="left" indent="4"/>
    </xf>
    <xf numFmtId="166" fontId="5" fillId="0" borderId="147" xfId="0" applyNumberFormat="1" applyFont="1" applyBorder="1" applyAlignment="1">
      <alignment horizontal="center" vertical="center"/>
    </xf>
    <xf numFmtId="166" fontId="5" fillId="0" borderId="148" xfId="0" applyNumberFormat="1" applyFont="1" applyBorder="1" applyAlignment="1">
      <alignment horizontal="center" vertical="center"/>
    </xf>
    <xf numFmtId="166" fontId="5" fillId="0" borderId="149" xfId="0" applyNumberFormat="1" applyFont="1" applyBorder="1" applyAlignment="1">
      <alignment horizontal="center" vertical="center"/>
    </xf>
    <xf numFmtId="0" fontId="15" fillId="0" borderId="96" xfId="0" applyFont="1" applyBorder="1" applyAlignment="1">
      <alignment horizontal="center" vertical="center"/>
    </xf>
    <xf numFmtId="0" fontId="15" fillId="0" borderId="94" xfId="0" applyFont="1" applyBorder="1" applyAlignment="1">
      <alignment horizontal="center" vertical="center"/>
    </xf>
    <xf numFmtId="0" fontId="15" fillId="0" borderId="144" xfId="0" applyFont="1" applyBorder="1" applyAlignment="1">
      <alignment horizontal="center" vertical="center"/>
    </xf>
    <xf numFmtId="0" fontId="7" fillId="0" borderId="82" xfId="0" applyFont="1" applyBorder="1" applyAlignment="1">
      <alignment horizontal="center" vertical="center" wrapText="1"/>
    </xf>
    <xf numFmtId="0" fontId="7" fillId="0" borderId="85" xfId="0" applyFont="1" applyBorder="1" applyAlignment="1">
      <alignment horizontal="center" vertical="center" wrapText="1"/>
    </xf>
    <xf numFmtId="0" fontId="13" fillId="0" borderId="78" xfId="0" applyFont="1" applyBorder="1" applyAlignment="1">
      <alignment horizontal="center"/>
    </xf>
    <xf numFmtId="0" fontId="23" fillId="0" borderId="78" xfId="0" applyFont="1" applyBorder="1" applyAlignment="1">
      <alignment horizontal="left" indent="2"/>
    </xf>
    <xf numFmtId="0" fontId="26" fillId="0" borderId="78" xfId="0" applyFont="1" applyBorder="1" applyAlignment="1">
      <alignment horizontal="left" indent="2"/>
    </xf>
    <xf numFmtId="0" fontId="26" fillId="0" borderId="79" xfId="0" applyFont="1" applyBorder="1" applyAlignment="1">
      <alignment horizontal="left" indent="2"/>
    </xf>
    <xf numFmtId="0" fontId="13" fillId="0" borderId="81" xfId="0" applyFont="1" applyBorder="1" applyAlignment="1">
      <alignment horizontal="center" vertical="center"/>
    </xf>
    <xf numFmtId="0" fontId="7" fillId="0" borderId="81" xfId="0" applyFont="1" applyBorder="1" applyAlignment="1">
      <alignment horizontal="center" vertical="center" wrapText="1"/>
    </xf>
    <xf numFmtId="0" fontId="7" fillId="0" borderId="84" xfId="0" applyFont="1" applyBorder="1" applyAlignment="1">
      <alignment horizontal="center" vertical="center" wrapText="1"/>
    </xf>
    <xf numFmtId="0" fontId="5" fillId="0" borderId="180"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81" xfId="0" applyFont="1" applyBorder="1" applyAlignment="1">
      <alignment horizontal="center" vertical="center" wrapText="1"/>
    </xf>
    <xf numFmtId="0" fontId="5" fillId="0" borderId="172" xfId="0" applyFont="1" applyBorder="1" applyAlignment="1">
      <alignment horizontal="center" vertical="center" wrapText="1"/>
    </xf>
    <xf numFmtId="0" fontId="5" fillId="0" borderId="179"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86" xfId="0" applyFont="1" applyBorder="1" applyAlignment="1">
      <alignment horizontal="center" vertical="center" wrapText="1"/>
    </xf>
    <xf numFmtId="0" fontId="34" fillId="0" borderId="172"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84" xfId="0" applyFont="1" applyBorder="1" applyAlignment="1">
      <alignment horizontal="center" vertical="center" wrapText="1"/>
    </xf>
    <xf numFmtId="0" fontId="13" fillId="0" borderId="178" xfId="0" applyFont="1" applyBorder="1" applyAlignment="1">
      <alignment horizontal="center" vertical="center"/>
    </xf>
    <xf numFmtId="0" fontId="13" fillId="0" borderId="108" xfId="0" applyFont="1" applyBorder="1" applyAlignment="1">
      <alignment horizontal="center" vertical="center"/>
    </xf>
    <xf numFmtId="0" fontId="13" fillId="0" borderId="28" xfId="0" applyFont="1" applyBorder="1" applyAlignment="1">
      <alignment horizontal="center" vertical="center"/>
    </xf>
    <xf numFmtId="0" fontId="7" fillId="0" borderId="33" xfId="0" applyFont="1" applyBorder="1" applyAlignment="1">
      <alignment horizontal="left" vertical="center" wrapText="1"/>
    </xf>
    <xf numFmtId="0" fontId="13" fillId="0" borderId="36" xfId="0" applyFont="1" applyBorder="1" applyAlignment="1">
      <alignment horizontal="center" vertical="center" wrapText="1"/>
    </xf>
    <xf numFmtId="0" fontId="13" fillId="0" borderId="153"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97"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41" xfId="0" applyFont="1" applyBorder="1" applyAlignment="1">
      <alignment horizontal="center" vertical="center" wrapText="1"/>
    </xf>
    <xf numFmtId="0" fontId="55" fillId="0" borderId="0" xfId="2" applyFont="1" applyAlignment="1">
      <alignment horizontal="center"/>
    </xf>
    <xf numFmtId="0" fontId="28" fillId="0" borderId="191" xfId="0" applyFont="1" applyBorder="1" applyAlignment="1">
      <alignment horizontal="left" indent="4"/>
    </xf>
    <xf numFmtId="0" fontId="25" fillId="0" borderId="38"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121" xfId="0" applyFont="1" applyBorder="1" applyAlignment="1">
      <alignment horizontal="center" vertical="center" wrapText="1"/>
    </xf>
    <xf numFmtId="0" fontId="5" fillId="0" borderId="191" xfId="0" applyFont="1" applyBorder="1" applyAlignment="1">
      <alignment horizontal="center"/>
    </xf>
    <xf numFmtId="0" fontId="51" fillId="0" borderId="68" xfId="0" applyFont="1" applyBorder="1" applyAlignment="1">
      <alignment horizontal="center" vertical="center" wrapText="1"/>
    </xf>
    <xf numFmtId="0" fontId="51" fillId="0" borderId="69" xfId="0" applyFont="1" applyBorder="1" applyAlignment="1">
      <alignment horizontal="center" vertical="center" wrapText="1"/>
    </xf>
    <xf numFmtId="3" fontId="56" fillId="0" borderId="222" xfId="0" applyNumberFormat="1" applyFont="1" applyBorder="1" applyAlignment="1">
      <alignment horizontal="center"/>
    </xf>
    <xf numFmtId="3" fontId="56" fillId="0" borderId="49" xfId="0" applyNumberFormat="1" applyFont="1" applyBorder="1" applyAlignment="1">
      <alignment horizontal="center"/>
    </xf>
    <xf numFmtId="3" fontId="56" fillId="0" borderId="214" xfId="0" applyNumberFormat="1" applyFont="1" applyBorder="1" applyAlignment="1">
      <alignment horizontal="center"/>
    </xf>
    <xf numFmtId="3" fontId="56" fillId="0" borderId="216" xfId="0" applyNumberFormat="1" applyFont="1" applyBorder="1" applyAlignment="1">
      <alignment horizontal="center"/>
    </xf>
    <xf numFmtId="0" fontId="5" fillId="0" borderId="223" xfId="0" applyFont="1" applyBorder="1" applyAlignment="1">
      <alignment horizontal="left" indent="8"/>
    </xf>
    <xf numFmtId="0" fontId="5" fillId="0" borderId="134" xfId="0" applyFont="1" applyBorder="1" applyAlignment="1">
      <alignment horizontal="left" indent="8"/>
    </xf>
    <xf numFmtId="0" fontId="5" fillId="0" borderId="136" xfId="0" applyFont="1" applyBorder="1" applyAlignment="1">
      <alignment horizontal="left" indent="8"/>
    </xf>
    <xf numFmtId="2" fontId="56" fillId="0" borderId="76" xfId="0" applyNumberFormat="1" applyFont="1" applyBorder="1" applyAlignment="1">
      <alignment horizontal="center"/>
    </xf>
    <xf numFmtId="2" fontId="56" fillId="0" borderId="0" xfId="0" applyNumberFormat="1" applyFont="1" applyAlignment="1">
      <alignment horizontal="center"/>
    </xf>
    <xf numFmtId="2" fontId="56" fillId="0" borderId="97" xfId="0" applyNumberFormat="1" applyFont="1" applyBorder="1" applyAlignment="1">
      <alignment horizontal="center"/>
    </xf>
    <xf numFmtId="2" fontId="56" fillId="0" borderId="98" xfId="0" applyNumberFormat="1" applyFont="1" applyBorder="1" applyAlignment="1">
      <alignment horizontal="center"/>
    </xf>
    <xf numFmtId="0" fontId="4" fillId="0" borderId="0" xfId="0" applyFont="1" applyAlignment="1">
      <alignment horizontal="left" vertical="center" wrapText="1"/>
    </xf>
    <xf numFmtId="0" fontId="13" fillId="0" borderId="43" xfId="0" applyFont="1" applyBorder="1" applyAlignment="1">
      <alignment horizontal="center" vertical="center"/>
    </xf>
    <xf numFmtId="0" fontId="13" fillId="0" borderId="209" xfId="0" applyFont="1" applyBorder="1" applyAlignment="1">
      <alignment horizontal="center" vertical="center"/>
    </xf>
    <xf numFmtId="0" fontId="13" fillId="0" borderId="45" xfId="0" applyFont="1" applyBorder="1" applyAlignment="1">
      <alignment horizontal="center" vertical="center"/>
    </xf>
    <xf numFmtId="0" fontId="13" fillId="0" borderId="38" xfId="0" applyFont="1" applyBorder="1" applyAlignment="1">
      <alignment horizontal="center" vertical="center" wrapText="1"/>
    </xf>
    <xf numFmtId="0" fontId="13" fillId="0" borderId="121" xfId="0" applyFont="1" applyBorder="1" applyAlignment="1">
      <alignment horizontal="center" vertical="center" wrapText="1"/>
    </xf>
    <xf numFmtId="0" fontId="46" fillId="0" borderId="90" xfId="0" applyFont="1" applyBorder="1" applyAlignment="1">
      <alignment horizontal="left" indent="4"/>
    </xf>
    <xf numFmtId="0" fontId="46" fillId="0" borderId="91" xfId="0" applyFont="1" applyBorder="1" applyAlignment="1">
      <alignment horizontal="left" indent="4"/>
    </xf>
    <xf numFmtId="0" fontId="46" fillId="0" borderId="93" xfId="0" applyFont="1" applyBorder="1" applyAlignment="1">
      <alignment horizontal="left" indent="4"/>
    </xf>
    <xf numFmtId="0" fontId="5" fillId="0" borderId="208"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151"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30" xfId="0" applyFont="1" applyBorder="1" applyAlignment="1">
      <alignment horizontal="left" vertical="center"/>
    </xf>
    <xf numFmtId="0" fontId="5" fillId="0" borderId="28" xfId="0" applyFont="1" applyBorder="1" applyAlignment="1">
      <alignment horizontal="left" vertical="center"/>
    </xf>
    <xf numFmtId="0" fontId="5" fillId="0" borderId="38" xfId="0" applyFont="1" applyBorder="1" applyAlignment="1">
      <alignment horizontal="center" vertical="center"/>
    </xf>
    <xf numFmtId="0" fontId="5" fillId="0" borderId="42" xfId="0" applyFont="1" applyBorder="1" applyAlignment="1">
      <alignment horizontal="center" vertical="center"/>
    </xf>
    <xf numFmtId="0" fontId="5" fillId="0" borderId="39" xfId="0" applyFont="1" applyBorder="1" applyAlignment="1">
      <alignment horizontal="center" vertical="center"/>
    </xf>
    <xf numFmtId="0" fontId="5" fillId="0" borderId="121" xfId="0" applyFont="1" applyBorder="1" applyAlignment="1">
      <alignment horizontal="center" vertical="center"/>
    </xf>
    <xf numFmtId="0" fontId="64" fillId="0" borderId="39" xfId="3" applyFont="1" applyBorder="1" applyAlignment="1">
      <alignment horizontal="center"/>
    </xf>
    <xf numFmtId="0" fontId="64" fillId="0" borderId="78" xfId="3" applyFont="1" applyBorder="1" applyAlignment="1">
      <alignment horizontal="center"/>
    </xf>
    <xf numFmtId="0" fontId="64" fillId="0" borderId="79" xfId="3" applyFont="1" applyBorder="1" applyAlignment="1">
      <alignment horizontal="center"/>
    </xf>
    <xf numFmtId="0" fontId="5" fillId="0" borderId="172" xfId="3" applyFont="1" applyBorder="1" applyAlignment="1">
      <alignment horizontal="center" vertical="center" wrapText="1"/>
    </xf>
    <xf numFmtId="0" fontId="5" fillId="0" borderId="179" xfId="3" applyFont="1" applyBorder="1" applyAlignment="1">
      <alignment horizontal="center" vertical="center" wrapText="1"/>
    </xf>
    <xf numFmtId="0" fontId="5" fillId="0" borderId="178" xfId="3" applyFont="1" applyBorder="1" applyAlignment="1">
      <alignment horizontal="left" vertical="center"/>
    </xf>
    <xf numFmtId="0" fontId="5" fillId="0" borderId="28" xfId="3" applyFont="1" applyBorder="1" applyAlignment="1">
      <alignment horizontal="left" vertical="center"/>
    </xf>
    <xf numFmtId="0" fontId="70" fillId="3" borderId="128" xfId="4" applyFont="1" applyFill="1" applyBorder="1" applyAlignment="1">
      <alignment horizontal="left" vertical="center" indent="4"/>
    </xf>
    <xf numFmtId="0" fontId="70" fillId="3" borderId="91" xfId="4" applyFont="1" applyFill="1" applyBorder="1" applyAlignment="1">
      <alignment horizontal="left" vertical="center" indent="4"/>
    </xf>
    <xf numFmtId="0" fontId="70" fillId="3" borderId="93" xfId="4" applyFont="1" applyFill="1" applyBorder="1" applyAlignment="1">
      <alignment horizontal="left" vertical="center" indent="4"/>
    </xf>
    <xf numFmtId="0" fontId="13" fillId="3" borderId="229" xfId="3" applyFont="1" applyFill="1" applyBorder="1" applyAlignment="1">
      <alignment horizontal="center" vertical="center"/>
    </xf>
    <xf numFmtId="0" fontId="13" fillId="3" borderId="39" xfId="3" applyFont="1" applyFill="1" applyBorder="1" applyAlignment="1">
      <alignment horizontal="center" vertical="center"/>
    </xf>
    <xf numFmtId="0" fontId="55" fillId="3" borderId="38" xfId="4" applyFont="1" applyFill="1" applyBorder="1" applyAlignment="1">
      <alignment horizontal="center" vertical="top" wrapText="1"/>
    </xf>
    <xf numFmtId="0" fontId="55" fillId="3" borderId="42" xfId="4" applyFont="1" applyFill="1" applyBorder="1" applyAlignment="1">
      <alignment horizontal="center" vertical="top" wrapText="1"/>
    </xf>
    <xf numFmtId="0" fontId="55" fillId="3" borderId="121" xfId="4" applyFont="1" applyFill="1" applyBorder="1" applyAlignment="1">
      <alignment horizontal="center" vertical="top" wrapText="1"/>
    </xf>
    <xf numFmtId="0" fontId="5" fillId="0" borderId="155" xfId="3" applyFont="1" applyBorder="1" applyAlignment="1">
      <alignment horizontal="center" vertical="center" wrapText="1"/>
    </xf>
    <xf numFmtId="0" fontId="5" fillId="0" borderId="122" xfId="3" applyFont="1" applyBorder="1" applyAlignment="1">
      <alignment horizontal="center" vertical="center" wrapText="1"/>
    </xf>
  </cellXfs>
  <cellStyles count="5">
    <cellStyle name="Hüperlink" xfId="2" builtinId="8"/>
    <cellStyle name="Normaallaad" xfId="0" builtinId="0"/>
    <cellStyle name="Normaallaad 2" xfId="1" xr:uid="{0DCFF014-783F-4F6B-AE48-783645830EBB}"/>
    <cellStyle name="Normaallaad 2 2" xfId="4" xr:uid="{39B133CF-352A-4B9D-A51B-3F5438877532}"/>
    <cellStyle name="Normaallaad 3" xfId="3" xr:uid="{9B8AC9FC-139B-41E6-BB16-8DB77FA1CFB4}"/>
  </cellStyles>
  <dxfs count="0"/>
  <tableStyles count="0" defaultTableStyle="TableStyleMedium2" defaultPivotStyle="PivotStyleLight16"/>
  <colors>
    <mruColors>
      <color rgb="FF923E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image" Target="../media/image2.jpg"/></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i="0" baseline="0"/>
              <a:t>Kõlvikuline jagunemine </a:t>
            </a:r>
          </a:p>
        </c:rich>
      </c:tx>
      <c:layout>
        <c:manualLayout>
          <c:xMode val="edge"/>
          <c:yMode val="edge"/>
          <c:x val="0.1536031730831606"/>
          <c:y val="3.021659544111674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t-EE"/>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086078842320376E-2"/>
          <c:y val="0.1896466357276875"/>
          <c:w val="0.68412556708828332"/>
          <c:h val="0.77168713383850862"/>
        </c:manualLayout>
      </c:layout>
      <c:pie3DChart>
        <c:varyColors val="1"/>
        <c:ser>
          <c:idx val="0"/>
          <c:order val="0"/>
          <c:tx>
            <c:strRef>
              <c:f>'1.'!$A$3:$A$4</c:f>
              <c:strCache>
                <c:ptCount val="2"/>
                <c:pt idx="0">
                  <c:v>M a a k a t e g o o r i a</c:v>
                </c:pt>
              </c:strCache>
            </c:strRef>
          </c:tx>
          <c:dPt>
            <c:idx val="0"/>
            <c:bubble3D val="0"/>
            <c:spPr>
              <a:blipFill>
                <a:blip xmlns:r="http://schemas.openxmlformats.org/officeDocument/2006/relationships" r:embed="rId3"/>
                <a:stretch>
                  <a:fillRect/>
                </a:stretch>
              </a:blipFill>
              <a:ln w="25400">
                <a:solidFill>
                  <a:schemeClr val="lt1"/>
                </a:solidFill>
              </a:ln>
              <a:effectLst/>
              <a:sp3d contourW="25400">
                <a:contourClr>
                  <a:schemeClr val="lt1"/>
                </a:contourClr>
              </a:sp3d>
            </c:spPr>
            <c:extLst>
              <c:ext xmlns:c16="http://schemas.microsoft.com/office/drawing/2014/chart" uri="{C3380CC4-5D6E-409C-BE32-E72D297353CC}">
                <c16:uniqueId val="{00000001-A318-4B30-BE08-DE3546729696}"/>
              </c:ext>
            </c:extLst>
          </c:dPt>
          <c:dPt>
            <c:idx val="1"/>
            <c:bubble3D val="0"/>
            <c:spPr>
              <a:blipFill>
                <a:blip xmlns:r="http://schemas.openxmlformats.org/officeDocument/2006/relationships" r:embed="rId4"/>
                <a:stretch>
                  <a:fillRect/>
                </a:stretch>
              </a:blipFill>
              <a:ln w="25400">
                <a:solidFill>
                  <a:schemeClr val="lt1"/>
                </a:solidFill>
              </a:ln>
              <a:effectLst/>
              <a:sp3d contourW="25400">
                <a:contourClr>
                  <a:schemeClr val="lt1"/>
                </a:contourClr>
              </a:sp3d>
            </c:spPr>
            <c:extLst>
              <c:ext xmlns:c16="http://schemas.microsoft.com/office/drawing/2014/chart" uri="{C3380CC4-5D6E-409C-BE32-E72D297353CC}">
                <c16:uniqueId val="{00000003-A318-4B30-BE08-DE3546729696}"/>
              </c:ext>
            </c:extLst>
          </c:dPt>
          <c:dPt>
            <c:idx val="2"/>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A318-4B30-BE08-DE3546729696}"/>
              </c:ext>
            </c:extLst>
          </c:dPt>
          <c:dPt>
            <c:idx val="3"/>
            <c:bubble3D val="0"/>
            <c:spPr>
              <a:solidFill>
                <a:srgbClr val="923E8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318-4B30-BE08-DE354672969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A318-4B30-BE08-DE3546729696}"/>
              </c:ext>
            </c:extLst>
          </c:dPt>
          <c:dPt>
            <c:idx val="5"/>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B-A318-4B30-BE08-DE3546729696}"/>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318-4B30-BE08-DE354672969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318-4B30-BE08-DE3546729696}"/>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318-4B30-BE08-DE3546729696}"/>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318-4B30-BE08-DE3546729696}"/>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318-4B30-BE08-DE3546729696}"/>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318-4B30-BE08-DE3546729696}"/>
              </c:ext>
            </c:extLst>
          </c:dPt>
          <c:dLbls>
            <c:dLbl>
              <c:idx val="0"/>
              <c:layout>
                <c:manualLayout>
                  <c:x val="-7.1092036778185957E-2"/>
                  <c:y val="-0.11882294357474091"/>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318-4B30-BE08-DE3546729696}"/>
                </c:ext>
              </c:extLst>
            </c:dLbl>
            <c:dLbl>
              <c:idx val="1"/>
              <c:layout>
                <c:manualLayout>
                  <c:x val="2.7396798415363112E-3"/>
                  <c:y val="-1.065907275424554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318-4B30-BE08-DE3546729696}"/>
                </c:ext>
              </c:extLst>
            </c:dLbl>
            <c:dLbl>
              <c:idx val="2"/>
              <c:layout>
                <c:manualLayout>
                  <c:x val="1.1073984841992877E-2"/>
                  <c:y val="-4.730218999304832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318-4B30-BE08-DE3546729696}"/>
                </c:ext>
              </c:extLst>
            </c:dLbl>
            <c:dLbl>
              <c:idx val="3"/>
              <c:layout>
                <c:manualLayout>
                  <c:x val="2.9535777251750748E-2"/>
                  <c:y val="2.967165665556627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318-4B30-BE08-DE3546729696}"/>
                </c:ext>
              </c:extLst>
            </c:dLbl>
            <c:dLbl>
              <c:idx val="4"/>
              <c:layout>
                <c:manualLayout>
                  <c:x val="7.7514452085103991E-3"/>
                  <c:y val="1.8343655659643335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318-4B30-BE08-DE3546729696}"/>
                </c:ext>
              </c:extLst>
            </c:dLbl>
            <c:dLbl>
              <c:idx val="5"/>
              <c:layout>
                <c:manualLayout>
                  <c:x val="9.6843369601101372E-3"/>
                  <c:y val="-1.001877729710663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318-4B30-BE08-DE3546729696}"/>
                </c:ext>
              </c:extLst>
            </c:dLbl>
            <c:dLbl>
              <c:idx val="6"/>
              <c:layout>
                <c:manualLayout>
                  <c:x val="-1.032788241809305E-3"/>
                  <c:y val="-1.7469870355065888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A318-4B30-BE08-DE3546729696}"/>
                </c:ext>
              </c:extLst>
            </c:dLbl>
            <c:dLbl>
              <c:idx val="7"/>
              <c:layout>
                <c:manualLayout>
                  <c:x val="1.9005247002465458E-2"/>
                  <c:y val="9.6397041278931041E-4"/>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F-A318-4B30-BE08-DE3546729696}"/>
                </c:ext>
              </c:extLst>
            </c:dLbl>
            <c:dLbl>
              <c:idx val="8"/>
              <c:layout>
                <c:manualLayout>
                  <c:x val="6.2880442799244209E-3"/>
                  <c:y val="1.62273194111605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A318-4B30-BE08-DE3546729696}"/>
                </c:ext>
              </c:extLst>
            </c:dLbl>
            <c:dLbl>
              <c:idx val="9"/>
              <c:layout>
                <c:manualLayout>
                  <c:x val="1.1909220535657876E-2"/>
                  <c:y val="4.7161100909817104E-4"/>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3-A318-4B30-BE08-DE3546729696}"/>
                </c:ext>
              </c:extLst>
            </c:dLbl>
            <c:dLbl>
              <c:idx val="10"/>
              <c:layout>
                <c:manualLayout>
                  <c:x val="1.4941945816095021E-2"/>
                  <c:y val="9.9195999709522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A318-4B30-BE08-DE3546729696}"/>
                </c:ext>
              </c:extLst>
            </c:dLbl>
            <c:dLbl>
              <c:idx val="11"/>
              <c:layout>
                <c:manualLayout>
                  <c:x val="1.0378950178060927E-2"/>
                  <c:y val="-2.1267519425684438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A318-4B30-BE08-DE354672969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1"/>
            <c:showBubbleSize val="0"/>
            <c:showLeaderLines val="0"/>
            <c:extLst>
              <c:ext xmlns:c15="http://schemas.microsoft.com/office/drawing/2012/chart" uri="{CE6537A1-D6FC-4f65-9D91-7224C49458BB}"/>
            </c:extLst>
          </c:dLbls>
          <c:cat>
            <c:strRef>
              <c:f>('1.'!$M$6:$M$7,'1.'!$M$8:$M$9,'1.'!$M$12:$M$19)</c:f>
              <c:strCache>
                <c:ptCount val="12"/>
                <c:pt idx="0">
                  <c:v>Metsaga metsamaa</c:v>
                </c:pt>
                <c:pt idx="1">
                  <c:v>Metsata metsamaa</c:v>
                </c:pt>
                <c:pt idx="2">
                  <c:v>Põõsastik</c:v>
                </c:pt>
                <c:pt idx="3">
                  <c:v>Põllumajandusmaa</c:v>
                </c:pt>
                <c:pt idx="4">
                  <c:v>Soo</c:v>
                </c:pt>
                <c:pt idx="5">
                  <c:v>Siseveed</c:v>
                </c:pt>
                <c:pt idx="6">
                  <c:v>Muud veekogud</c:v>
                </c:pt>
                <c:pt idx="7">
                  <c:v>Asustusala</c:v>
                </c:pt>
                <c:pt idx="8">
                  <c:v>Teed</c:v>
                </c:pt>
                <c:pt idx="9">
                  <c:v>Trassid</c:v>
                </c:pt>
                <c:pt idx="10">
                  <c:v>Karjäärid</c:v>
                </c:pt>
                <c:pt idx="11">
                  <c:v>Muud maad</c:v>
                </c:pt>
              </c:strCache>
            </c:strRef>
          </c:cat>
          <c:val>
            <c:numRef>
              <c:f>('1.'!$B$6:$B$9,'1.'!$B$12:$B$19)</c:f>
              <c:numCache>
                <c:formatCode>#\ ##0.0</c:formatCode>
                <c:ptCount val="12"/>
                <c:pt idx="0">
                  <c:v>2151.1999999999998</c:v>
                </c:pt>
                <c:pt idx="1">
                  <c:v>209</c:v>
                </c:pt>
                <c:pt idx="2">
                  <c:v>53.405000000000001</c:v>
                </c:pt>
                <c:pt idx="3">
                  <c:v>1198.49</c:v>
                </c:pt>
                <c:pt idx="4">
                  <c:v>229.458</c:v>
                </c:pt>
                <c:pt idx="5">
                  <c:v>81.551000000000002</c:v>
                </c:pt>
                <c:pt idx="6">
                  <c:v>187.26599118117974</c:v>
                </c:pt>
                <c:pt idx="7">
                  <c:v>193.68</c:v>
                </c:pt>
                <c:pt idx="8">
                  <c:v>71.536000000000001</c:v>
                </c:pt>
                <c:pt idx="9">
                  <c:v>75.971999999999994</c:v>
                </c:pt>
                <c:pt idx="10">
                  <c:v>29.974</c:v>
                </c:pt>
                <c:pt idx="11">
                  <c:v>52.396000000000001</c:v>
                </c:pt>
              </c:numCache>
            </c:numRef>
          </c:val>
          <c:extLst>
            <c:ext xmlns:c16="http://schemas.microsoft.com/office/drawing/2014/chart" uri="{C3380CC4-5D6E-409C-BE32-E72D297353CC}">
              <c16:uniqueId val="{00000018-A318-4B30-BE08-DE3546729696}"/>
            </c:ext>
          </c:extLst>
        </c:ser>
        <c:dLbls>
          <c:showLegendKey val="0"/>
          <c:showVal val="0"/>
          <c:showCatName val="0"/>
          <c:showSerName val="0"/>
          <c:showPercent val="0"/>
          <c:showBubbleSize val="0"/>
          <c:showLeaderLines val="0"/>
        </c:dLbls>
      </c:pie3DChart>
      <c:spPr>
        <a:noFill/>
        <a:ln>
          <a:noFill/>
        </a:ln>
        <a:effectLst/>
      </c:spPr>
    </c:plotArea>
    <c:legend>
      <c:legendPos val="r"/>
      <c:layout>
        <c:manualLayout>
          <c:xMode val="edge"/>
          <c:yMode val="edge"/>
          <c:x val="0.77358850726899353"/>
          <c:y val="6.533800467472152E-2"/>
          <c:w val="0.21869281504843116"/>
          <c:h val="0.8904938878776662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4194805049791883E-2"/>
          <c:y val="0.114525300116174"/>
          <c:w val="0.88380930644539013"/>
          <c:h val="0.68424745062604875"/>
        </c:manualLayout>
      </c:layout>
      <c:barChart>
        <c:barDir val="col"/>
        <c:grouping val="stacked"/>
        <c:varyColors val="0"/>
        <c:ser>
          <c:idx val="0"/>
          <c:order val="0"/>
          <c:tx>
            <c:strRef>
              <c:f>'14.'!$B$4:$D$4</c:f>
              <c:strCache>
                <c:ptCount val="1"/>
                <c:pt idx="0">
                  <c:v>Mänd</c:v>
                </c:pt>
              </c:strCache>
            </c:strRef>
          </c:tx>
          <c:spPr>
            <a:solidFill>
              <a:schemeClr val="accent2">
                <a:lumMod val="60000"/>
                <a:lumOff val="40000"/>
              </a:schemeClr>
            </a:solidFill>
            <a:ln>
              <a:noFill/>
            </a:ln>
            <a:effectLst/>
          </c:spPr>
          <c:invertIfNegative val="0"/>
          <c:cat>
            <c:strLit>
              <c:ptCount val="7"/>
              <c:pt idx="0">
                <c:v>1A</c:v>
              </c:pt>
              <c:pt idx="1">
                <c:v>1</c:v>
              </c:pt>
              <c:pt idx="2">
                <c:v>2</c:v>
              </c:pt>
              <c:pt idx="3">
                <c:v>3</c:v>
              </c:pt>
              <c:pt idx="4">
                <c:v>4</c:v>
              </c:pt>
              <c:pt idx="5">
                <c:v>5</c:v>
              </c:pt>
              <c:pt idx="6">
                <c:v>5A-5B</c:v>
              </c:pt>
            </c:strLit>
          </c:cat>
          <c:val>
            <c:numRef>
              <c:f>'14.'!$B$6:$B$12</c:f>
              <c:numCache>
                <c:formatCode>0.0</c:formatCode>
                <c:ptCount val="7"/>
                <c:pt idx="0">
                  <c:v>39.034999999999997</c:v>
                </c:pt>
                <c:pt idx="1">
                  <c:v>141.01499999999999</c:v>
                </c:pt>
                <c:pt idx="2">
                  <c:v>165.44200000000001</c:v>
                </c:pt>
                <c:pt idx="3">
                  <c:v>122.539</c:v>
                </c:pt>
                <c:pt idx="4">
                  <c:v>77.259</c:v>
                </c:pt>
                <c:pt idx="5">
                  <c:v>53.262999999999998</c:v>
                </c:pt>
                <c:pt idx="6">
                  <c:v>52.890999999999998</c:v>
                </c:pt>
              </c:numCache>
            </c:numRef>
          </c:val>
          <c:extLst>
            <c:ext xmlns:c16="http://schemas.microsoft.com/office/drawing/2014/chart" uri="{C3380CC4-5D6E-409C-BE32-E72D297353CC}">
              <c16:uniqueId val="{00000000-759E-4925-963F-D51BC350CBD0}"/>
            </c:ext>
          </c:extLst>
        </c:ser>
        <c:ser>
          <c:idx val="1"/>
          <c:order val="1"/>
          <c:tx>
            <c:strRef>
              <c:f>'14.'!$E$4:$G$4</c:f>
              <c:strCache>
                <c:ptCount val="1"/>
                <c:pt idx="0">
                  <c:v>Kuusk</c:v>
                </c:pt>
              </c:strCache>
            </c:strRef>
          </c:tx>
          <c:spPr>
            <a:solidFill>
              <a:schemeClr val="accent3">
                <a:lumMod val="75000"/>
              </a:schemeClr>
            </a:solidFill>
            <a:ln>
              <a:noFill/>
            </a:ln>
            <a:effectLst/>
          </c:spPr>
          <c:invertIfNegative val="0"/>
          <c:cat>
            <c:strLit>
              <c:ptCount val="7"/>
              <c:pt idx="0">
                <c:v>1A</c:v>
              </c:pt>
              <c:pt idx="1">
                <c:v>1</c:v>
              </c:pt>
              <c:pt idx="2">
                <c:v>2</c:v>
              </c:pt>
              <c:pt idx="3">
                <c:v>3</c:v>
              </c:pt>
              <c:pt idx="4">
                <c:v>4</c:v>
              </c:pt>
              <c:pt idx="5">
                <c:v>5</c:v>
              </c:pt>
              <c:pt idx="6">
                <c:v>5A-5B</c:v>
              </c:pt>
            </c:strLit>
          </c:cat>
          <c:val>
            <c:numRef>
              <c:f>'14.'!$E$6:$E$12</c:f>
              <c:numCache>
                <c:formatCode>0.0</c:formatCode>
                <c:ptCount val="7"/>
                <c:pt idx="0">
                  <c:v>142.524</c:v>
                </c:pt>
                <c:pt idx="1">
                  <c:v>139.56399999999999</c:v>
                </c:pt>
                <c:pt idx="2">
                  <c:v>55.613</c:v>
                </c:pt>
                <c:pt idx="3">
                  <c:v>18.184000000000001</c:v>
                </c:pt>
                <c:pt idx="4">
                  <c:v>7.7919999999999998</c:v>
                </c:pt>
                <c:pt idx="5">
                  <c:v>1.5620000000000001</c:v>
                </c:pt>
                <c:pt idx="6">
                  <c:v>0.53</c:v>
                </c:pt>
              </c:numCache>
            </c:numRef>
          </c:val>
          <c:extLst>
            <c:ext xmlns:c16="http://schemas.microsoft.com/office/drawing/2014/chart" uri="{C3380CC4-5D6E-409C-BE32-E72D297353CC}">
              <c16:uniqueId val="{00000001-759E-4925-963F-D51BC350CBD0}"/>
            </c:ext>
          </c:extLst>
        </c:ser>
        <c:ser>
          <c:idx val="2"/>
          <c:order val="2"/>
          <c:tx>
            <c:strRef>
              <c:f>'14.'!$H$4:$J$4</c:f>
              <c:strCache>
                <c:ptCount val="1"/>
                <c:pt idx="0">
                  <c:v>Kask</c:v>
                </c:pt>
              </c:strCache>
            </c:strRef>
          </c:tx>
          <c:spPr>
            <a:solidFill>
              <a:schemeClr val="accent5">
                <a:lumMod val="60000"/>
                <a:lumOff val="40000"/>
              </a:schemeClr>
            </a:solidFill>
            <a:ln>
              <a:noFill/>
            </a:ln>
            <a:effectLst/>
          </c:spPr>
          <c:invertIfNegative val="0"/>
          <c:cat>
            <c:strLit>
              <c:ptCount val="7"/>
              <c:pt idx="0">
                <c:v>1A</c:v>
              </c:pt>
              <c:pt idx="1">
                <c:v>1</c:v>
              </c:pt>
              <c:pt idx="2">
                <c:v>2</c:v>
              </c:pt>
              <c:pt idx="3">
                <c:v>3</c:v>
              </c:pt>
              <c:pt idx="4">
                <c:v>4</c:v>
              </c:pt>
              <c:pt idx="5">
                <c:v>5</c:v>
              </c:pt>
              <c:pt idx="6">
                <c:v>5A-5B</c:v>
              </c:pt>
            </c:strLit>
          </c:cat>
          <c:val>
            <c:numRef>
              <c:f>'14.'!$H$6:$H$12</c:f>
              <c:numCache>
                <c:formatCode>0.0</c:formatCode>
                <c:ptCount val="7"/>
                <c:pt idx="0">
                  <c:v>89.962000000000003</c:v>
                </c:pt>
                <c:pt idx="1">
                  <c:v>237.36</c:v>
                </c:pt>
                <c:pt idx="2">
                  <c:v>184.40199999999999</c:v>
                </c:pt>
                <c:pt idx="3">
                  <c:v>95.019000000000005</c:v>
                </c:pt>
                <c:pt idx="4">
                  <c:v>31.295000000000002</c:v>
                </c:pt>
                <c:pt idx="5">
                  <c:v>11.241</c:v>
                </c:pt>
                <c:pt idx="6">
                  <c:v>2.8109999999999999</c:v>
                </c:pt>
              </c:numCache>
            </c:numRef>
          </c:val>
          <c:extLst>
            <c:ext xmlns:c16="http://schemas.microsoft.com/office/drawing/2014/chart" uri="{C3380CC4-5D6E-409C-BE32-E72D297353CC}">
              <c16:uniqueId val="{00000002-759E-4925-963F-D51BC350CBD0}"/>
            </c:ext>
          </c:extLst>
        </c:ser>
        <c:ser>
          <c:idx val="3"/>
          <c:order val="3"/>
          <c:tx>
            <c:strRef>
              <c:f>'14.'!$K$4:$M$4</c:f>
              <c:strCache>
                <c:ptCount val="1"/>
                <c:pt idx="0">
                  <c:v>Haab</c:v>
                </c:pt>
              </c:strCache>
            </c:strRef>
          </c:tx>
          <c:spPr>
            <a:solidFill>
              <a:schemeClr val="accent6">
                <a:lumMod val="60000"/>
                <a:lumOff val="40000"/>
              </a:schemeClr>
            </a:solidFill>
            <a:ln>
              <a:noFill/>
            </a:ln>
            <a:effectLst/>
          </c:spPr>
          <c:invertIfNegative val="0"/>
          <c:cat>
            <c:strLit>
              <c:ptCount val="7"/>
              <c:pt idx="0">
                <c:v>1A</c:v>
              </c:pt>
              <c:pt idx="1">
                <c:v>1</c:v>
              </c:pt>
              <c:pt idx="2">
                <c:v>2</c:v>
              </c:pt>
              <c:pt idx="3">
                <c:v>3</c:v>
              </c:pt>
              <c:pt idx="4">
                <c:v>4</c:v>
              </c:pt>
              <c:pt idx="5">
                <c:v>5</c:v>
              </c:pt>
              <c:pt idx="6">
                <c:v>5A-5B</c:v>
              </c:pt>
            </c:strLit>
          </c:cat>
          <c:val>
            <c:numRef>
              <c:f>'14.'!$K$6:$K$12</c:f>
              <c:numCache>
                <c:formatCode>0.0</c:formatCode>
                <c:ptCount val="7"/>
                <c:pt idx="0">
                  <c:v>44.741999999999997</c:v>
                </c:pt>
                <c:pt idx="1">
                  <c:v>74.772999999999996</c:v>
                </c:pt>
                <c:pt idx="2">
                  <c:v>20.931999999999999</c:v>
                </c:pt>
                <c:pt idx="3">
                  <c:v>3.7480000000000002</c:v>
                </c:pt>
                <c:pt idx="4">
                  <c:v>0.625</c:v>
                </c:pt>
                <c:pt idx="5">
                  <c:v>0.156</c:v>
                </c:pt>
                <c:pt idx="6">
                  <c:v>0</c:v>
                </c:pt>
              </c:numCache>
            </c:numRef>
          </c:val>
          <c:extLst>
            <c:ext xmlns:c16="http://schemas.microsoft.com/office/drawing/2014/chart" uri="{C3380CC4-5D6E-409C-BE32-E72D297353CC}">
              <c16:uniqueId val="{00000003-759E-4925-963F-D51BC350CBD0}"/>
            </c:ext>
          </c:extLst>
        </c:ser>
        <c:ser>
          <c:idx val="4"/>
          <c:order val="4"/>
          <c:tx>
            <c:strRef>
              <c:f>'14.'!$N$4:$P$4</c:f>
              <c:strCache>
                <c:ptCount val="1"/>
                <c:pt idx="0">
                  <c:v>Sanglepp</c:v>
                </c:pt>
              </c:strCache>
            </c:strRef>
          </c:tx>
          <c:spPr>
            <a:solidFill>
              <a:schemeClr val="accent4">
                <a:lumMod val="60000"/>
                <a:lumOff val="40000"/>
              </a:schemeClr>
            </a:solidFill>
            <a:ln>
              <a:noFill/>
            </a:ln>
            <a:effectLst/>
          </c:spPr>
          <c:invertIfNegative val="0"/>
          <c:cat>
            <c:strLit>
              <c:ptCount val="7"/>
              <c:pt idx="0">
                <c:v>1A</c:v>
              </c:pt>
              <c:pt idx="1">
                <c:v>1</c:v>
              </c:pt>
              <c:pt idx="2">
                <c:v>2</c:v>
              </c:pt>
              <c:pt idx="3">
                <c:v>3</c:v>
              </c:pt>
              <c:pt idx="4">
                <c:v>4</c:v>
              </c:pt>
              <c:pt idx="5">
                <c:v>5</c:v>
              </c:pt>
              <c:pt idx="6">
                <c:v>5A-5B</c:v>
              </c:pt>
            </c:strLit>
          </c:cat>
          <c:val>
            <c:numRef>
              <c:f>'14.'!$N$6:$N$12</c:f>
              <c:numCache>
                <c:formatCode>0.0</c:formatCode>
                <c:ptCount val="7"/>
                <c:pt idx="0">
                  <c:v>4.657</c:v>
                </c:pt>
                <c:pt idx="1">
                  <c:v>38.718000000000004</c:v>
                </c:pt>
                <c:pt idx="2">
                  <c:v>32.578000000000003</c:v>
                </c:pt>
                <c:pt idx="3">
                  <c:v>10.554</c:v>
                </c:pt>
                <c:pt idx="4">
                  <c:v>1.43</c:v>
                </c:pt>
                <c:pt idx="5">
                  <c:v>0.46800000000000003</c:v>
                </c:pt>
                <c:pt idx="6">
                  <c:v>0.156</c:v>
                </c:pt>
              </c:numCache>
            </c:numRef>
          </c:val>
          <c:extLst>
            <c:ext xmlns:c16="http://schemas.microsoft.com/office/drawing/2014/chart" uri="{C3380CC4-5D6E-409C-BE32-E72D297353CC}">
              <c16:uniqueId val="{00000004-759E-4925-963F-D51BC350CBD0}"/>
            </c:ext>
          </c:extLst>
        </c:ser>
        <c:ser>
          <c:idx val="5"/>
          <c:order val="5"/>
          <c:tx>
            <c:strRef>
              <c:f>'14.'!$Q$4:$S$4</c:f>
              <c:strCache>
                <c:ptCount val="1"/>
                <c:pt idx="0">
                  <c:v>Hall lepp</c:v>
                </c:pt>
              </c:strCache>
            </c:strRef>
          </c:tx>
          <c:spPr>
            <a:solidFill>
              <a:srgbClr val="FFC000"/>
            </a:solidFill>
            <a:ln>
              <a:noFill/>
            </a:ln>
            <a:effectLst/>
          </c:spPr>
          <c:invertIfNegative val="0"/>
          <c:cat>
            <c:strLit>
              <c:ptCount val="7"/>
              <c:pt idx="0">
                <c:v>1A</c:v>
              </c:pt>
              <c:pt idx="1">
                <c:v>1</c:v>
              </c:pt>
              <c:pt idx="2">
                <c:v>2</c:v>
              </c:pt>
              <c:pt idx="3">
                <c:v>3</c:v>
              </c:pt>
              <c:pt idx="4">
                <c:v>4</c:v>
              </c:pt>
              <c:pt idx="5">
                <c:v>5</c:v>
              </c:pt>
              <c:pt idx="6">
                <c:v>5A-5B</c:v>
              </c:pt>
            </c:strLit>
          </c:cat>
          <c:val>
            <c:numRef>
              <c:f>'14.'!$Q$6:$Q$12</c:f>
              <c:numCache>
                <c:formatCode>0.0</c:formatCode>
                <c:ptCount val="7"/>
                <c:pt idx="0">
                  <c:v>17.736999999999998</c:v>
                </c:pt>
                <c:pt idx="1">
                  <c:v>127.607</c:v>
                </c:pt>
                <c:pt idx="2">
                  <c:v>56.058999999999997</c:v>
                </c:pt>
                <c:pt idx="3">
                  <c:v>9.7070000000000007</c:v>
                </c:pt>
                <c:pt idx="4">
                  <c:v>1.423</c:v>
                </c:pt>
                <c:pt idx="5">
                  <c:v>0.156</c:v>
                </c:pt>
                <c:pt idx="6">
                  <c:v>0</c:v>
                </c:pt>
              </c:numCache>
            </c:numRef>
          </c:val>
          <c:extLst>
            <c:ext xmlns:c16="http://schemas.microsoft.com/office/drawing/2014/chart" uri="{C3380CC4-5D6E-409C-BE32-E72D297353CC}">
              <c16:uniqueId val="{00000005-759E-4925-963F-D51BC350CBD0}"/>
            </c:ext>
          </c:extLst>
        </c:ser>
        <c:ser>
          <c:idx val="6"/>
          <c:order val="6"/>
          <c:tx>
            <c:strRef>
              <c:f>'14.'!$T$4:$V$4</c:f>
              <c:strCache>
                <c:ptCount val="1"/>
                <c:pt idx="0">
                  <c:v>Teised</c:v>
                </c:pt>
              </c:strCache>
            </c:strRef>
          </c:tx>
          <c:spPr>
            <a:solidFill>
              <a:schemeClr val="tx2">
                <a:lumMod val="60000"/>
                <a:lumOff val="40000"/>
              </a:schemeClr>
            </a:solidFill>
            <a:ln>
              <a:noFill/>
            </a:ln>
            <a:effectLst/>
          </c:spPr>
          <c:invertIfNegative val="0"/>
          <c:cat>
            <c:strLit>
              <c:ptCount val="7"/>
              <c:pt idx="0">
                <c:v>1A</c:v>
              </c:pt>
              <c:pt idx="1">
                <c:v>1</c:v>
              </c:pt>
              <c:pt idx="2">
                <c:v>2</c:v>
              </c:pt>
              <c:pt idx="3">
                <c:v>3</c:v>
              </c:pt>
              <c:pt idx="4">
                <c:v>4</c:v>
              </c:pt>
              <c:pt idx="5">
                <c:v>5</c:v>
              </c:pt>
              <c:pt idx="6">
                <c:v>5A-5B</c:v>
              </c:pt>
            </c:strLit>
          </c:cat>
          <c:val>
            <c:numRef>
              <c:f>'14.'!$T$6:$T$12</c:f>
              <c:numCache>
                <c:formatCode>0.0</c:formatCode>
                <c:ptCount val="7"/>
                <c:pt idx="0">
                  <c:v>5.6269999999999998</c:v>
                </c:pt>
                <c:pt idx="1">
                  <c:v>13.247</c:v>
                </c:pt>
                <c:pt idx="2">
                  <c:v>8.6120000000000001</c:v>
                </c:pt>
                <c:pt idx="3">
                  <c:v>6.3840000000000003</c:v>
                </c:pt>
                <c:pt idx="4">
                  <c:v>1.49</c:v>
                </c:pt>
                <c:pt idx="5">
                  <c:v>0.312</c:v>
                </c:pt>
                <c:pt idx="6">
                  <c:v>0</c:v>
                </c:pt>
              </c:numCache>
            </c:numRef>
          </c:val>
          <c:extLst>
            <c:ext xmlns:c16="http://schemas.microsoft.com/office/drawing/2014/chart" uri="{C3380CC4-5D6E-409C-BE32-E72D297353CC}">
              <c16:uniqueId val="{00000006-759E-4925-963F-D51BC350CBD0}"/>
            </c:ext>
          </c:extLst>
        </c:ser>
        <c:dLbls>
          <c:showLegendKey val="0"/>
          <c:showVal val="0"/>
          <c:showCatName val="0"/>
          <c:showSerName val="0"/>
          <c:showPercent val="0"/>
          <c:showBubbleSize val="0"/>
        </c:dLbls>
        <c:gapWidth val="150"/>
        <c:overlap val="100"/>
        <c:axId val="685252424"/>
        <c:axId val="685249288"/>
      </c:barChart>
      <c:catAx>
        <c:axId val="68525242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t-EE" sz="1100" baseline="0"/>
                  <a:t>Boniteediklassid</a:t>
                </a:r>
              </a:p>
            </c:rich>
          </c:tx>
          <c:layout>
            <c:manualLayout>
              <c:xMode val="edge"/>
              <c:yMode val="edge"/>
              <c:x val="0.44288943230210803"/>
              <c:y val="0.9018704014457209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49288"/>
        <c:crossesAt val="0"/>
        <c:auto val="1"/>
        <c:lblAlgn val="ctr"/>
        <c:lblOffset val="100"/>
        <c:noMultiLvlLbl val="0"/>
      </c:catAx>
      <c:valAx>
        <c:axId val="685249288"/>
        <c:scaling>
          <c:orientation val="minMax"/>
        </c:scaling>
        <c:delete val="0"/>
        <c:axPos val="l"/>
        <c:majorGridlines>
          <c:spPr>
            <a:ln w="9525" cap="flat" cmpd="sng" algn="ctr">
              <a:solidFill>
                <a:schemeClr val="bg1">
                  <a:lumMod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52424"/>
        <c:crosses val="autoZero"/>
        <c:crossBetween val="between"/>
      </c:valAx>
      <c:spPr>
        <a:noFill/>
        <a:ln>
          <a:noFill/>
        </a:ln>
        <a:effectLst/>
      </c:spPr>
    </c:plotArea>
    <c:legend>
      <c:legendPos val="r"/>
      <c:layout>
        <c:manualLayout>
          <c:xMode val="edge"/>
          <c:yMode val="edge"/>
          <c:x val="0.90254859446916957"/>
          <c:y val="9.9210362573383462E-2"/>
          <c:w val="8.0701302272169761E-2"/>
          <c:h val="0.52556297680688746"/>
        </c:manualLayout>
      </c:layout>
      <c:overlay val="1"/>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gradFill>
      <a:gsLst>
        <a:gs pos="0">
          <a:schemeClr val="bg1"/>
        </a:gs>
        <a:gs pos="65000">
          <a:schemeClr val="bg1">
            <a:lumMod val="95000"/>
          </a:schemeClr>
        </a:gs>
        <a:gs pos="100000">
          <a:schemeClr val="bg1">
            <a:lumMod val="95000"/>
          </a:schemeClr>
        </a:gs>
      </a:gsLst>
      <a:lin ang="5400000" scaled="1"/>
    </a:gradFill>
    <a:ln w="9525" cap="flat" cmpd="sng" algn="ctr">
      <a:noFill/>
      <a:round/>
    </a:ln>
    <a:effectLst/>
  </c:spPr>
  <c:txPr>
    <a:bodyPr/>
    <a:lstStyle/>
    <a:p>
      <a:pPr>
        <a:defRPr/>
      </a:pPr>
      <a:endParaRPr lang="et-EE"/>
    </a:p>
  </c:txPr>
  <c:printSettings>
    <c:headerFooter/>
    <c:pageMargins b="0.75" l="0.7" r="0.7" t="0.75" header="0.3" footer="0.3"/>
    <c:pageSetup orientation="portrait"/>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sz="1200" b="1" i="0" baseline="0">
                <a:latin typeface="Garamond" panose="02020404030301010803" pitchFamily="18" charset="0"/>
              </a:rPr>
              <a:t>METSAMAA JAGUNEMINE METSATÜÜPIDE JÄRGI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4.1481837671054476E-2"/>
          <c:y val="0.12984496124031009"/>
          <c:w val="0.95039935084450333"/>
          <c:h val="0.63164777434777009"/>
        </c:manualLayout>
      </c:layout>
      <c:barChart>
        <c:barDir val="col"/>
        <c:grouping val="clustered"/>
        <c:varyColors val="0"/>
        <c:ser>
          <c:idx val="0"/>
          <c:order val="0"/>
          <c:spPr>
            <a:gradFill>
              <a:gsLst>
                <a:gs pos="0">
                  <a:schemeClr val="accent3">
                    <a:lumMod val="50000"/>
                  </a:schemeClr>
                </a:gs>
                <a:gs pos="59000">
                  <a:schemeClr val="accent3">
                    <a:lumMod val="60000"/>
                    <a:lumOff val="40000"/>
                  </a:schemeClr>
                </a:gs>
                <a:gs pos="100000">
                  <a:schemeClr val="accent3">
                    <a:lumMod val="50000"/>
                  </a:schemeClr>
                </a:gs>
              </a:gsLst>
              <a:lin ang="5400000" scaled="1"/>
            </a:gradFill>
            <a:ln>
              <a:gradFill>
                <a:gsLst>
                  <a:gs pos="30465">
                    <a:srgbClr val="D6E3BB"/>
                  </a:gs>
                  <a:gs pos="0">
                    <a:schemeClr val="bg1"/>
                  </a:gs>
                  <a:gs pos="45000">
                    <a:schemeClr val="accent3">
                      <a:lumMod val="60000"/>
                      <a:lumOff val="40000"/>
                    </a:schemeClr>
                  </a:gs>
                  <a:gs pos="100000">
                    <a:schemeClr val="accent3">
                      <a:lumMod val="50000"/>
                    </a:schemeClr>
                  </a:gs>
                </a:gsLst>
                <a:lin ang="5400000" scaled="1"/>
              </a:gra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'18.'!$C$45:$C$54</c:f>
              <c:strCache>
                <c:ptCount val="10"/>
                <c:pt idx="0">
                  <c:v>Loometsad</c:v>
                </c:pt>
                <c:pt idx="1">
                  <c:v>Nõmme-metsad</c:v>
                </c:pt>
                <c:pt idx="2">
                  <c:v>Palumetsad</c:v>
                </c:pt>
                <c:pt idx="3">
                  <c:v>Laane-metsad</c:v>
                </c:pt>
                <c:pt idx="4">
                  <c:v>Salumetsad</c:v>
                </c:pt>
                <c:pt idx="5">
                  <c:v>Sooviku-metsad</c:v>
                </c:pt>
                <c:pt idx="6">
                  <c:v>Rabastuvad metsad</c:v>
                </c:pt>
                <c:pt idx="7">
                  <c:v>Kõdusoo-metsad</c:v>
                </c:pt>
                <c:pt idx="8">
                  <c:v>Soometsad</c:v>
                </c:pt>
                <c:pt idx="9">
                  <c:v>Puistangud</c:v>
                </c:pt>
              </c:strCache>
            </c:strRef>
          </c:cat>
          <c:val>
            <c:numRef>
              <c:f>'18.'!$D$45:$D$54</c:f>
              <c:numCache>
                <c:formatCode>General</c:formatCode>
                <c:ptCount val="10"/>
                <c:pt idx="0">
                  <c:v>34.99</c:v>
                </c:pt>
                <c:pt idx="1">
                  <c:v>8.5410000000000004</c:v>
                </c:pt>
                <c:pt idx="2">
                  <c:v>519.50400000000002</c:v>
                </c:pt>
                <c:pt idx="3">
                  <c:v>464.851</c:v>
                </c:pt>
                <c:pt idx="4">
                  <c:v>268.82100000000003</c:v>
                </c:pt>
                <c:pt idx="5">
                  <c:v>488.72500000000002</c:v>
                </c:pt>
                <c:pt idx="6">
                  <c:v>9.8490000000000002</c:v>
                </c:pt>
                <c:pt idx="7">
                  <c:v>365.255</c:v>
                </c:pt>
                <c:pt idx="8">
                  <c:v>172.44399999999999</c:v>
                </c:pt>
                <c:pt idx="9">
                  <c:v>27.221</c:v>
                </c:pt>
              </c:numCache>
            </c:numRef>
          </c:val>
          <c:extLst>
            <c:ext xmlns:c16="http://schemas.microsoft.com/office/drawing/2014/chart" uri="{C3380CC4-5D6E-409C-BE32-E72D297353CC}">
              <c16:uniqueId val="{00000000-209E-42F8-B1E0-1B5E9CD07441}"/>
            </c:ext>
          </c:extLst>
        </c:ser>
        <c:dLbls>
          <c:showLegendKey val="0"/>
          <c:showVal val="0"/>
          <c:showCatName val="0"/>
          <c:showSerName val="0"/>
          <c:showPercent val="0"/>
          <c:showBubbleSize val="0"/>
        </c:dLbls>
        <c:gapWidth val="76"/>
        <c:overlap val="2"/>
        <c:axId val="731520800"/>
        <c:axId val="731521584"/>
      </c:barChart>
      <c:catAx>
        <c:axId val="73152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731521584"/>
        <c:crosses val="autoZero"/>
        <c:auto val="1"/>
        <c:lblAlgn val="ctr"/>
        <c:lblOffset val="100"/>
        <c:noMultiLvlLbl val="0"/>
      </c:catAx>
      <c:valAx>
        <c:axId val="731521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7315208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Garamond" panose="02020404030301010803" pitchFamily="18" charset="0"/>
                <a:ea typeface="+mn-ea"/>
                <a:cs typeface="+mn-cs"/>
              </a:defRPr>
            </a:pPr>
            <a:r>
              <a:rPr lang="et-EE" sz="1200" b="1" i="0" baseline="0">
                <a:latin typeface="Garamond" panose="02020404030301010803" pitchFamily="18" charset="0"/>
              </a:rPr>
              <a:t>MAJANDATAVA METSAMAA JAGUNEMINE METSAKASVUKOHATÜÜPIDE</a:t>
            </a:r>
          </a:p>
          <a:p>
            <a:pPr>
              <a:defRPr sz="1200" b="1">
                <a:latin typeface="Garamond" panose="02020404030301010803" pitchFamily="18" charset="0"/>
              </a:defRPr>
            </a:pPr>
            <a:r>
              <a:rPr lang="et-EE" sz="1200" b="1" i="0" baseline="0">
                <a:latin typeface="Garamond" panose="02020404030301010803" pitchFamily="18" charset="0"/>
              </a:rPr>
              <a:t>  JA VALDAJATE JÄRGI</a:t>
            </a:r>
            <a:endParaRPr lang="en-US" sz="1200" b="1" i="0" baseline="0">
              <a:latin typeface="Garamond" panose="02020404030301010803" pitchFamily="18" charset="0"/>
            </a:endParaRPr>
          </a:p>
        </c:rich>
      </c:tx>
      <c:layout>
        <c:manualLayout>
          <c:xMode val="edge"/>
          <c:yMode val="edge"/>
          <c:x val="0.14852406672761087"/>
          <c:y val="3.4918985252309263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Garamond" panose="02020404030301010803" pitchFamily="18" charset="0"/>
              <a:ea typeface="+mn-ea"/>
              <a:cs typeface="+mn-cs"/>
            </a:defRPr>
          </a:pPr>
          <a:endParaRPr lang="et-EE"/>
        </a:p>
      </c:txPr>
    </c:title>
    <c:autoTitleDeleted val="0"/>
    <c:plotArea>
      <c:layout>
        <c:manualLayout>
          <c:layoutTarget val="inner"/>
          <c:xMode val="edge"/>
          <c:yMode val="edge"/>
          <c:x val="4.346618712655384E-2"/>
          <c:y val="0.12886191224040841"/>
          <c:w val="0.93776820054172783"/>
          <c:h val="0.62035939043741206"/>
        </c:manualLayout>
      </c:layout>
      <c:barChart>
        <c:barDir val="col"/>
        <c:grouping val="clustered"/>
        <c:varyColors val="0"/>
        <c:ser>
          <c:idx val="1"/>
          <c:order val="0"/>
          <c:tx>
            <c:strRef>
              <c:f>'18.'!$T$3:$V$3</c:f>
              <c:strCache>
                <c:ptCount val="1"/>
                <c:pt idx="0">
                  <c:v>Riigimetskonnad</c:v>
                </c:pt>
              </c:strCache>
            </c:strRef>
          </c:tx>
          <c:spPr>
            <a:solidFill>
              <a:schemeClr val="accent2"/>
            </a:solidFill>
            <a:ln>
              <a:noFill/>
            </a:ln>
            <a:effectLst/>
          </c:spPr>
          <c:invertIfNegative val="0"/>
          <c:cat>
            <c:strLit>
              <c:ptCount val="27"/>
              <c:pt idx="0">
                <c:v>Kastikuloo</c:v>
              </c:pt>
              <c:pt idx="1">
                <c:v>Leesikaloo</c:v>
              </c:pt>
              <c:pt idx="2">
                <c:v>Lubikaloo</c:v>
              </c:pt>
              <c:pt idx="3">
                <c:v>Kanarbiku</c:v>
              </c:pt>
              <c:pt idx="4">
                <c:v>Sambliku</c:v>
              </c:pt>
              <c:pt idx="5">
                <c:v>Jänesekapsa-mustika</c:v>
              </c:pt>
              <c:pt idx="6">
                <c:v>Jänesekapsa-pohla</c:v>
              </c:pt>
              <c:pt idx="7">
                <c:v>Karusambla-mustika</c:v>
              </c:pt>
              <c:pt idx="8">
                <c:v>Mustika</c:v>
              </c:pt>
              <c:pt idx="9">
                <c:v>Pohla</c:v>
              </c:pt>
              <c:pt idx="10">
                <c:v>Jänesekapsa</c:v>
              </c:pt>
              <c:pt idx="11">
                <c:v>Sinilille</c:v>
              </c:pt>
              <c:pt idx="12">
                <c:v>Naadi</c:v>
              </c:pt>
              <c:pt idx="13">
                <c:v>Sõnajala</c:v>
              </c:pt>
              <c:pt idx="14">
                <c:v>Angervaksa</c:v>
              </c:pt>
              <c:pt idx="15">
                <c:v>Osja</c:v>
              </c:pt>
              <c:pt idx="16">
                <c:v>Tarna-angervaksa</c:v>
              </c:pt>
              <c:pt idx="17">
                <c:v>Tarna</c:v>
              </c:pt>
              <c:pt idx="18">
                <c:v>Karusambla</c:v>
              </c:pt>
              <c:pt idx="19">
                <c:v>Sinika</c:v>
              </c:pt>
              <c:pt idx="20">
                <c:v>Jänesekapsa-kõdusoo</c:v>
              </c:pt>
              <c:pt idx="21">
                <c:v>Mustika-kõdusoo</c:v>
              </c:pt>
              <c:pt idx="22">
                <c:v>Lodu</c:v>
              </c:pt>
              <c:pt idx="23">
                <c:v>Madalsoo</c:v>
              </c:pt>
              <c:pt idx="24">
                <c:v>Raba</c:v>
              </c:pt>
              <c:pt idx="25">
                <c:v>Siirdesoo</c:v>
              </c:pt>
              <c:pt idx="26">
                <c:v> Puistangud</c:v>
              </c:pt>
            </c:strLit>
          </c:cat>
          <c:val>
            <c:numRef>
              <c:f>'18.'!$R$45:$R$71</c:f>
              <c:numCache>
                <c:formatCode>General</c:formatCode>
                <c:ptCount val="27"/>
                <c:pt idx="0">
                  <c:v>5.0199999999999996</c:v>
                </c:pt>
                <c:pt idx="1">
                  <c:v>0</c:v>
                </c:pt>
                <c:pt idx="2">
                  <c:v>0.371</c:v>
                </c:pt>
                <c:pt idx="3">
                  <c:v>0.57599999999999996</c:v>
                </c:pt>
                <c:pt idx="4">
                  <c:v>0.78100000000000003</c:v>
                </c:pt>
                <c:pt idx="5">
                  <c:v>75.177999999999997</c:v>
                </c:pt>
                <c:pt idx="6">
                  <c:v>23.221</c:v>
                </c:pt>
                <c:pt idx="7">
                  <c:v>17.875</c:v>
                </c:pt>
                <c:pt idx="8">
                  <c:v>50.216000000000001</c:v>
                </c:pt>
                <c:pt idx="9">
                  <c:v>27.795000000000002</c:v>
                </c:pt>
                <c:pt idx="10">
                  <c:v>55.838999999999999</c:v>
                </c:pt>
                <c:pt idx="11">
                  <c:v>40.085999999999999</c:v>
                </c:pt>
                <c:pt idx="12">
                  <c:v>51.783999999999999</c:v>
                </c:pt>
                <c:pt idx="13">
                  <c:v>1.718</c:v>
                </c:pt>
                <c:pt idx="14">
                  <c:v>83.457999999999998</c:v>
                </c:pt>
                <c:pt idx="15">
                  <c:v>2.1859999999999999</c:v>
                </c:pt>
                <c:pt idx="16">
                  <c:v>43.793999999999997</c:v>
                </c:pt>
                <c:pt idx="17">
                  <c:v>7.9820000000000002</c:v>
                </c:pt>
                <c:pt idx="18">
                  <c:v>2.2010000000000001</c:v>
                </c:pt>
                <c:pt idx="19">
                  <c:v>1.202</c:v>
                </c:pt>
                <c:pt idx="20">
                  <c:v>75.191999999999993</c:v>
                </c:pt>
                <c:pt idx="21">
                  <c:v>60.585000000000001</c:v>
                </c:pt>
                <c:pt idx="22">
                  <c:v>3.3519999999999999</c:v>
                </c:pt>
                <c:pt idx="23">
                  <c:v>7.0270000000000001</c:v>
                </c:pt>
                <c:pt idx="24">
                  <c:v>18.919</c:v>
                </c:pt>
                <c:pt idx="25">
                  <c:v>15.222</c:v>
                </c:pt>
                <c:pt idx="26">
                  <c:v>12.39</c:v>
                </c:pt>
              </c:numCache>
            </c:numRef>
          </c:val>
          <c:extLst>
            <c:ext xmlns:c16="http://schemas.microsoft.com/office/drawing/2014/chart" uri="{C3380CC4-5D6E-409C-BE32-E72D297353CC}">
              <c16:uniqueId val="{00000000-5403-4E10-A45D-6D36D8AB6A47}"/>
            </c:ext>
          </c:extLst>
        </c:ser>
        <c:ser>
          <c:idx val="2"/>
          <c:order val="1"/>
          <c:tx>
            <c:strRef>
              <c:f>'18.'!$W$3:$Y$3</c:f>
              <c:strCache>
                <c:ptCount val="1"/>
                <c:pt idx="0">
                  <c:v>Teised valdajad</c:v>
                </c:pt>
              </c:strCache>
            </c:strRef>
          </c:tx>
          <c:spPr>
            <a:solidFill>
              <a:schemeClr val="accent3"/>
            </a:solidFill>
            <a:ln>
              <a:noFill/>
            </a:ln>
            <a:effectLst/>
          </c:spPr>
          <c:invertIfNegative val="0"/>
          <c:cat>
            <c:strLit>
              <c:ptCount val="27"/>
              <c:pt idx="0">
                <c:v>Kastikuloo</c:v>
              </c:pt>
              <c:pt idx="1">
                <c:v>Leesikaloo</c:v>
              </c:pt>
              <c:pt idx="2">
                <c:v>Lubikaloo</c:v>
              </c:pt>
              <c:pt idx="3">
                <c:v>Kanarbiku</c:v>
              </c:pt>
              <c:pt idx="4">
                <c:v>Sambliku</c:v>
              </c:pt>
              <c:pt idx="5">
                <c:v>Jänesekapsa-mustika</c:v>
              </c:pt>
              <c:pt idx="6">
                <c:v>Jänesekapsa-pohla</c:v>
              </c:pt>
              <c:pt idx="7">
                <c:v>Karusambla-mustika</c:v>
              </c:pt>
              <c:pt idx="8">
                <c:v>Mustika</c:v>
              </c:pt>
              <c:pt idx="9">
                <c:v>Pohla</c:v>
              </c:pt>
              <c:pt idx="10">
                <c:v>Jänesekapsa</c:v>
              </c:pt>
              <c:pt idx="11">
                <c:v>Sinilille</c:v>
              </c:pt>
              <c:pt idx="12">
                <c:v>Naadi</c:v>
              </c:pt>
              <c:pt idx="13">
                <c:v>Sõnajala</c:v>
              </c:pt>
              <c:pt idx="14">
                <c:v>Angervaksa</c:v>
              </c:pt>
              <c:pt idx="15">
                <c:v>Osja</c:v>
              </c:pt>
              <c:pt idx="16">
                <c:v>Tarna-angervaksa</c:v>
              </c:pt>
              <c:pt idx="17">
                <c:v>Tarna</c:v>
              </c:pt>
              <c:pt idx="18">
                <c:v>Karusambla</c:v>
              </c:pt>
              <c:pt idx="19">
                <c:v>Sinika</c:v>
              </c:pt>
              <c:pt idx="20">
                <c:v>Jänesekapsa-kõdusoo</c:v>
              </c:pt>
              <c:pt idx="21">
                <c:v>Mustika-kõdusoo</c:v>
              </c:pt>
              <c:pt idx="22">
                <c:v>Lodu</c:v>
              </c:pt>
              <c:pt idx="23">
                <c:v>Madalsoo</c:v>
              </c:pt>
              <c:pt idx="24">
                <c:v>Raba</c:v>
              </c:pt>
              <c:pt idx="25">
                <c:v>Siirdesoo</c:v>
              </c:pt>
              <c:pt idx="26">
                <c:v> Puistangud</c:v>
              </c:pt>
            </c:strLit>
          </c:cat>
          <c:val>
            <c:numRef>
              <c:f>'18.'!$S$45:$S$71</c:f>
              <c:numCache>
                <c:formatCode>General</c:formatCode>
                <c:ptCount val="27"/>
                <c:pt idx="0">
                  <c:v>18.786999999999999</c:v>
                </c:pt>
                <c:pt idx="1">
                  <c:v>0.312</c:v>
                </c:pt>
                <c:pt idx="2">
                  <c:v>0.93700000000000006</c:v>
                </c:pt>
                <c:pt idx="3">
                  <c:v>0.56100000000000005</c:v>
                </c:pt>
                <c:pt idx="4">
                  <c:v>0.53200000000000003</c:v>
                </c:pt>
                <c:pt idx="5">
                  <c:v>92.287000000000006</c:v>
                </c:pt>
                <c:pt idx="6">
                  <c:v>33.987000000000002</c:v>
                </c:pt>
                <c:pt idx="7">
                  <c:v>13.23</c:v>
                </c:pt>
                <c:pt idx="8">
                  <c:v>38.878999999999998</c:v>
                </c:pt>
                <c:pt idx="9">
                  <c:v>20.302</c:v>
                </c:pt>
                <c:pt idx="10">
                  <c:v>170.86799999999999</c:v>
                </c:pt>
                <c:pt idx="11">
                  <c:v>141.49100000000001</c:v>
                </c:pt>
                <c:pt idx="12">
                  <c:v>180.321</c:v>
                </c:pt>
                <c:pt idx="13">
                  <c:v>1.51</c:v>
                </c:pt>
                <c:pt idx="14">
                  <c:v>163.953</c:v>
                </c:pt>
                <c:pt idx="15">
                  <c:v>3.9990000000000001</c:v>
                </c:pt>
                <c:pt idx="16">
                  <c:v>98.427000000000007</c:v>
                </c:pt>
                <c:pt idx="17">
                  <c:v>16.521999999999998</c:v>
                </c:pt>
                <c:pt idx="18">
                  <c:v>0.78100000000000003</c:v>
                </c:pt>
                <c:pt idx="19">
                  <c:v>0.93700000000000006</c:v>
                </c:pt>
                <c:pt idx="20">
                  <c:v>102.94499999999999</c:v>
                </c:pt>
                <c:pt idx="21">
                  <c:v>51.375</c:v>
                </c:pt>
                <c:pt idx="22">
                  <c:v>4.5049999999999999</c:v>
                </c:pt>
                <c:pt idx="23">
                  <c:v>8.2949999999999999</c:v>
                </c:pt>
                <c:pt idx="24">
                  <c:v>9.5399999999999991</c:v>
                </c:pt>
                <c:pt idx="25">
                  <c:v>11.388999999999999</c:v>
                </c:pt>
                <c:pt idx="26">
                  <c:v>13.404999999999999</c:v>
                </c:pt>
              </c:numCache>
            </c:numRef>
          </c:val>
          <c:extLst>
            <c:ext xmlns:c16="http://schemas.microsoft.com/office/drawing/2014/chart" uri="{C3380CC4-5D6E-409C-BE32-E72D297353CC}">
              <c16:uniqueId val="{00000001-5403-4E10-A45D-6D36D8AB6A47}"/>
            </c:ext>
          </c:extLst>
        </c:ser>
        <c:dLbls>
          <c:showLegendKey val="0"/>
          <c:showVal val="0"/>
          <c:showCatName val="0"/>
          <c:showSerName val="0"/>
          <c:showPercent val="0"/>
          <c:showBubbleSize val="0"/>
        </c:dLbls>
        <c:gapWidth val="150"/>
        <c:axId val="685250856"/>
        <c:axId val="685247328"/>
      </c:barChart>
      <c:catAx>
        <c:axId val="685250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685247328"/>
        <c:crosses val="autoZero"/>
        <c:auto val="1"/>
        <c:lblAlgn val="ctr"/>
        <c:lblOffset val="100"/>
        <c:noMultiLvlLbl val="0"/>
      </c:catAx>
      <c:valAx>
        <c:axId val="685247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685250856"/>
        <c:crosses val="autoZero"/>
        <c:crossBetween val="between"/>
      </c:valAx>
      <c:spPr>
        <a:noFill/>
        <a:ln>
          <a:noFill/>
        </a:ln>
        <a:effectLst/>
      </c:spPr>
    </c:plotArea>
    <c:legend>
      <c:legendPos val="r"/>
      <c:layout>
        <c:manualLayout>
          <c:xMode val="edge"/>
          <c:yMode val="edge"/>
          <c:x val="0.8722976113671872"/>
          <c:y val="0.12034419644502316"/>
          <c:w val="0.11298022807464556"/>
          <c:h val="0.134664220709225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b="1"/>
              <a:t>Metsamaal kuivanud</a:t>
            </a:r>
            <a:r>
              <a:rPr lang="et-EE" b="1" baseline="0"/>
              <a:t> ja murdunud ning lamapuidu</a:t>
            </a:r>
            <a:r>
              <a:rPr lang="et-EE" b="1"/>
              <a:t> tagavara puuliigiti</a:t>
            </a:r>
          </a:p>
        </c:rich>
      </c:tx>
      <c:layout>
        <c:manualLayout>
          <c:xMode val="edge"/>
          <c:yMode val="edge"/>
          <c:x val="0.20157193192705847"/>
          <c:y val="2.22210933310755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319682466162318"/>
          <c:y val="0.16821244049364892"/>
          <c:w val="0.86201823456278492"/>
          <c:h val="0.72770298873931083"/>
        </c:manualLayout>
      </c:layout>
      <c:bar3DChart>
        <c:barDir val="col"/>
        <c:grouping val="stacked"/>
        <c:varyColors val="0"/>
        <c:ser>
          <c:idx val="0"/>
          <c:order val="0"/>
          <c:tx>
            <c:v>Riigimetskonnad - kuivanud puit</c:v>
          </c:tx>
          <c:spPr>
            <a:solidFill>
              <a:schemeClr val="accent1">
                <a:lumMod val="40000"/>
                <a:lumOff val="60000"/>
              </a:schemeClr>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'20.'!$A$6:$A$12</c:f>
              <c:strCache>
                <c:ptCount val="7"/>
                <c:pt idx="0">
                  <c:v>Mänd</c:v>
                </c:pt>
                <c:pt idx="1">
                  <c:v>Kuusk</c:v>
                </c:pt>
                <c:pt idx="2">
                  <c:v>Kask</c:v>
                </c:pt>
                <c:pt idx="3">
                  <c:v>Haab</c:v>
                </c:pt>
                <c:pt idx="4">
                  <c:v>Sanglepp</c:v>
                </c:pt>
                <c:pt idx="5">
                  <c:v>Hall lepp</c:v>
                </c:pt>
                <c:pt idx="6">
                  <c:v>Teised</c:v>
                </c:pt>
              </c:strCache>
            </c:strRef>
          </c:cat>
          <c:val>
            <c:numRef>
              <c:f>'20.'!$F$6:$F$12</c:f>
              <c:numCache>
                <c:formatCode>#,##0</c:formatCode>
                <c:ptCount val="7"/>
                <c:pt idx="0">
                  <c:v>3214.2327679160899</c:v>
                </c:pt>
                <c:pt idx="1">
                  <c:v>3830.2223687673099</c:v>
                </c:pt>
                <c:pt idx="2">
                  <c:v>1018.94712184704</c:v>
                </c:pt>
                <c:pt idx="3">
                  <c:v>323.105359034618</c:v>
                </c:pt>
                <c:pt idx="4">
                  <c:v>172.239323003865</c:v>
                </c:pt>
                <c:pt idx="5">
                  <c:v>388.31277365692102</c:v>
                </c:pt>
                <c:pt idx="6">
                  <c:v>330.98701848432</c:v>
                </c:pt>
              </c:numCache>
            </c:numRef>
          </c:val>
          <c:extLst>
            <c:ext xmlns:c16="http://schemas.microsoft.com/office/drawing/2014/chart" uri="{C3380CC4-5D6E-409C-BE32-E72D297353CC}">
              <c16:uniqueId val="{00000000-7E55-4081-9BBD-B92A3857C2FD}"/>
            </c:ext>
          </c:extLst>
        </c:ser>
        <c:ser>
          <c:idx val="2"/>
          <c:order val="1"/>
          <c:tx>
            <c:v>'Riigimetskonnad - murdunud ja lamapuit</c:v>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'20.'!$H$6:$H$12</c:f>
              <c:numCache>
                <c:formatCode>#,##0</c:formatCode>
                <c:ptCount val="7"/>
                <c:pt idx="0">
                  <c:v>2213.50755254362</c:v>
                </c:pt>
                <c:pt idx="1">
                  <c:v>3886.6328436897002</c:v>
                </c:pt>
                <c:pt idx="2">
                  <c:v>2317.2417627227501</c:v>
                </c:pt>
                <c:pt idx="3">
                  <c:v>1422.0401081887601</c:v>
                </c:pt>
                <c:pt idx="4">
                  <c:v>313.665141175656</c:v>
                </c:pt>
                <c:pt idx="5">
                  <c:v>619.28555511283503</c:v>
                </c:pt>
                <c:pt idx="6">
                  <c:v>1086.0785056536499</c:v>
                </c:pt>
              </c:numCache>
            </c:numRef>
          </c:val>
          <c:extLst>
            <c:ext xmlns:c16="http://schemas.microsoft.com/office/drawing/2014/chart" uri="{C3380CC4-5D6E-409C-BE32-E72D297353CC}">
              <c16:uniqueId val="{00000002-7E55-4081-9BBD-B92A3857C2FD}"/>
            </c:ext>
          </c:extLst>
        </c:ser>
        <c:ser>
          <c:idx val="1"/>
          <c:order val="2"/>
          <c:tx>
            <c:v>Teised valdajad - kuivanud puit</c:v>
          </c:tx>
          <c:spPr>
            <a:solidFill>
              <a:schemeClr val="accent6">
                <a:lumMod val="40000"/>
                <a:lumOff val="60000"/>
              </a:schemeClr>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'20.'!$A$6:$A$12</c:f>
              <c:strCache>
                <c:ptCount val="7"/>
                <c:pt idx="0">
                  <c:v>Mänd</c:v>
                </c:pt>
                <c:pt idx="1">
                  <c:v>Kuusk</c:v>
                </c:pt>
                <c:pt idx="2">
                  <c:v>Kask</c:v>
                </c:pt>
                <c:pt idx="3">
                  <c:v>Haab</c:v>
                </c:pt>
                <c:pt idx="4">
                  <c:v>Sanglepp</c:v>
                </c:pt>
                <c:pt idx="5">
                  <c:v>Hall lepp</c:v>
                </c:pt>
                <c:pt idx="6">
                  <c:v>Teised</c:v>
                </c:pt>
              </c:strCache>
            </c:strRef>
          </c:cat>
          <c:val>
            <c:numRef>
              <c:f>'20.'!$J$6:$J$12</c:f>
              <c:numCache>
                <c:formatCode>#,##0</c:formatCode>
                <c:ptCount val="7"/>
                <c:pt idx="0">
                  <c:v>1791.05664598109</c:v>
                </c:pt>
                <c:pt idx="1">
                  <c:v>2295.4714755595101</c:v>
                </c:pt>
                <c:pt idx="2">
                  <c:v>876.98905794406096</c:v>
                </c:pt>
                <c:pt idx="3">
                  <c:v>244.53036495332699</c:v>
                </c:pt>
                <c:pt idx="4">
                  <c:v>151.50118187524001</c:v>
                </c:pt>
                <c:pt idx="5">
                  <c:v>893.13946189868102</c:v>
                </c:pt>
                <c:pt idx="6">
                  <c:v>575.34372343477105</c:v>
                </c:pt>
              </c:numCache>
            </c:numRef>
          </c:val>
          <c:extLst>
            <c:ext xmlns:c16="http://schemas.microsoft.com/office/drawing/2014/chart" uri="{C3380CC4-5D6E-409C-BE32-E72D297353CC}">
              <c16:uniqueId val="{00000001-7E55-4081-9BBD-B92A3857C2FD}"/>
            </c:ext>
          </c:extLst>
        </c:ser>
        <c:ser>
          <c:idx val="3"/>
          <c:order val="3"/>
          <c:tx>
            <c:v>Teised valdajad - murdunud ja lamapuit</c:v>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'20.'!$L$6:$L$12</c:f>
              <c:numCache>
                <c:formatCode>#,##0</c:formatCode>
                <c:ptCount val="7"/>
                <c:pt idx="0">
                  <c:v>1533.4442944677101</c:v>
                </c:pt>
                <c:pt idx="1">
                  <c:v>2512.2618325204298</c:v>
                </c:pt>
                <c:pt idx="2">
                  <c:v>1748.68086867598</c:v>
                </c:pt>
                <c:pt idx="3">
                  <c:v>712.68438363242399</c:v>
                </c:pt>
                <c:pt idx="4">
                  <c:v>298.76361623918598</c:v>
                </c:pt>
                <c:pt idx="5">
                  <c:v>1752.45256861859</c:v>
                </c:pt>
                <c:pt idx="6">
                  <c:v>2165.3901393678202</c:v>
                </c:pt>
              </c:numCache>
            </c:numRef>
          </c:val>
          <c:extLst>
            <c:ext xmlns:c16="http://schemas.microsoft.com/office/drawing/2014/chart" uri="{C3380CC4-5D6E-409C-BE32-E72D297353CC}">
              <c16:uniqueId val="{00000003-7E55-4081-9BBD-B92A3857C2FD}"/>
            </c:ext>
          </c:extLst>
        </c:ser>
        <c:dLbls>
          <c:showLegendKey val="0"/>
          <c:showVal val="0"/>
          <c:showCatName val="0"/>
          <c:showSerName val="0"/>
          <c:showPercent val="0"/>
          <c:showBubbleSize val="0"/>
        </c:dLbls>
        <c:gapWidth val="150"/>
        <c:shape val="box"/>
        <c:axId val="685251640"/>
        <c:axId val="685248896"/>
        <c:axId val="0"/>
      </c:bar3DChart>
      <c:catAx>
        <c:axId val="6852516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48896"/>
        <c:crossesAt val="0"/>
        <c:auto val="1"/>
        <c:lblAlgn val="ctr"/>
        <c:lblOffset val="100"/>
        <c:noMultiLvlLbl val="0"/>
      </c:catAx>
      <c:valAx>
        <c:axId val="685248896"/>
        <c:scaling>
          <c:orientation val="minMax"/>
          <c:max val="12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51640"/>
        <c:crosses val="autoZero"/>
        <c:crossBetween val="between"/>
      </c:valAx>
      <c:spPr>
        <a:noFill/>
        <a:ln>
          <a:noFill/>
        </a:ln>
        <a:effectLst/>
      </c:spPr>
    </c:plotArea>
    <c:legend>
      <c:legendPos val="r"/>
      <c:layout>
        <c:manualLayout>
          <c:xMode val="edge"/>
          <c:yMode val="edge"/>
          <c:x val="0.66728951160516703"/>
          <c:y val="0.1459648489497552"/>
          <c:w val="0.32417488023787239"/>
          <c:h val="0.24850055033443399"/>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paperSize="9" orientation="landscape"/>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Kahjustatud metsamaa pindala enamuspuuliigiti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156284972783904"/>
          <c:y val="0.11090583431159355"/>
          <c:w val="0.86839780024949764"/>
          <c:h val="0.81014036590397021"/>
        </c:manualLayout>
      </c:layout>
      <c:bar3DChart>
        <c:barDir val="col"/>
        <c:grouping val="stacked"/>
        <c:varyColors val="0"/>
        <c:ser>
          <c:idx val="0"/>
          <c:order val="0"/>
          <c:tx>
            <c:strRef>
              <c:f>'21.'!$E$3:$G$3</c:f>
              <c:strCache>
                <c:ptCount val="1"/>
                <c:pt idx="0">
                  <c:v>Riigimetskonnad</c:v>
                </c:pt>
              </c:strCache>
            </c:strRef>
          </c:tx>
          <c:spPr>
            <a:solidFill>
              <a:schemeClr val="accent1"/>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'21.'!$A$5:$A$11</c:f>
              <c:strCache>
                <c:ptCount val="7"/>
                <c:pt idx="0">
                  <c:v>Mänd</c:v>
                </c:pt>
                <c:pt idx="1">
                  <c:v>Kuusk</c:v>
                </c:pt>
                <c:pt idx="2">
                  <c:v>Kask</c:v>
                </c:pt>
                <c:pt idx="3">
                  <c:v>Haab</c:v>
                </c:pt>
                <c:pt idx="4">
                  <c:v>Sanglepp</c:v>
                </c:pt>
                <c:pt idx="5">
                  <c:v>Hall lepp</c:v>
                </c:pt>
                <c:pt idx="6">
                  <c:v>Teised</c:v>
                </c:pt>
              </c:strCache>
            </c:strRef>
          </c:cat>
          <c:val>
            <c:numRef>
              <c:f>'21.'!$E$5:$E$11</c:f>
              <c:numCache>
                <c:formatCode>#\ ##0.0</c:formatCode>
                <c:ptCount val="7"/>
                <c:pt idx="0">
                  <c:v>195.35300000000001</c:v>
                </c:pt>
                <c:pt idx="1">
                  <c:v>119.49299999999999</c:v>
                </c:pt>
                <c:pt idx="2">
                  <c:v>129.20400000000001</c:v>
                </c:pt>
                <c:pt idx="3">
                  <c:v>40.308999999999997</c:v>
                </c:pt>
                <c:pt idx="4">
                  <c:v>18.265000000000001</c:v>
                </c:pt>
                <c:pt idx="5">
                  <c:v>15.693</c:v>
                </c:pt>
                <c:pt idx="6">
                  <c:v>3.9329999999999998</c:v>
                </c:pt>
              </c:numCache>
            </c:numRef>
          </c:val>
          <c:extLst>
            <c:ext xmlns:c16="http://schemas.microsoft.com/office/drawing/2014/chart" uri="{C3380CC4-5D6E-409C-BE32-E72D297353CC}">
              <c16:uniqueId val="{00000000-7DBC-49C2-B8D2-3AA5AA1ECA5F}"/>
            </c:ext>
          </c:extLst>
        </c:ser>
        <c:ser>
          <c:idx val="1"/>
          <c:order val="1"/>
          <c:tx>
            <c:strRef>
              <c:f>'21.'!$H$3:$J$3</c:f>
              <c:strCache>
                <c:ptCount val="1"/>
                <c:pt idx="0">
                  <c:v>Teised valdajad</c:v>
                </c:pt>
              </c:strCache>
            </c:strRef>
          </c:tx>
          <c:spPr>
            <a:solidFill>
              <a:schemeClr val="accent2"/>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'21.'!$A$5:$A$11</c:f>
              <c:strCache>
                <c:ptCount val="7"/>
                <c:pt idx="0">
                  <c:v>Mänd</c:v>
                </c:pt>
                <c:pt idx="1">
                  <c:v>Kuusk</c:v>
                </c:pt>
                <c:pt idx="2">
                  <c:v>Kask</c:v>
                </c:pt>
                <c:pt idx="3">
                  <c:v>Haab</c:v>
                </c:pt>
                <c:pt idx="4">
                  <c:v>Sanglepp</c:v>
                </c:pt>
                <c:pt idx="5">
                  <c:v>Hall lepp</c:v>
                </c:pt>
                <c:pt idx="6">
                  <c:v>Teised</c:v>
                </c:pt>
              </c:strCache>
            </c:strRef>
          </c:cat>
          <c:val>
            <c:numRef>
              <c:f>'21.'!$H$5:$H$11</c:f>
              <c:numCache>
                <c:formatCode>#\ ##0.0</c:formatCode>
                <c:ptCount val="7"/>
                <c:pt idx="0">
                  <c:v>93.251999999999995</c:v>
                </c:pt>
                <c:pt idx="1">
                  <c:v>93.77</c:v>
                </c:pt>
                <c:pt idx="2">
                  <c:v>145.77799999999999</c:v>
                </c:pt>
                <c:pt idx="3">
                  <c:v>59.537999999999997</c:v>
                </c:pt>
                <c:pt idx="4">
                  <c:v>19.224</c:v>
                </c:pt>
                <c:pt idx="5">
                  <c:v>64.045000000000002</c:v>
                </c:pt>
                <c:pt idx="6">
                  <c:v>17.585000000000001</c:v>
                </c:pt>
              </c:numCache>
            </c:numRef>
          </c:val>
          <c:extLst>
            <c:ext xmlns:c16="http://schemas.microsoft.com/office/drawing/2014/chart" uri="{C3380CC4-5D6E-409C-BE32-E72D297353CC}">
              <c16:uniqueId val="{00000001-7DBC-49C2-B8D2-3AA5AA1ECA5F}"/>
            </c:ext>
          </c:extLst>
        </c:ser>
        <c:dLbls>
          <c:showLegendKey val="0"/>
          <c:showVal val="0"/>
          <c:showCatName val="0"/>
          <c:showSerName val="0"/>
          <c:showPercent val="0"/>
          <c:showBubbleSize val="0"/>
        </c:dLbls>
        <c:gapWidth val="150"/>
        <c:shape val="box"/>
        <c:axId val="685251640"/>
        <c:axId val="685248896"/>
        <c:axId val="0"/>
      </c:bar3DChart>
      <c:catAx>
        <c:axId val="6852516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685248896"/>
        <c:crossesAt val="0"/>
        <c:auto val="1"/>
        <c:lblAlgn val="ctr"/>
        <c:lblOffset val="100"/>
        <c:noMultiLvlLbl val="0"/>
      </c:catAx>
      <c:valAx>
        <c:axId val="685248896"/>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685251640"/>
        <c:crosses val="autoZero"/>
        <c:crossBetween val="between"/>
      </c:valAx>
      <c:spPr>
        <a:noFill/>
        <a:ln>
          <a:noFill/>
        </a:ln>
        <a:effectLst/>
      </c:spPr>
    </c:plotArea>
    <c:legend>
      <c:legendPos val="r"/>
      <c:layout>
        <c:manualLayout>
          <c:xMode val="edge"/>
          <c:yMode val="edge"/>
          <c:x val="0.86516463119417819"/>
          <c:y val="4.9562915736105953E-2"/>
          <c:w val="0.12068220006859891"/>
          <c:h val="0.143648638141684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b="1"/>
              <a:t>Metsamaa jaotus omandivormide järgi</a:t>
            </a:r>
            <a:endParaRPr lang="en-US" b="1"/>
          </a:p>
        </c:rich>
      </c:tx>
      <c:layout>
        <c:manualLayout>
          <c:xMode val="edge"/>
          <c:yMode val="edge"/>
          <c:x val="0.15419525785781757"/>
          <c:y val="2.0208257062486027E-2"/>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857764027711973"/>
          <c:y val="0.24795480799942912"/>
          <c:w val="0.65347198816625707"/>
          <c:h val="0.59738392045198419"/>
        </c:manualLayout>
      </c:layout>
      <c:pie3DChart>
        <c:varyColors val="1"/>
        <c:ser>
          <c:idx val="0"/>
          <c:order val="0"/>
          <c:tx>
            <c:v>metsamaa omandivormid</c:v>
          </c:tx>
          <c:dPt>
            <c:idx val="0"/>
            <c:bubble3D val="0"/>
            <c:spPr>
              <a:solidFill>
                <a:schemeClr val="accent6">
                  <a:shade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D5-41F2-A8BB-C9CB551E42A4}"/>
              </c:ext>
            </c:extLst>
          </c:dPt>
          <c:dPt>
            <c:idx val="1"/>
            <c:bubble3D val="0"/>
            <c:spPr>
              <a:solidFill>
                <a:schemeClr val="accent6">
                  <a:shade val="7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D5-41F2-A8BB-C9CB551E42A4}"/>
              </c:ext>
            </c:extLst>
          </c:dPt>
          <c:dPt>
            <c:idx val="2"/>
            <c:bubble3D val="0"/>
            <c:spPr>
              <a:solidFill>
                <a:schemeClr val="accent6">
                  <a:shade val="9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D5-41F2-A8BB-C9CB551E42A4}"/>
              </c:ext>
            </c:extLst>
          </c:dPt>
          <c:dPt>
            <c:idx val="3"/>
            <c:bubble3D val="0"/>
            <c:spPr>
              <a:solidFill>
                <a:schemeClr val="accent6">
                  <a:tint val="9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BD5-41F2-A8BB-C9CB551E42A4}"/>
              </c:ext>
            </c:extLst>
          </c:dPt>
          <c:dPt>
            <c:idx val="4"/>
            <c:bubble3D val="0"/>
            <c:spPr>
              <a:solidFill>
                <a:schemeClr val="accent6">
                  <a:tint val="7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BD5-41F2-A8BB-C9CB551E42A4}"/>
              </c:ext>
            </c:extLst>
          </c:dPt>
          <c:dPt>
            <c:idx val="5"/>
            <c:bubble3D val="0"/>
            <c:spPr>
              <a:solidFill>
                <a:schemeClr val="accent6">
                  <a:tint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BD5-41F2-A8BB-C9CB551E42A4}"/>
              </c:ext>
            </c:extLst>
          </c:dPt>
          <c:dLbls>
            <c:dLbl>
              <c:idx val="0"/>
              <c:layout>
                <c:manualLayout>
                  <c:x val="5.3471819194753557E-2"/>
                  <c:y val="-6.32462579770277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D5-41F2-A8BB-C9CB551E42A4}"/>
                </c:ext>
              </c:extLst>
            </c:dLbl>
            <c:dLbl>
              <c:idx val="1"/>
              <c:layout>
                <c:manualLayout>
                  <c:x val="1.0062597880608084E-2"/>
                  <c:y val="3.220669011265415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BD5-41F2-A8BB-C9CB551E42A4}"/>
                </c:ext>
              </c:extLst>
            </c:dLbl>
            <c:dLbl>
              <c:idx val="2"/>
              <c:layout>
                <c:manualLayout>
                  <c:x val="1.8140586977972471E-2"/>
                  <c:y val="7.231490966705676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BD5-41F2-A8BB-C9CB551E42A4}"/>
                </c:ext>
              </c:extLst>
            </c:dLbl>
            <c:dLbl>
              <c:idx val="3"/>
              <c:layout>
                <c:manualLayout>
                  <c:x val="9.5971809389443687E-3"/>
                  <c:y val="1.1359507363110446E-3"/>
                </c:manualLayout>
              </c:layout>
              <c:showLegendKey val="0"/>
              <c:showVal val="0"/>
              <c:showCatName val="1"/>
              <c:showSerName val="0"/>
              <c:showPercent val="1"/>
              <c:showBubbleSize val="0"/>
              <c:extLst>
                <c:ext xmlns:c15="http://schemas.microsoft.com/office/drawing/2012/chart" uri="{CE6537A1-D6FC-4f65-9D91-7224C49458BB}">
                  <c15:layout>
                    <c:manualLayout>
                      <c:w val="0.21882975668317464"/>
                      <c:h val="0.13565215717779519"/>
                    </c:manualLayout>
                  </c15:layout>
                </c:ext>
                <c:ext xmlns:c16="http://schemas.microsoft.com/office/drawing/2014/chart" uri="{C3380CC4-5D6E-409C-BE32-E72D297353CC}">
                  <c16:uniqueId val="{00000007-1BD5-41F2-A8BB-C9CB551E42A4}"/>
                </c:ext>
              </c:extLst>
            </c:dLbl>
            <c:dLbl>
              <c:idx val="4"/>
              <c:layout>
                <c:manualLayout>
                  <c:x val="1.8091358797799294E-3"/>
                  <c:y val="-8.5061018912910465E-3"/>
                </c:manualLayout>
              </c:layout>
              <c:showLegendKey val="0"/>
              <c:showVal val="0"/>
              <c:showCatName val="1"/>
              <c:showSerName val="0"/>
              <c:showPercent val="1"/>
              <c:showBubbleSize val="0"/>
              <c:extLst>
                <c:ext xmlns:c15="http://schemas.microsoft.com/office/drawing/2012/chart" uri="{CE6537A1-D6FC-4f65-9D91-7224C49458BB}">
                  <c15:layout>
                    <c:manualLayout>
                      <c:w val="0.19086383531678255"/>
                      <c:h val="0.1259500399314861"/>
                    </c:manualLayout>
                  </c15:layout>
                </c:ext>
                <c:ext xmlns:c16="http://schemas.microsoft.com/office/drawing/2014/chart" uri="{C3380CC4-5D6E-409C-BE32-E72D297353CC}">
                  <c16:uniqueId val="{00000009-1BD5-41F2-A8BB-C9CB551E42A4}"/>
                </c:ext>
              </c:extLst>
            </c:dLbl>
            <c:dLbl>
              <c:idx val="5"/>
              <c:delete val="1"/>
              <c:extLst>
                <c:ext xmlns:c15="http://schemas.microsoft.com/office/drawing/2012/chart" uri="{CE6537A1-D6FC-4f65-9D91-7224C49458BB}"/>
                <c:ext xmlns:c16="http://schemas.microsoft.com/office/drawing/2014/chart" uri="{C3380CC4-5D6E-409C-BE32-E72D297353CC}">
                  <c16:uniqueId val="{0000000B-1BD5-41F2-A8BB-C9CB551E42A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t-EE"/>
              </a:p>
            </c:txPr>
            <c:showLegendKey val="0"/>
            <c:showVal val="0"/>
            <c:showCatName val="1"/>
            <c:showSerName val="0"/>
            <c:showPercent val="1"/>
            <c:showBubbleSize val="0"/>
            <c:showLeaderLines val="1"/>
            <c:extLst>
              <c:ext xmlns:c15="http://schemas.microsoft.com/office/drawing/2012/chart" uri="{CE6537A1-D6FC-4f65-9D91-7224C49458BB}"/>
            </c:extLst>
          </c:dLbls>
          <c:cat>
            <c:strRef>
              <c:f>'2.'!$R$5:$R$9</c:f>
              <c:strCache>
                <c:ptCount val="5"/>
                <c:pt idx="0">
                  <c:v>Riigimetskonnad</c:v>
                </c:pt>
                <c:pt idx="1">
                  <c:v>Muu riigimaa</c:v>
                </c:pt>
                <c:pt idx="2">
                  <c:v>Füüsiliste isikute maa</c:v>
                </c:pt>
                <c:pt idx="3">
                  <c:v>Juriidiliste isikute maa</c:v>
                </c:pt>
                <c:pt idx="4">
                  <c:v>Omand määramata</c:v>
                </c:pt>
              </c:strCache>
            </c:strRef>
          </c:cat>
          <c:val>
            <c:numRef>
              <c:f>'2.'!$S$5:$S$9</c:f>
              <c:numCache>
                <c:formatCode>0.0</c:formatCode>
                <c:ptCount val="5"/>
                <c:pt idx="0">
                  <c:v>1088.1079999999999</c:v>
                </c:pt>
                <c:pt idx="1">
                  <c:v>93.158000000000001</c:v>
                </c:pt>
                <c:pt idx="2">
                  <c:v>618.22299999999996</c:v>
                </c:pt>
                <c:pt idx="3">
                  <c:v>559.61800000000005</c:v>
                </c:pt>
                <c:pt idx="4">
                  <c:v>1.093</c:v>
                </c:pt>
              </c:numCache>
            </c:numRef>
          </c:val>
          <c:extLst>
            <c:ext xmlns:c16="http://schemas.microsoft.com/office/drawing/2014/chart" uri="{C3380CC4-5D6E-409C-BE32-E72D297353CC}">
              <c16:uniqueId val="{0000000C-1BD5-41F2-A8BB-C9CB551E42A4}"/>
            </c:ext>
          </c:extLst>
        </c:ser>
        <c:ser>
          <c:idx val="1"/>
          <c:order val="1"/>
          <c:tx>
            <c:v> 1 sealhulgas munitsipaalmaa  2 sealhulgas kirikute-koguduste maa</c:v>
          </c:tx>
          <c:dPt>
            <c:idx val="0"/>
            <c:bubble3D val="0"/>
            <c:spPr>
              <a:solidFill>
                <a:schemeClr val="accent6">
                  <a:shade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E-1BD5-41F2-A8BB-C9CB551E42A4}"/>
              </c:ext>
            </c:extLst>
          </c:dPt>
          <c:cat>
            <c:strRef>
              <c:f>'2.'!$R$5:$R$9</c:f>
              <c:strCache>
                <c:ptCount val="5"/>
                <c:pt idx="0">
                  <c:v>Riigimetskonnad</c:v>
                </c:pt>
                <c:pt idx="1">
                  <c:v>Muu riigimaa</c:v>
                </c:pt>
                <c:pt idx="2">
                  <c:v>Füüsiliste isikute maa</c:v>
                </c:pt>
                <c:pt idx="3">
                  <c:v>Juriidiliste isikute maa</c:v>
                </c:pt>
                <c:pt idx="4">
                  <c:v>Omand määramata</c:v>
                </c:pt>
              </c:strCache>
            </c:strRef>
          </c:cat>
          <c:val>
            <c:numRef>
              <c:f>{}</c:f>
            </c:numRef>
          </c:val>
          <c:extLst>
            <c:ext xmlns:c16="http://schemas.microsoft.com/office/drawing/2014/chart" uri="{C3380CC4-5D6E-409C-BE32-E72D297353CC}">
              <c16:uniqueId val="{0000000F-1BD5-41F2-A8BB-C9CB551E42A4}"/>
            </c:ext>
          </c:extLst>
        </c:ser>
        <c:ser>
          <c:idx val="2"/>
          <c:order val="2"/>
          <c:tx>
            <c:v> 1 sealhulgas munitsipaalmaa  2 sealhulgas kirikute-koguduste maa</c:v>
          </c:tx>
          <c:dPt>
            <c:idx val="0"/>
            <c:bubble3D val="0"/>
            <c:spPr>
              <a:solidFill>
                <a:schemeClr val="accent6">
                  <a:shade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BD5-41F2-A8BB-C9CB551E42A4}"/>
              </c:ext>
            </c:extLst>
          </c:dPt>
          <c:cat>
            <c:strRef>
              <c:f>'2.'!$R$5:$R$9</c:f>
              <c:strCache>
                <c:ptCount val="5"/>
                <c:pt idx="0">
                  <c:v>Riigimetskonnad</c:v>
                </c:pt>
                <c:pt idx="1">
                  <c:v>Muu riigimaa</c:v>
                </c:pt>
                <c:pt idx="2">
                  <c:v>Füüsiliste isikute maa</c:v>
                </c:pt>
                <c:pt idx="3">
                  <c:v>Juriidiliste isikute maa</c:v>
                </c:pt>
                <c:pt idx="4">
                  <c:v>Omand määramata</c:v>
                </c:pt>
              </c:strCache>
            </c:strRef>
          </c:cat>
          <c:val>
            <c:numRef>
              <c:f>{}</c:f>
            </c:numRef>
          </c:val>
          <c:extLst>
            <c:ext xmlns:c16="http://schemas.microsoft.com/office/drawing/2014/chart" uri="{C3380CC4-5D6E-409C-BE32-E72D297353CC}">
              <c16:uniqueId val="{00000012-1BD5-41F2-A8BB-C9CB551E42A4}"/>
            </c:ext>
          </c:extLst>
        </c:ser>
        <c:ser>
          <c:idx val="3"/>
          <c:order val="3"/>
          <c:tx>
            <c:v> 1 sealhulgas munitsipaalmaa  2 sealhulgas kirikute-koguduste maa</c:v>
          </c:tx>
          <c:dPt>
            <c:idx val="0"/>
            <c:bubble3D val="0"/>
            <c:spPr>
              <a:solidFill>
                <a:schemeClr val="accent6">
                  <a:shade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4-1BD5-41F2-A8BB-C9CB551E42A4}"/>
              </c:ext>
            </c:extLst>
          </c:dPt>
          <c:cat>
            <c:strRef>
              <c:f>'2.'!$R$5:$R$9</c:f>
              <c:strCache>
                <c:ptCount val="5"/>
                <c:pt idx="0">
                  <c:v>Riigimetskonnad</c:v>
                </c:pt>
                <c:pt idx="1">
                  <c:v>Muu riigimaa</c:v>
                </c:pt>
                <c:pt idx="2">
                  <c:v>Füüsiliste isikute maa</c:v>
                </c:pt>
                <c:pt idx="3">
                  <c:v>Juriidiliste isikute maa</c:v>
                </c:pt>
                <c:pt idx="4">
                  <c:v>Omand määramata</c:v>
                </c:pt>
              </c:strCache>
            </c:strRef>
          </c:cat>
          <c:val>
            <c:numRef>
              <c:f>{}</c:f>
            </c:numRef>
          </c:val>
          <c:extLst>
            <c:ext xmlns:c16="http://schemas.microsoft.com/office/drawing/2014/chart" uri="{C3380CC4-5D6E-409C-BE32-E72D297353CC}">
              <c16:uniqueId val="{00000015-1BD5-41F2-A8BB-C9CB551E42A4}"/>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t-EE" sz="1200" b="1"/>
              <a:t>Metsamaa pindala majanduskategooria järgi</a:t>
            </a:r>
          </a:p>
        </c:rich>
      </c:tx>
      <c:layout>
        <c:manualLayout>
          <c:xMode val="edge"/>
          <c:yMode val="edge"/>
          <c:x val="9.2344706911637634E-4"/>
          <c:y val="2.777777777777777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t-EE"/>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6911232870084787E-2"/>
          <c:y val="0.35387217940513616"/>
          <c:w val="0.71111111111111114"/>
          <c:h val="0.58412620297462814"/>
        </c:manualLayout>
      </c:layout>
      <c:pie3DChart>
        <c:varyColors val="1"/>
        <c:ser>
          <c:idx val="0"/>
          <c:order val="0"/>
          <c:dPt>
            <c:idx val="0"/>
            <c:bubble3D val="0"/>
            <c:spPr>
              <a:solidFill>
                <a:schemeClr val="accent4">
                  <a:shade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D33-4DBA-95B7-0EC24F58F13C}"/>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5D33-4DBA-95B7-0EC24F58F13C}"/>
              </c:ext>
            </c:extLst>
          </c:dPt>
          <c:dPt>
            <c:idx val="2"/>
            <c:bubble3D val="0"/>
            <c:spPr>
              <a:solidFill>
                <a:schemeClr val="accent4">
                  <a:tint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5D33-4DBA-95B7-0EC24F58F13C}"/>
              </c:ext>
            </c:extLst>
          </c:dPt>
          <c:dLbls>
            <c:dLbl>
              <c:idx val="0"/>
              <c:layout>
                <c:manualLayout>
                  <c:x val="0.1147646445324278"/>
                  <c:y val="2.7369360530496323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t-EE"/>
                </a:p>
              </c:txPr>
              <c:showLegendKey val="0"/>
              <c:showVal val="0"/>
              <c:showCatName val="1"/>
              <c:showSerName val="0"/>
              <c:showPercent val="1"/>
              <c:showBubbleSize val="0"/>
              <c:extLst>
                <c:ext xmlns:c15="http://schemas.microsoft.com/office/drawing/2012/chart" uri="{CE6537A1-D6FC-4f65-9D91-7224C49458BB}">
                  <c15:layout>
                    <c:manualLayout>
                      <c:w val="0.30713085299365828"/>
                      <c:h val="0.24062847992048766"/>
                    </c:manualLayout>
                  </c15:layout>
                </c:ext>
                <c:ext xmlns:c16="http://schemas.microsoft.com/office/drawing/2014/chart" uri="{C3380CC4-5D6E-409C-BE32-E72D297353CC}">
                  <c16:uniqueId val="{00000001-5D33-4DBA-95B7-0EC24F58F13C}"/>
                </c:ext>
              </c:extLst>
            </c:dLbl>
            <c:dLbl>
              <c:idx val="1"/>
              <c:layout>
                <c:manualLayout>
                  <c:x val="7.2058001789324241E-2"/>
                  <c:y val="5.3472635134859094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t-EE"/>
                </a:p>
              </c:txPr>
              <c:showLegendKey val="0"/>
              <c:showVal val="0"/>
              <c:showCatName val="1"/>
              <c:showSerName val="0"/>
              <c:showPercent val="1"/>
              <c:showBubbleSize val="0"/>
              <c:extLst>
                <c:ext xmlns:c15="http://schemas.microsoft.com/office/drawing/2012/chart" uri="{CE6537A1-D6FC-4f65-9D91-7224C49458BB}">
                  <c15:layout>
                    <c:manualLayout>
                      <c:w val="0.20483364720652852"/>
                      <c:h val="0.31254036593576345"/>
                    </c:manualLayout>
                  </c15:layout>
                </c:ext>
                <c:ext xmlns:c16="http://schemas.microsoft.com/office/drawing/2014/chart" uri="{C3380CC4-5D6E-409C-BE32-E72D297353CC}">
                  <c16:uniqueId val="{00000003-5D33-4DBA-95B7-0EC24F58F13C}"/>
                </c:ext>
              </c:extLst>
            </c:dLbl>
            <c:dLbl>
              <c:idx val="2"/>
              <c:layout>
                <c:manualLayout>
                  <c:x val="9.4163194289979286E-3"/>
                  <c:y val="1.5665408756770291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t-EE"/>
                </a:p>
              </c:txPr>
              <c:showLegendKey val="0"/>
              <c:showVal val="0"/>
              <c:showCatName val="1"/>
              <c:showSerName val="0"/>
              <c:showPercent val="1"/>
              <c:showBubbleSize val="0"/>
              <c:extLst>
                <c:ext xmlns:c15="http://schemas.microsoft.com/office/drawing/2012/chart" uri="{CE6537A1-D6FC-4f65-9D91-7224C49458BB}">
                  <c15:layout>
                    <c:manualLayout>
                      <c:w val="0.19912585079407444"/>
                      <c:h val="0.29536674422407422"/>
                    </c:manualLayout>
                  </c15:layout>
                </c:ext>
                <c:ext xmlns:c16="http://schemas.microsoft.com/office/drawing/2014/chart" uri="{C3380CC4-5D6E-409C-BE32-E72D297353CC}">
                  <c16:uniqueId val="{00000005-5D33-4DBA-95B7-0EC24F58F13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t-EE"/>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'4.'!$A$5:$A$7</c:f>
              <c:strCache>
                <c:ptCount val="3"/>
                <c:pt idx="0">
                  <c:v>Mittemajandatavad metsad</c:v>
                </c:pt>
                <c:pt idx="1">
                  <c:v>Majandus piiranguga metsad</c:v>
                </c:pt>
                <c:pt idx="2">
                  <c:v>Majandusmetsad</c:v>
                </c:pt>
              </c:strCache>
            </c:strRef>
          </c:cat>
          <c:val>
            <c:numRef>
              <c:f>'4.'!$B$5:$B$7</c:f>
              <c:numCache>
                <c:formatCode>#\ ##0.0</c:formatCode>
                <c:ptCount val="3"/>
                <c:pt idx="0">
                  <c:v>476.15300000000002</c:v>
                </c:pt>
                <c:pt idx="1">
                  <c:v>245.94200000000001</c:v>
                </c:pt>
                <c:pt idx="2">
                  <c:v>1638.105</c:v>
                </c:pt>
              </c:numCache>
            </c:numRef>
          </c:val>
          <c:extLst>
            <c:ext xmlns:c16="http://schemas.microsoft.com/office/drawing/2014/chart" uri="{C3380CC4-5D6E-409C-BE32-E72D297353CC}">
              <c16:uniqueId val="{00000006-5D33-4DBA-95B7-0EC24F58F13C}"/>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bar"/>
        <c:grouping val="percentStacked"/>
        <c:varyColors val="0"/>
        <c:ser>
          <c:idx val="0"/>
          <c:order val="0"/>
          <c:tx>
            <c:strRef>
              <c:f>'4.'!$E$3:$F$3</c:f>
              <c:strCache>
                <c:ptCount val="1"/>
                <c:pt idx="0">
                  <c:v>Riigimetskonnad</c:v>
                </c:pt>
              </c:strCache>
            </c:strRef>
          </c:tx>
          <c:spPr>
            <a:solidFill>
              <a:schemeClr val="accent4">
                <a:shade val="76000"/>
              </a:schemeClr>
            </a:solidFill>
            <a:ln>
              <a:noFill/>
            </a:ln>
            <a:effectLst/>
          </c:spPr>
          <c:invertIfNegative val="0"/>
          <c:cat>
            <c:strRef>
              <c:f>'4.'!$A$5:$A$7</c:f>
              <c:strCache>
                <c:ptCount val="3"/>
                <c:pt idx="0">
                  <c:v>Mittemajandatavad metsad</c:v>
                </c:pt>
                <c:pt idx="1">
                  <c:v>Majandus piiranguga metsad</c:v>
                </c:pt>
                <c:pt idx="2">
                  <c:v>Majandusmetsad</c:v>
                </c:pt>
              </c:strCache>
            </c:strRef>
          </c:cat>
          <c:val>
            <c:numRef>
              <c:f>'4.'!$E$5:$E$7</c:f>
              <c:numCache>
                <c:formatCode>#\ ##0.0</c:formatCode>
                <c:ptCount val="3"/>
                <c:pt idx="0">
                  <c:v>404.13900000000001</c:v>
                </c:pt>
                <c:pt idx="1">
                  <c:v>140.196</c:v>
                </c:pt>
                <c:pt idx="2">
                  <c:v>543.77300000000002</c:v>
                </c:pt>
              </c:numCache>
            </c:numRef>
          </c:val>
          <c:extLst>
            <c:ext xmlns:c16="http://schemas.microsoft.com/office/drawing/2014/chart" uri="{C3380CC4-5D6E-409C-BE32-E72D297353CC}">
              <c16:uniqueId val="{00000000-8EE9-4A78-B915-903161B82CD6}"/>
            </c:ext>
          </c:extLst>
        </c:ser>
        <c:ser>
          <c:idx val="1"/>
          <c:order val="1"/>
          <c:tx>
            <c:strRef>
              <c:f>'4.'!$H$3:$I$3</c:f>
              <c:strCache>
                <c:ptCount val="1"/>
                <c:pt idx="0">
                  <c:v>Teised valdajad</c:v>
                </c:pt>
              </c:strCache>
            </c:strRef>
          </c:tx>
          <c:spPr>
            <a:solidFill>
              <a:schemeClr val="accent4">
                <a:tint val="77000"/>
              </a:schemeClr>
            </a:solidFill>
            <a:ln>
              <a:noFill/>
            </a:ln>
            <a:effectLst/>
          </c:spPr>
          <c:invertIfNegative val="0"/>
          <c:cat>
            <c:strRef>
              <c:f>'4.'!$A$5:$A$7</c:f>
              <c:strCache>
                <c:ptCount val="3"/>
                <c:pt idx="0">
                  <c:v>Mittemajandatavad metsad</c:v>
                </c:pt>
                <c:pt idx="1">
                  <c:v>Majandus piiranguga metsad</c:v>
                </c:pt>
                <c:pt idx="2">
                  <c:v>Majandusmetsad</c:v>
                </c:pt>
              </c:strCache>
            </c:strRef>
          </c:cat>
          <c:val>
            <c:numRef>
              <c:f>'4.'!$H$5:$H$7</c:f>
              <c:numCache>
                <c:formatCode>#\ ##0.0</c:formatCode>
                <c:ptCount val="3"/>
                <c:pt idx="0">
                  <c:v>72.013999999999996</c:v>
                </c:pt>
                <c:pt idx="1">
                  <c:v>105.746</c:v>
                </c:pt>
                <c:pt idx="2">
                  <c:v>1094.3320000000001</c:v>
                </c:pt>
              </c:numCache>
            </c:numRef>
          </c:val>
          <c:extLst>
            <c:ext xmlns:c16="http://schemas.microsoft.com/office/drawing/2014/chart" uri="{C3380CC4-5D6E-409C-BE32-E72D297353CC}">
              <c16:uniqueId val="{00000001-8EE9-4A78-B915-903161B82CD6}"/>
            </c:ext>
          </c:extLst>
        </c:ser>
        <c:dLbls>
          <c:showLegendKey val="0"/>
          <c:showVal val="0"/>
          <c:showCatName val="0"/>
          <c:showSerName val="0"/>
          <c:showPercent val="0"/>
          <c:showBubbleSize val="0"/>
        </c:dLbls>
        <c:gapWidth val="150"/>
        <c:overlap val="100"/>
        <c:axId val="542076824"/>
        <c:axId val="542081920"/>
      </c:barChart>
      <c:catAx>
        <c:axId val="5420768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1" i="0" u="none" strike="noStrike" kern="1200" baseline="0">
                <a:solidFill>
                  <a:schemeClr val="tx1">
                    <a:lumMod val="65000"/>
                    <a:lumOff val="35000"/>
                  </a:schemeClr>
                </a:solidFill>
                <a:latin typeface="+mn-lt"/>
                <a:ea typeface="+mn-ea"/>
                <a:cs typeface="+mn-cs"/>
              </a:defRPr>
            </a:pPr>
            <a:endParaRPr lang="et-EE"/>
          </a:p>
        </c:txPr>
        <c:crossAx val="542081920"/>
        <c:crosses val="autoZero"/>
        <c:auto val="0"/>
        <c:lblAlgn val="ctr"/>
        <c:lblOffset val="100"/>
        <c:tickLblSkip val="1"/>
        <c:noMultiLvlLbl val="0"/>
      </c:catAx>
      <c:valAx>
        <c:axId val="54208192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542076824"/>
        <c:crosses val="autoZero"/>
        <c:crossBetween val="between"/>
      </c:valAx>
      <c:spPr>
        <a:noFill/>
        <a:ln>
          <a:noFill/>
        </a:ln>
        <a:effectLst/>
      </c:spPr>
    </c:plotArea>
    <c:legend>
      <c:legendPos val="b"/>
      <c:layout>
        <c:manualLayout>
          <c:xMode val="edge"/>
          <c:yMode val="edge"/>
          <c:x val="0.33600000000000002"/>
          <c:y val="0.89967053460422708"/>
          <c:w val="0.56133333333333335"/>
          <c:h val="7.401367592208869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06771345915753E-2"/>
          <c:y val="2.3408431077658515E-2"/>
          <c:w val="0.84722709222328507"/>
          <c:h val="0.71579963875425989"/>
        </c:manualLayout>
      </c:layout>
      <c:barChart>
        <c:barDir val="col"/>
        <c:grouping val="clustered"/>
        <c:varyColors val="0"/>
        <c:ser>
          <c:idx val="0"/>
          <c:order val="0"/>
          <c:tx>
            <c:strRef>
              <c:f>'8.'!$B$3:$C$3</c:f>
              <c:strCache>
                <c:ptCount val="1"/>
                <c:pt idx="0">
                  <c:v>Kõik  kokku</c:v>
                </c:pt>
              </c:strCache>
            </c:strRef>
          </c:tx>
          <c:spPr>
            <a:gradFill flip="none" rotWithShape="1">
              <a:gsLst>
                <a:gs pos="0">
                  <a:schemeClr val="accent1">
                    <a:lumMod val="0"/>
                    <a:lumOff val="100000"/>
                  </a:schemeClr>
                </a:gs>
                <a:gs pos="30000">
                  <a:schemeClr val="accent1">
                    <a:lumMod val="0"/>
                    <a:lumOff val="100000"/>
                  </a:schemeClr>
                </a:gs>
                <a:gs pos="100000">
                  <a:schemeClr val="accent1">
                    <a:lumMod val="100000"/>
                  </a:schemeClr>
                </a:gs>
              </a:gsLst>
              <a:path path="circle">
                <a:fillToRect l="50000" t="-80000" r="50000" b="180000"/>
              </a:path>
              <a:tileRect/>
            </a:gradFill>
            <a:ln>
              <a:solidFill>
                <a:schemeClr val="accent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('8.'!$A$13,'8.'!$A$6:$A$12)</c:f>
              <c:strCache>
                <c:ptCount val="8"/>
                <c:pt idx="0">
                  <c:v>Keskmine</c:v>
                </c:pt>
                <c:pt idx="1">
                  <c:v>Mänd</c:v>
                </c:pt>
                <c:pt idx="2">
                  <c:v>Kuusk</c:v>
                </c:pt>
                <c:pt idx="3">
                  <c:v>Kask</c:v>
                </c:pt>
                <c:pt idx="4">
                  <c:v>Haab</c:v>
                </c:pt>
                <c:pt idx="5">
                  <c:v>Sanglepp</c:v>
                </c:pt>
                <c:pt idx="6">
                  <c:v>Hall lepp</c:v>
                </c:pt>
                <c:pt idx="7">
                  <c:v>Teised</c:v>
                </c:pt>
              </c:strCache>
            </c:strRef>
          </c:cat>
          <c:val>
            <c:numRef>
              <c:f>('8.'!$B$13,'8.'!$B$6:$B$12)</c:f>
              <c:numCache>
                <c:formatCode>0.00</c:formatCode>
                <c:ptCount val="8"/>
                <c:pt idx="0">
                  <c:v>1.722</c:v>
                </c:pt>
                <c:pt idx="1">
                  <c:v>2.653</c:v>
                </c:pt>
                <c:pt idx="2">
                  <c:v>0.81</c:v>
                </c:pt>
                <c:pt idx="3">
                  <c:v>1.6639999999999999</c:v>
                </c:pt>
                <c:pt idx="4">
                  <c:v>0.82199999999999995</c:v>
                </c:pt>
                <c:pt idx="5">
                  <c:v>1.6240000000000001</c:v>
                </c:pt>
                <c:pt idx="6">
                  <c:v>1.298</c:v>
                </c:pt>
                <c:pt idx="7">
                  <c:v>1.544</c:v>
                </c:pt>
              </c:numCache>
            </c:numRef>
          </c:val>
          <c:extLst>
            <c:ext xmlns:c16="http://schemas.microsoft.com/office/drawing/2014/chart" uri="{C3380CC4-5D6E-409C-BE32-E72D297353CC}">
              <c16:uniqueId val="{00000000-B4BA-4319-ACCF-59EA88DDF085}"/>
            </c:ext>
          </c:extLst>
        </c:ser>
        <c:ser>
          <c:idx val="1"/>
          <c:order val="1"/>
          <c:tx>
            <c:strRef>
              <c:f>'8.'!$D$3:$E$3</c:f>
              <c:strCache>
                <c:ptCount val="1"/>
                <c:pt idx="0">
                  <c:v>Riigimetskonnad</c:v>
                </c:pt>
              </c:strCache>
            </c:strRef>
          </c:tx>
          <c:spPr>
            <a:gradFill flip="none" rotWithShape="1">
              <a:gsLst>
                <a:gs pos="0">
                  <a:schemeClr val="accent3">
                    <a:lumMod val="0"/>
                    <a:lumOff val="100000"/>
                  </a:schemeClr>
                </a:gs>
                <a:gs pos="35000">
                  <a:schemeClr val="accent3">
                    <a:lumMod val="0"/>
                    <a:lumOff val="100000"/>
                  </a:schemeClr>
                </a:gs>
                <a:gs pos="100000">
                  <a:schemeClr val="accent3">
                    <a:lumMod val="100000"/>
                  </a:schemeClr>
                </a:gs>
              </a:gsLst>
              <a:path path="circle">
                <a:fillToRect l="50000" t="-80000" r="50000" b="180000"/>
              </a:path>
              <a:tileRect/>
            </a:gradFill>
            <a:ln>
              <a:solidFill>
                <a:schemeClr val="accent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('8.'!$A$13,'8.'!$A$6:$A$12)</c:f>
              <c:strCache>
                <c:ptCount val="8"/>
                <c:pt idx="0">
                  <c:v>Keskmine</c:v>
                </c:pt>
                <c:pt idx="1">
                  <c:v>Mänd</c:v>
                </c:pt>
                <c:pt idx="2">
                  <c:v>Kuusk</c:v>
                </c:pt>
                <c:pt idx="3">
                  <c:v>Kask</c:v>
                </c:pt>
                <c:pt idx="4">
                  <c:v>Haab</c:v>
                </c:pt>
                <c:pt idx="5">
                  <c:v>Sanglepp</c:v>
                </c:pt>
                <c:pt idx="6">
                  <c:v>Hall lepp</c:v>
                </c:pt>
                <c:pt idx="7">
                  <c:v>Teised</c:v>
                </c:pt>
              </c:strCache>
            </c:strRef>
          </c:cat>
          <c:val>
            <c:numRef>
              <c:f>('8.'!$D$13,'8.'!$D$6:$D$12)</c:f>
              <c:numCache>
                <c:formatCode>0.00</c:formatCode>
                <c:ptCount val="8"/>
                <c:pt idx="0">
                  <c:v>1.95</c:v>
                </c:pt>
                <c:pt idx="1">
                  <c:v>2.8210000000000002</c:v>
                </c:pt>
                <c:pt idx="2">
                  <c:v>0.78400000000000003</c:v>
                </c:pt>
                <c:pt idx="3">
                  <c:v>1.776</c:v>
                </c:pt>
                <c:pt idx="4">
                  <c:v>0.61599999999999999</c:v>
                </c:pt>
                <c:pt idx="5">
                  <c:v>1.62</c:v>
                </c:pt>
                <c:pt idx="6">
                  <c:v>1.413</c:v>
                </c:pt>
                <c:pt idx="7">
                  <c:v>1.6739999999999999</c:v>
                </c:pt>
              </c:numCache>
            </c:numRef>
          </c:val>
          <c:extLst>
            <c:ext xmlns:c16="http://schemas.microsoft.com/office/drawing/2014/chart" uri="{C3380CC4-5D6E-409C-BE32-E72D297353CC}">
              <c16:uniqueId val="{00000001-B4BA-4319-ACCF-59EA88DDF085}"/>
            </c:ext>
          </c:extLst>
        </c:ser>
        <c:ser>
          <c:idx val="2"/>
          <c:order val="2"/>
          <c:tx>
            <c:strRef>
              <c:f>'8.'!$F$3:$G$3</c:f>
              <c:strCache>
                <c:ptCount val="1"/>
                <c:pt idx="0">
                  <c:v>Teised valdajad</c:v>
                </c:pt>
              </c:strCache>
            </c:strRef>
          </c:tx>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('8.'!$A$13,'8.'!$A$6:$A$12)</c:f>
              <c:strCache>
                <c:ptCount val="8"/>
                <c:pt idx="0">
                  <c:v>Keskmine</c:v>
                </c:pt>
                <c:pt idx="1">
                  <c:v>Mänd</c:v>
                </c:pt>
                <c:pt idx="2">
                  <c:v>Kuusk</c:v>
                </c:pt>
                <c:pt idx="3">
                  <c:v>Kask</c:v>
                </c:pt>
                <c:pt idx="4">
                  <c:v>Haab</c:v>
                </c:pt>
                <c:pt idx="5">
                  <c:v>Sanglepp</c:v>
                </c:pt>
                <c:pt idx="6">
                  <c:v>Hall lepp</c:v>
                </c:pt>
                <c:pt idx="7">
                  <c:v>Teised</c:v>
                </c:pt>
              </c:strCache>
            </c:strRef>
          </c:cat>
          <c:val>
            <c:numRef>
              <c:f>('8.'!$F$13,'8.'!$F$6:$F$12)</c:f>
              <c:numCache>
                <c:formatCode>0.00</c:formatCode>
                <c:ptCount val="8"/>
                <c:pt idx="0">
                  <c:v>1.5189999999999999</c:v>
                </c:pt>
                <c:pt idx="1">
                  <c:v>2.3319999999999999</c:v>
                </c:pt>
                <c:pt idx="2">
                  <c:v>0.84099999999999997</c:v>
                </c:pt>
                <c:pt idx="3">
                  <c:v>1.5880000000000001</c:v>
                </c:pt>
                <c:pt idx="4">
                  <c:v>0.92500000000000004</c:v>
                </c:pt>
                <c:pt idx="5">
                  <c:v>1.6259999999999999</c:v>
                </c:pt>
                <c:pt idx="6">
                  <c:v>1.2769999999999999</c:v>
                </c:pt>
                <c:pt idx="7">
                  <c:v>1.514</c:v>
                </c:pt>
              </c:numCache>
            </c:numRef>
          </c:val>
          <c:extLst>
            <c:ext xmlns:c16="http://schemas.microsoft.com/office/drawing/2014/chart" uri="{C3380CC4-5D6E-409C-BE32-E72D297353CC}">
              <c16:uniqueId val="{00000002-B4BA-4319-ACCF-59EA88DDF085}"/>
            </c:ext>
          </c:extLst>
        </c:ser>
        <c:dLbls>
          <c:showLegendKey val="0"/>
          <c:showVal val="0"/>
          <c:showCatName val="0"/>
          <c:showSerName val="0"/>
          <c:showPercent val="0"/>
          <c:showBubbleSize val="0"/>
        </c:dLbls>
        <c:gapWidth val="219"/>
        <c:overlap val="-27"/>
        <c:axId val="542082704"/>
        <c:axId val="542080352"/>
      </c:barChart>
      <c:catAx>
        <c:axId val="54208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542080352"/>
        <c:crosses val="autoZero"/>
        <c:auto val="1"/>
        <c:lblAlgn val="ctr"/>
        <c:lblOffset val="100"/>
        <c:noMultiLvlLbl val="0"/>
      </c:catAx>
      <c:valAx>
        <c:axId val="542080352"/>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Arvutuslik boniteet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542082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gradFill flip="none" rotWithShape="1">
      <a:gsLst>
        <a:gs pos="45000">
          <a:schemeClr val="bg1">
            <a:lumMod val="95000"/>
          </a:schemeClr>
        </a:gs>
        <a:gs pos="0">
          <a:schemeClr val="bg1"/>
        </a:gs>
        <a:gs pos="100000">
          <a:schemeClr val="bg1">
            <a:lumMod val="95000"/>
          </a:schemeClr>
        </a:gs>
      </a:gsLst>
      <a:lin ang="5400000" scaled="0"/>
      <a:tileRect/>
    </a:gradFill>
    <a:ln w="9525" cap="flat" cmpd="sng" algn="ctr">
      <a:noFill/>
      <a:round/>
    </a:ln>
    <a:effectLst>
      <a:outerShdw blurRad="50800" dist="50800" dir="5400000" algn="ctr" rotWithShape="0">
        <a:schemeClr val="bg1">
          <a:lumMod val="95000"/>
        </a:schemeClr>
      </a:outerShdw>
    </a:effectLst>
  </c:spPr>
  <c:txPr>
    <a:bodyPr/>
    <a:lstStyle/>
    <a:p>
      <a:pPr>
        <a:defRPr/>
      </a:pPr>
      <a:endParaRPr lang="et-E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087230621586299E-2"/>
          <c:y val="3.9638668613757644E-2"/>
          <c:w val="0.82582457995987002"/>
          <c:h val="0.71579963875425989"/>
        </c:manualLayout>
      </c:layout>
      <c:barChart>
        <c:barDir val="col"/>
        <c:grouping val="clustered"/>
        <c:varyColors val="0"/>
        <c:ser>
          <c:idx val="0"/>
          <c:order val="0"/>
          <c:tx>
            <c:strRef>
              <c:f>'8.'!$B$17:$C$17</c:f>
              <c:strCache>
                <c:ptCount val="1"/>
                <c:pt idx="0">
                  <c:v>Kõik  kokku</c:v>
                </c:pt>
              </c:strCache>
            </c:strRef>
          </c:tx>
          <c:spPr>
            <a:gradFill flip="none" rotWithShape="1">
              <a:gsLst>
                <a:gs pos="0">
                  <a:schemeClr val="accent1">
                    <a:lumMod val="0"/>
                    <a:lumOff val="100000"/>
                  </a:schemeClr>
                </a:gs>
                <a:gs pos="30000">
                  <a:schemeClr val="accent1">
                    <a:lumMod val="0"/>
                    <a:lumOff val="100000"/>
                  </a:schemeClr>
                </a:gs>
                <a:gs pos="100000">
                  <a:schemeClr val="accent1">
                    <a:lumMod val="100000"/>
                  </a:schemeClr>
                </a:gs>
              </a:gsLst>
              <a:path path="circle">
                <a:fillToRect l="50000" t="-80000" r="50000" b="180000"/>
              </a:path>
              <a:tileRect/>
            </a:gradFill>
            <a:ln>
              <a:solidFill>
                <a:schemeClr val="accent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('8.'!$A$13,'8.'!$A$6:$A$12)</c:f>
              <c:strCache>
                <c:ptCount val="8"/>
                <c:pt idx="0">
                  <c:v>Keskmine</c:v>
                </c:pt>
                <c:pt idx="1">
                  <c:v>Mänd</c:v>
                </c:pt>
                <c:pt idx="2">
                  <c:v>Kuusk</c:v>
                </c:pt>
                <c:pt idx="3">
                  <c:v>Kask</c:v>
                </c:pt>
                <c:pt idx="4">
                  <c:v>Haab</c:v>
                </c:pt>
                <c:pt idx="5">
                  <c:v>Sanglepp</c:v>
                </c:pt>
                <c:pt idx="6">
                  <c:v>Hall lepp</c:v>
                </c:pt>
                <c:pt idx="7">
                  <c:v>Teised</c:v>
                </c:pt>
              </c:strCache>
            </c:strRef>
          </c:cat>
          <c:val>
            <c:numRef>
              <c:f>('8.'!$B$27,'8.'!$B$20:$B$26)</c:f>
              <c:numCache>
                <c:formatCode>0.00</c:formatCode>
                <c:ptCount val="8"/>
                <c:pt idx="0">
                  <c:v>1.526</c:v>
                </c:pt>
                <c:pt idx="1">
                  <c:v>2.306</c:v>
                </c:pt>
                <c:pt idx="2">
                  <c:v>0.73199999999999998</c:v>
                </c:pt>
                <c:pt idx="3">
                  <c:v>1.587</c:v>
                </c:pt>
                <c:pt idx="4">
                  <c:v>0.878</c:v>
                </c:pt>
                <c:pt idx="5">
                  <c:v>1.542</c:v>
                </c:pt>
                <c:pt idx="6">
                  <c:v>1.2829999999999999</c:v>
                </c:pt>
                <c:pt idx="7">
                  <c:v>1.38</c:v>
                </c:pt>
              </c:numCache>
            </c:numRef>
          </c:val>
          <c:extLst>
            <c:ext xmlns:c16="http://schemas.microsoft.com/office/drawing/2014/chart" uri="{C3380CC4-5D6E-409C-BE32-E72D297353CC}">
              <c16:uniqueId val="{00000000-247B-4581-B233-561BF6488824}"/>
            </c:ext>
          </c:extLst>
        </c:ser>
        <c:ser>
          <c:idx val="1"/>
          <c:order val="1"/>
          <c:tx>
            <c:strRef>
              <c:f>'8.'!$D$17:$E$17</c:f>
              <c:strCache>
                <c:ptCount val="1"/>
                <c:pt idx="0">
                  <c:v>Riigimetskonnad</c:v>
                </c:pt>
              </c:strCache>
            </c:strRef>
          </c:tx>
          <c:spPr>
            <a:gradFill flip="none" rotWithShape="1">
              <a:gsLst>
                <a:gs pos="0">
                  <a:schemeClr val="accent3">
                    <a:lumMod val="0"/>
                    <a:lumOff val="100000"/>
                  </a:schemeClr>
                </a:gs>
                <a:gs pos="35000">
                  <a:schemeClr val="accent3">
                    <a:lumMod val="0"/>
                    <a:lumOff val="100000"/>
                  </a:schemeClr>
                </a:gs>
                <a:gs pos="100000">
                  <a:schemeClr val="accent3">
                    <a:lumMod val="100000"/>
                  </a:schemeClr>
                </a:gs>
              </a:gsLst>
              <a:path path="circle">
                <a:fillToRect l="50000" t="-80000" r="50000" b="180000"/>
              </a:path>
              <a:tileRect/>
            </a:gradFill>
            <a:ln>
              <a:solidFill>
                <a:schemeClr val="accent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('8.'!$A$13,'8.'!$A$6:$A$12)</c:f>
              <c:strCache>
                <c:ptCount val="8"/>
                <c:pt idx="0">
                  <c:v>Keskmine</c:v>
                </c:pt>
                <c:pt idx="1">
                  <c:v>Mänd</c:v>
                </c:pt>
                <c:pt idx="2">
                  <c:v>Kuusk</c:v>
                </c:pt>
                <c:pt idx="3">
                  <c:v>Kask</c:v>
                </c:pt>
                <c:pt idx="4">
                  <c:v>Haab</c:v>
                </c:pt>
                <c:pt idx="5">
                  <c:v>Sanglepp</c:v>
                </c:pt>
                <c:pt idx="6">
                  <c:v>Hall lepp</c:v>
                </c:pt>
                <c:pt idx="7">
                  <c:v>Teised</c:v>
                </c:pt>
              </c:strCache>
            </c:strRef>
          </c:cat>
          <c:val>
            <c:numRef>
              <c:f>('8.'!$D$27,'8.'!$D$20:$D$26)</c:f>
              <c:numCache>
                <c:formatCode>0.00</c:formatCode>
                <c:ptCount val="8"/>
                <c:pt idx="0">
                  <c:v>1.615</c:v>
                </c:pt>
                <c:pt idx="1">
                  <c:v>2.3610000000000002</c:v>
                </c:pt>
                <c:pt idx="2">
                  <c:v>0.65800000000000003</c:v>
                </c:pt>
                <c:pt idx="3">
                  <c:v>1.647</c:v>
                </c:pt>
                <c:pt idx="4">
                  <c:v>0.746</c:v>
                </c:pt>
                <c:pt idx="5">
                  <c:v>1.391</c:v>
                </c:pt>
                <c:pt idx="6">
                  <c:v>1.399</c:v>
                </c:pt>
                <c:pt idx="7">
                  <c:v>1.0449999999999999</c:v>
                </c:pt>
              </c:numCache>
            </c:numRef>
          </c:val>
          <c:extLst>
            <c:ext xmlns:c16="http://schemas.microsoft.com/office/drawing/2014/chart" uri="{C3380CC4-5D6E-409C-BE32-E72D297353CC}">
              <c16:uniqueId val="{00000001-247B-4581-B233-561BF6488824}"/>
            </c:ext>
          </c:extLst>
        </c:ser>
        <c:ser>
          <c:idx val="2"/>
          <c:order val="2"/>
          <c:tx>
            <c:strRef>
              <c:f>'8.'!$F$17:$G$17</c:f>
              <c:strCache>
                <c:ptCount val="1"/>
                <c:pt idx="0">
                  <c:v>Teised valdajad</c:v>
                </c:pt>
              </c:strCache>
            </c:strRef>
          </c:tx>
          <c:spPr>
            <a:gradFill flip="none" rotWithShape="1">
              <a:gsLst>
                <a:gs pos="0">
                  <a:schemeClr val="accent6">
                    <a:lumMod val="0"/>
                    <a:lumOff val="100000"/>
                  </a:schemeClr>
                </a:gs>
                <a:gs pos="35000">
                  <a:schemeClr val="accent6">
                    <a:lumMod val="0"/>
                    <a:lumOff val="100000"/>
                  </a:schemeClr>
                </a:gs>
                <a:gs pos="100000">
                  <a:schemeClr val="accent6">
                    <a:lumMod val="100000"/>
                  </a:schemeClr>
                </a:gs>
              </a:gsLst>
              <a:path path="circle">
                <a:fillToRect l="50000" t="-80000" r="50000" b="180000"/>
              </a:path>
              <a:tileRect/>
            </a:gradFill>
            <a:ln>
              <a:solidFill>
                <a:schemeClr val="accent1"/>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('8.'!$A$13,'8.'!$A$6:$A$12)</c:f>
              <c:strCache>
                <c:ptCount val="8"/>
                <c:pt idx="0">
                  <c:v>Keskmine</c:v>
                </c:pt>
                <c:pt idx="1">
                  <c:v>Mänd</c:v>
                </c:pt>
                <c:pt idx="2">
                  <c:v>Kuusk</c:v>
                </c:pt>
                <c:pt idx="3">
                  <c:v>Kask</c:v>
                </c:pt>
                <c:pt idx="4">
                  <c:v>Haab</c:v>
                </c:pt>
                <c:pt idx="5">
                  <c:v>Sanglepp</c:v>
                </c:pt>
                <c:pt idx="6">
                  <c:v>Hall lepp</c:v>
                </c:pt>
                <c:pt idx="7">
                  <c:v>Teised</c:v>
                </c:pt>
              </c:strCache>
            </c:strRef>
          </c:cat>
          <c:val>
            <c:numRef>
              <c:f>('8.'!$F$27,'8.'!$F$20:$F$26)</c:f>
              <c:numCache>
                <c:formatCode>0.00</c:formatCode>
                <c:ptCount val="8"/>
                <c:pt idx="0">
                  <c:v>1.4750000000000001</c:v>
                </c:pt>
                <c:pt idx="1">
                  <c:v>2.246</c:v>
                </c:pt>
                <c:pt idx="2">
                  <c:v>0.8</c:v>
                </c:pt>
                <c:pt idx="3">
                  <c:v>1.56</c:v>
                </c:pt>
                <c:pt idx="4">
                  <c:v>0.91800000000000004</c:v>
                </c:pt>
                <c:pt idx="5">
                  <c:v>1.603</c:v>
                </c:pt>
                <c:pt idx="6">
                  <c:v>1.266</c:v>
                </c:pt>
                <c:pt idx="7">
                  <c:v>1.4179999999999999</c:v>
                </c:pt>
              </c:numCache>
            </c:numRef>
          </c:val>
          <c:extLst>
            <c:ext xmlns:c16="http://schemas.microsoft.com/office/drawing/2014/chart" uri="{C3380CC4-5D6E-409C-BE32-E72D297353CC}">
              <c16:uniqueId val="{00000002-247B-4581-B233-561BF6488824}"/>
            </c:ext>
          </c:extLst>
        </c:ser>
        <c:dLbls>
          <c:showLegendKey val="0"/>
          <c:showVal val="0"/>
          <c:showCatName val="0"/>
          <c:showSerName val="0"/>
          <c:showPercent val="0"/>
          <c:showBubbleSize val="0"/>
        </c:dLbls>
        <c:gapWidth val="219"/>
        <c:overlap val="-27"/>
        <c:axId val="542082704"/>
        <c:axId val="542080352"/>
      </c:barChart>
      <c:catAx>
        <c:axId val="54208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542080352"/>
        <c:crosses val="autoZero"/>
        <c:auto val="1"/>
        <c:lblAlgn val="ctr"/>
        <c:lblOffset val="100"/>
        <c:noMultiLvlLbl val="0"/>
      </c:catAx>
      <c:valAx>
        <c:axId val="542080352"/>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Arvutuslik boniteet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542082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gradFill flip="none" rotWithShape="1">
      <a:gsLst>
        <a:gs pos="45000">
          <a:schemeClr val="bg1">
            <a:lumMod val="95000"/>
          </a:schemeClr>
        </a:gs>
        <a:gs pos="0">
          <a:schemeClr val="bg1"/>
        </a:gs>
        <a:gs pos="100000">
          <a:schemeClr val="bg1">
            <a:lumMod val="95000"/>
          </a:schemeClr>
        </a:gs>
      </a:gsLst>
      <a:lin ang="5400000" scaled="0"/>
      <a:tileRect/>
    </a:gradFill>
    <a:ln w="9525" cap="flat" cmpd="sng" algn="ctr">
      <a:noFill/>
      <a:round/>
    </a:ln>
    <a:effectLst>
      <a:outerShdw blurRad="50800" dist="50800" dir="5400000" algn="ctr" rotWithShape="0">
        <a:schemeClr val="bg1">
          <a:lumMod val="95000"/>
        </a:schemeClr>
      </a:outerShdw>
    </a:effectLst>
  </c:spPr>
  <c:txPr>
    <a:bodyPr/>
    <a:lstStyle/>
    <a:p>
      <a:pPr>
        <a:defRPr/>
      </a:pPr>
      <a:endParaRPr lang="et-E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Eesti puistute keskmine täius ja rinnaspindala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4.3522706114824894E-2"/>
          <c:y val="0.20339097147740254"/>
          <c:w val="0.90949158243091466"/>
          <c:h val="0.59390293761356761"/>
        </c:manualLayout>
      </c:layout>
      <c:barChart>
        <c:barDir val="col"/>
        <c:grouping val="clustered"/>
        <c:varyColors val="0"/>
        <c:ser>
          <c:idx val="0"/>
          <c:order val="0"/>
          <c:tx>
            <c:strRef>
              <c:f>'9.'!$B$3:$E$3</c:f>
              <c:strCache>
                <c:ptCount val="1"/>
                <c:pt idx="0">
                  <c:v>Kõik  kokku</c:v>
                </c:pt>
              </c:strCache>
            </c:strRef>
          </c:tx>
          <c:spPr>
            <a:gradFill flip="none" rotWithShape="1">
              <a:gsLst>
                <a:gs pos="0">
                  <a:schemeClr val="accent1">
                    <a:lumMod val="0"/>
                    <a:lumOff val="100000"/>
                  </a:schemeClr>
                </a:gs>
                <a:gs pos="35000">
                  <a:schemeClr val="accent1">
                    <a:lumMod val="0"/>
                    <a:lumOff val="100000"/>
                  </a:schemeClr>
                </a:gs>
                <a:gs pos="100000">
                  <a:schemeClr val="accent1">
                    <a:lumMod val="100000"/>
                  </a:schemeClr>
                </a:gs>
              </a:gsLst>
              <a:path path="circle">
                <a:fillToRect l="50000" t="-80000" r="50000" b="180000"/>
              </a:path>
              <a:tileRect/>
            </a:gradFill>
            <a:ln>
              <a:solidFill>
                <a:schemeClr val="accent1"/>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('9.'!$A$13,'9.'!$A$6:$A$12)</c:f>
              <c:strCache>
                <c:ptCount val="8"/>
                <c:pt idx="0">
                  <c:v>Keskmine</c:v>
                </c:pt>
                <c:pt idx="1">
                  <c:v>Mänd</c:v>
                </c:pt>
                <c:pt idx="2">
                  <c:v>Kuusk</c:v>
                </c:pt>
                <c:pt idx="3">
                  <c:v>Kask</c:v>
                </c:pt>
                <c:pt idx="4">
                  <c:v>Haab</c:v>
                </c:pt>
                <c:pt idx="5">
                  <c:v>Sanglepp</c:v>
                </c:pt>
                <c:pt idx="6">
                  <c:v>Hall lepp</c:v>
                </c:pt>
                <c:pt idx="7">
                  <c:v>Teised</c:v>
                </c:pt>
              </c:strCache>
            </c:strRef>
          </c:cat>
          <c:val>
            <c:numRef>
              <c:f>('9.'!$B$13,'9.'!$B$6:$B$12)</c:f>
              <c:numCache>
                <c:formatCode>0</c:formatCode>
                <c:ptCount val="8"/>
                <c:pt idx="0">
                  <c:v>81.165000000000006</c:v>
                </c:pt>
                <c:pt idx="1">
                  <c:v>76.554000000000002</c:v>
                </c:pt>
                <c:pt idx="2">
                  <c:v>74.807000000000002</c:v>
                </c:pt>
                <c:pt idx="3">
                  <c:v>87.510999999999996</c:v>
                </c:pt>
                <c:pt idx="4">
                  <c:v>75.915000000000006</c:v>
                </c:pt>
                <c:pt idx="5">
                  <c:v>90.057000000000002</c:v>
                </c:pt>
                <c:pt idx="6">
                  <c:v>90.384</c:v>
                </c:pt>
                <c:pt idx="7">
                  <c:v>76.519000000000005</c:v>
                </c:pt>
              </c:numCache>
            </c:numRef>
          </c:val>
          <c:extLst>
            <c:ext xmlns:c16="http://schemas.microsoft.com/office/drawing/2014/chart" uri="{C3380CC4-5D6E-409C-BE32-E72D297353CC}">
              <c16:uniqueId val="{00000000-2347-4B0C-B652-3C8FF61B431A}"/>
            </c:ext>
          </c:extLst>
        </c:ser>
        <c:ser>
          <c:idx val="1"/>
          <c:order val="2"/>
          <c:tx>
            <c:strRef>
              <c:f>'9.'!$F$3:$I$3</c:f>
              <c:strCache>
                <c:ptCount val="1"/>
                <c:pt idx="0">
                  <c:v>Riigimetskonnad</c:v>
                </c:pt>
              </c:strCache>
            </c:strRef>
          </c:tx>
          <c:spPr>
            <a:gradFill flip="none" rotWithShape="1">
              <a:gsLst>
                <a:gs pos="0">
                  <a:srgbClr val="70AD47">
                    <a:lumMod val="0"/>
                    <a:lumOff val="100000"/>
                  </a:srgbClr>
                </a:gs>
                <a:gs pos="35000">
                  <a:srgbClr val="70AD47">
                    <a:lumMod val="0"/>
                    <a:lumOff val="100000"/>
                  </a:srgbClr>
                </a:gs>
                <a:gs pos="100000">
                  <a:srgbClr val="70AD47">
                    <a:lumMod val="100000"/>
                  </a:srgbClr>
                </a:gs>
              </a:gsLst>
              <a:path path="circle">
                <a:fillToRect l="50000" t="-80000" r="50000" b="180000"/>
              </a:path>
              <a:tileRect/>
            </a:gradFill>
            <a:ln>
              <a:solidFill>
                <a:srgbClr val="70AD47"/>
              </a:solidFill>
            </a:ln>
            <a:effectLst/>
          </c:spPr>
          <c:invertIfNegative val="0"/>
          <c:dLbls>
            <c:dLbl>
              <c:idx val="0"/>
              <c:layout>
                <c:manualLayout>
                  <c:x val="5.025125628140688E-3"/>
                  <c:y val="-4.42829022887651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47-4B0C-B652-3C8FF61B431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('9.'!$A$13,'9.'!$A$6:$A$12)</c:f>
              <c:strCache>
                <c:ptCount val="8"/>
                <c:pt idx="0">
                  <c:v>Keskmine</c:v>
                </c:pt>
                <c:pt idx="1">
                  <c:v>Mänd</c:v>
                </c:pt>
                <c:pt idx="2">
                  <c:v>Kuusk</c:v>
                </c:pt>
                <c:pt idx="3">
                  <c:v>Kask</c:v>
                </c:pt>
                <c:pt idx="4">
                  <c:v>Haab</c:v>
                </c:pt>
                <c:pt idx="5">
                  <c:v>Sanglepp</c:v>
                </c:pt>
                <c:pt idx="6">
                  <c:v>Hall lepp</c:v>
                </c:pt>
                <c:pt idx="7">
                  <c:v>Teised</c:v>
                </c:pt>
              </c:strCache>
            </c:strRef>
          </c:cat>
          <c:val>
            <c:numRef>
              <c:f>('9.'!$F$13,'9.'!$F$6:$F$12)</c:f>
              <c:numCache>
                <c:formatCode>0</c:formatCode>
                <c:ptCount val="8"/>
                <c:pt idx="0">
                  <c:v>81.394999999999996</c:v>
                </c:pt>
                <c:pt idx="1">
                  <c:v>78.361999999999995</c:v>
                </c:pt>
                <c:pt idx="2">
                  <c:v>75.307000000000002</c:v>
                </c:pt>
                <c:pt idx="3">
                  <c:v>90.637</c:v>
                </c:pt>
                <c:pt idx="4">
                  <c:v>74.751999999999995</c:v>
                </c:pt>
                <c:pt idx="5">
                  <c:v>90.474000000000004</c:v>
                </c:pt>
                <c:pt idx="6">
                  <c:v>85.600999999999999</c:v>
                </c:pt>
                <c:pt idx="7">
                  <c:v>75.911000000000001</c:v>
                </c:pt>
              </c:numCache>
            </c:numRef>
          </c:val>
          <c:extLst>
            <c:ext xmlns:c16="http://schemas.microsoft.com/office/drawing/2014/chart" uri="{C3380CC4-5D6E-409C-BE32-E72D297353CC}">
              <c16:uniqueId val="{00000002-2347-4B0C-B652-3C8FF61B431A}"/>
            </c:ext>
          </c:extLst>
        </c:ser>
        <c:ser>
          <c:idx val="4"/>
          <c:order val="4"/>
          <c:tx>
            <c:strRef>
              <c:f>'9.'!$J$3:$M$3</c:f>
              <c:strCache>
                <c:ptCount val="1"/>
                <c:pt idx="0">
                  <c:v>Teised valdajad</c:v>
                </c:pt>
              </c:strCache>
            </c:strRef>
          </c:tx>
          <c:spPr>
            <a:gradFill>
              <a:gsLst>
                <a:gs pos="32000">
                  <a:srgbClr val="FFC000">
                    <a:lumMod val="20000"/>
                    <a:lumOff val="80000"/>
                  </a:srgbClr>
                </a:gs>
                <a:gs pos="93000">
                  <a:srgbClr val="F9D979"/>
                </a:gs>
                <a:gs pos="100000">
                  <a:srgbClr val="FFC000"/>
                </a:gs>
                <a:gs pos="100000">
                  <a:sysClr val="window" lastClr="FFFFFF">
                    <a:lumMod val="95000"/>
                  </a:sysClr>
                </a:gs>
              </a:gsLst>
              <a:path path="circle">
                <a:fillToRect l="50000" t="-80000" r="50000" b="180000"/>
              </a:path>
            </a:gradFill>
            <a:ln>
              <a:solidFill>
                <a:srgbClr val="ED7D31"/>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('9.'!$A$13,'9.'!$A$6:$A$12)</c:f>
              <c:strCache>
                <c:ptCount val="8"/>
                <c:pt idx="0">
                  <c:v>Keskmine</c:v>
                </c:pt>
                <c:pt idx="1">
                  <c:v>Mänd</c:v>
                </c:pt>
                <c:pt idx="2">
                  <c:v>Kuusk</c:v>
                </c:pt>
                <c:pt idx="3">
                  <c:v>Kask</c:v>
                </c:pt>
                <c:pt idx="4">
                  <c:v>Haab</c:v>
                </c:pt>
                <c:pt idx="5">
                  <c:v>Sanglepp</c:v>
                </c:pt>
                <c:pt idx="6">
                  <c:v>Hall lepp</c:v>
                </c:pt>
                <c:pt idx="7">
                  <c:v>Teised</c:v>
                </c:pt>
              </c:strCache>
            </c:strRef>
          </c:cat>
          <c:val>
            <c:numRef>
              <c:f>('9.'!$J$13,'9.'!$J$6:$J$12)</c:f>
              <c:numCache>
                <c:formatCode>0</c:formatCode>
                <c:ptCount val="8"/>
                <c:pt idx="0">
                  <c:v>80.92</c:v>
                </c:pt>
                <c:pt idx="1">
                  <c:v>72.992000000000004</c:v>
                </c:pt>
                <c:pt idx="2">
                  <c:v>74.156999999999996</c:v>
                </c:pt>
                <c:pt idx="3">
                  <c:v>85.075000000000003</c:v>
                </c:pt>
                <c:pt idx="4">
                  <c:v>76.876000000000005</c:v>
                </c:pt>
                <c:pt idx="5">
                  <c:v>89.685000000000002</c:v>
                </c:pt>
                <c:pt idx="6">
                  <c:v>91.572000000000003</c:v>
                </c:pt>
                <c:pt idx="7">
                  <c:v>76.673000000000002</c:v>
                </c:pt>
              </c:numCache>
            </c:numRef>
          </c:val>
          <c:extLst>
            <c:ext xmlns:c16="http://schemas.microsoft.com/office/drawing/2014/chart" uri="{C3380CC4-5D6E-409C-BE32-E72D297353CC}">
              <c16:uniqueId val="{00000003-2347-4B0C-B652-3C8FF61B431A}"/>
            </c:ext>
          </c:extLst>
        </c:ser>
        <c:dLbls>
          <c:showLegendKey val="0"/>
          <c:showVal val="0"/>
          <c:showCatName val="0"/>
          <c:showSerName val="0"/>
          <c:showPercent val="0"/>
          <c:showBubbleSize val="0"/>
        </c:dLbls>
        <c:gapWidth val="95"/>
        <c:overlap val="-1"/>
        <c:axId val="542079960"/>
        <c:axId val="542081136"/>
      </c:barChart>
      <c:barChart>
        <c:barDir val="col"/>
        <c:grouping val="clustered"/>
        <c:varyColors val="0"/>
        <c:ser>
          <c:idx val="3"/>
          <c:order val="1"/>
          <c:tx>
            <c:strRef>
              <c:f>'9.'!$B$3:$E$3</c:f>
              <c:strCache>
                <c:ptCount val="1"/>
                <c:pt idx="0">
                  <c:v>Kõik  kokku</c:v>
                </c:pt>
              </c:strCache>
            </c:strRef>
          </c:tx>
          <c:spPr>
            <a:solidFill>
              <a:schemeClr val="accent5">
                <a:lumMod val="60000"/>
                <a:lumOff val="40000"/>
              </a:schemeClr>
            </a:solidFill>
            <a:ln w="6350">
              <a:solidFill>
                <a:schemeClr val="accent1"/>
              </a:solidFill>
            </a:ln>
            <a:effectLst/>
          </c:spPr>
          <c:invertIfNegative val="0"/>
          <c:dLbls>
            <c:dLbl>
              <c:idx val="2"/>
              <c:layout>
                <c:manualLayout>
                  <c:x val="0"/>
                  <c:y val="0.107910982958116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47-4B0C-B652-3C8FF61B43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f>
            </c:multiLvlStrRef>
          </c:cat>
          <c:val>
            <c:numRef>
              <c:f>('9.'!$D$13,'9.'!$D$6:$D$12)</c:f>
              <c:numCache>
                <c:formatCode>0.0</c:formatCode>
                <c:ptCount val="8"/>
                <c:pt idx="0">
                  <c:v>24.341999999999999</c:v>
                </c:pt>
                <c:pt idx="1">
                  <c:v>25.79</c:v>
                </c:pt>
                <c:pt idx="2">
                  <c:v>24.501999999999999</c:v>
                </c:pt>
                <c:pt idx="3">
                  <c:v>22.352</c:v>
                </c:pt>
                <c:pt idx="4">
                  <c:v>25.576000000000001</c:v>
                </c:pt>
                <c:pt idx="5">
                  <c:v>27.652000000000001</c:v>
                </c:pt>
                <c:pt idx="6">
                  <c:v>23.728999999999999</c:v>
                </c:pt>
                <c:pt idx="7">
                  <c:v>20.056999999999999</c:v>
                </c:pt>
              </c:numCache>
            </c:numRef>
          </c:val>
          <c:extLst>
            <c:ext xmlns:c16="http://schemas.microsoft.com/office/drawing/2014/chart" uri="{C3380CC4-5D6E-409C-BE32-E72D297353CC}">
              <c16:uniqueId val="{00000005-2347-4B0C-B652-3C8FF61B431A}"/>
            </c:ext>
          </c:extLst>
        </c:ser>
        <c:ser>
          <c:idx val="2"/>
          <c:order val="3"/>
          <c:tx>
            <c:strRef>
              <c:f>'9.'!$F$3:$I$3</c:f>
              <c:strCache>
                <c:ptCount val="1"/>
                <c:pt idx="0">
                  <c:v>Riigimetskonnad</c:v>
                </c:pt>
              </c:strCache>
            </c:strRef>
          </c:tx>
          <c:spPr>
            <a:solidFill>
              <a:srgbClr val="70AD47">
                <a:lumMod val="60000"/>
                <a:lumOff val="40000"/>
              </a:srgbClr>
            </a:solidFill>
            <a:ln>
              <a:solidFill>
                <a:srgbClr val="70AD47"/>
              </a:solidFill>
            </a:ln>
            <a:effectLst/>
          </c:spPr>
          <c:invertIfNegative val="0"/>
          <c:dLbls>
            <c:dLbl>
              <c:idx val="0"/>
              <c:layout>
                <c:manualLayout>
                  <c:x val="0"/>
                  <c:y val="0.180635112918577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47-4B0C-B652-3C8FF61B431A}"/>
                </c:ext>
              </c:extLst>
            </c:dLbl>
            <c:dLbl>
              <c:idx val="1"/>
              <c:layout>
                <c:manualLayout>
                  <c:x val="0"/>
                  <c:y val="0.1708671031505677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47-4B0C-B652-3C8FF61B431A}"/>
                </c:ext>
              </c:extLst>
            </c:dLbl>
            <c:dLbl>
              <c:idx val="2"/>
              <c:layout>
                <c:manualLayout>
                  <c:x val="0"/>
                  <c:y val="0.1952871275705921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347-4B0C-B652-3C8FF61B431A}"/>
                </c:ext>
              </c:extLst>
            </c:dLbl>
            <c:dLbl>
              <c:idx val="3"/>
              <c:layout>
                <c:manualLayout>
                  <c:x val="0"/>
                  <c:y val="0.1708671031505677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347-4B0C-B652-3C8FF61B431A}"/>
                </c:ext>
              </c:extLst>
            </c:dLbl>
            <c:dLbl>
              <c:idx val="4"/>
              <c:layout>
                <c:manualLayout>
                  <c:x val="0"/>
                  <c:y val="0.2001711324545970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347-4B0C-B652-3C8FF61B431A}"/>
                </c:ext>
              </c:extLst>
            </c:dLbl>
            <c:dLbl>
              <c:idx val="5"/>
              <c:layout>
                <c:manualLayout>
                  <c:x val="1.5558148580318942E-3"/>
                  <c:y val="0.2001711324545970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outEnd"/>
              <c:showLegendKey val="0"/>
              <c:showVal val="1"/>
              <c:showCatName val="0"/>
              <c:showSerName val="0"/>
              <c:showPercent val="0"/>
              <c:showBubbleSize val="0"/>
              <c:extLst>
                <c:ext xmlns:c15="http://schemas.microsoft.com/office/drawing/2012/chart" uri="{CE6537A1-D6FC-4f65-9D91-7224C49458BB}">
                  <c15:layout>
                    <c:manualLayout>
                      <c:w val="3.415013613380008E-2"/>
                      <c:h val="7.3187005470470037E-2"/>
                    </c:manualLayout>
                  </c15:layout>
                </c:ext>
                <c:ext xmlns:c16="http://schemas.microsoft.com/office/drawing/2014/chart" uri="{C3380CC4-5D6E-409C-BE32-E72D297353CC}">
                  <c16:uniqueId val="{0000000B-2347-4B0C-B652-3C8FF61B431A}"/>
                </c:ext>
              </c:extLst>
            </c:dLbl>
            <c:dLbl>
              <c:idx val="6"/>
              <c:layout>
                <c:manualLayout>
                  <c:x val="0"/>
                  <c:y val="0.1659830982665628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347-4B0C-B652-3C8FF61B431A}"/>
                </c:ext>
              </c:extLst>
            </c:dLbl>
            <c:dLbl>
              <c:idx val="7"/>
              <c:layout>
                <c:manualLayout>
                  <c:x val="4.7619047619047623E-3"/>
                  <c:y val="0.1448552626573851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347-4B0C-B652-3C8FF61B43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f>
            </c:multiLvlStrRef>
          </c:cat>
          <c:val>
            <c:numRef>
              <c:f>('9.'!$H$13,'9.'!$H$6:$H$12)</c:f>
              <c:numCache>
                <c:formatCode>0.0</c:formatCode>
                <c:ptCount val="8"/>
                <c:pt idx="0">
                  <c:v>25.358000000000001</c:v>
                </c:pt>
                <c:pt idx="1">
                  <c:v>26.309000000000001</c:v>
                </c:pt>
                <c:pt idx="2">
                  <c:v>24.797000000000001</c:v>
                </c:pt>
                <c:pt idx="3">
                  <c:v>23.523</c:v>
                </c:pt>
                <c:pt idx="4">
                  <c:v>28.123000000000001</c:v>
                </c:pt>
                <c:pt idx="5">
                  <c:v>28.530999999999999</c:v>
                </c:pt>
                <c:pt idx="6">
                  <c:v>24.141999999999999</c:v>
                </c:pt>
                <c:pt idx="7">
                  <c:v>19.582000000000001</c:v>
                </c:pt>
              </c:numCache>
            </c:numRef>
          </c:val>
          <c:extLst>
            <c:ext xmlns:c16="http://schemas.microsoft.com/office/drawing/2014/chart" uri="{C3380CC4-5D6E-409C-BE32-E72D297353CC}">
              <c16:uniqueId val="{0000000E-2347-4B0C-B652-3C8FF61B431A}"/>
            </c:ext>
          </c:extLst>
        </c:ser>
        <c:ser>
          <c:idx val="5"/>
          <c:order val="5"/>
          <c:tx>
            <c:strRef>
              <c:f>'9.'!$J$3:$M$3</c:f>
              <c:strCache>
                <c:ptCount val="1"/>
                <c:pt idx="0">
                  <c:v>Teised valdajad</c:v>
                </c:pt>
              </c:strCache>
            </c:strRef>
          </c:tx>
          <c:spPr>
            <a:solidFill>
              <a:srgbClr val="FFC000"/>
            </a:solidFill>
            <a:ln>
              <a:solidFill>
                <a:srgbClr val="ED7D3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f>
            </c:multiLvlStrRef>
          </c:cat>
          <c:val>
            <c:numRef>
              <c:f>('9.'!$L$13,'9.'!$L$6:$L$12)</c:f>
              <c:numCache>
                <c:formatCode>0.0</c:formatCode>
                <c:ptCount val="8"/>
                <c:pt idx="0">
                  <c:v>23.257999999999999</c:v>
                </c:pt>
                <c:pt idx="1">
                  <c:v>24.768000000000001</c:v>
                </c:pt>
                <c:pt idx="2">
                  <c:v>24.12</c:v>
                </c:pt>
                <c:pt idx="3">
                  <c:v>21.439</c:v>
                </c:pt>
                <c:pt idx="4">
                  <c:v>23.471</c:v>
                </c:pt>
                <c:pt idx="5">
                  <c:v>26.869</c:v>
                </c:pt>
                <c:pt idx="6">
                  <c:v>23.626000000000001</c:v>
                </c:pt>
                <c:pt idx="7">
                  <c:v>20.177</c:v>
                </c:pt>
              </c:numCache>
            </c:numRef>
          </c:val>
          <c:extLst>
            <c:ext xmlns:c16="http://schemas.microsoft.com/office/drawing/2014/chart" uri="{C3380CC4-5D6E-409C-BE32-E72D297353CC}">
              <c16:uniqueId val="{0000000F-2347-4B0C-B652-3C8FF61B431A}"/>
            </c:ext>
          </c:extLst>
        </c:ser>
        <c:dLbls>
          <c:showLegendKey val="0"/>
          <c:showVal val="0"/>
          <c:showCatName val="0"/>
          <c:showSerName val="0"/>
          <c:showPercent val="0"/>
          <c:showBubbleSize val="0"/>
        </c:dLbls>
        <c:gapWidth val="95"/>
        <c:overlap val="-1"/>
        <c:axId val="542081528"/>
        <c:axId val="542080744"/>
      </c:barChart>
      <c:catAx>
        <c:axId val="542079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542081136"/>
        <c:crosses val="autoZero"/>
        <c:auto val="1"/>
        <c:lblAlgn val="ctr"/>
        <c:lblOffset val="100"/>
        <c:noMultiLvlLbl val="0"/>
      </c:catAx>
      <c:valAx>
        <c:axId val="54208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542079960"/>
        <c:crosses val="autoZero"/>
        <c:crossBetween val="between"/>
      </c:valAx>
      <c:valAx>
        <c:axId val="542080744"/>
        <c:scaling>
          <c:orientation val="minMax"/>
          <c:max val="4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crossAx val="542081528"/>
        <c:crosses val="max"/>
        <c:crossBetween val="between"/>
      </c:valAx>
      <c:catAx>
        <c:axId val="542081528"/>
        <c:scaling>
          <c:orientation val="minMax"/>
        </c:scaling>
        <c:delete val="1"/>
        <c:axPos val="b"/>
        <c:numFmt formatCode="General" sourceLinked="1"/>
        <c:majorTickMark val="out"/>
        <c:minorTickMark val="none"/>
        <c:tickLblPos val="nextTo"/>
        <c:crossAx val="542080744"/>
        <c:crosses val="autoZero"/>
        <c:auto val="1"/>
        <c:lblAlgn val="ctr"/>
        <c:lblOffset val="100"/>
        <c:noMultiLvlLbl val="0"/>
      </c:cat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0.32201796620388579"/>
          <c:y val="0.9107137308700235"/>
          <c:w val="0.35596406759222848"/>
          <c:h val="8.429126609954372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gradFill>
      <a:gsLst>
        <a:gs pos="0">
          <a:schemeClr val="accent6">
            <a:lumMod val="0"/>
            <a:lumOff val="100000"/>
          </a:schemeClr>
        </a:gs>
        <a:gs pos="35000">
          <a:schemeClr val="accent6">
            <a:lumMod val="0"/>
            <a:lumOff val="100000"/>
          </a:schemeClr>
        </a:gs>
        <a:gs pos="100000">
          <a:schemeClr val="bg1">
            <a:lumMod val="95000"/>
          </a:schemeClr>
        </a:gs>
      </a:gsLst>
      <a:path path="circle">
        <a:fillToRect l="50000" t="-80000" r="50000" b="180000"/>
      </a:path>
    </a:gradFill>
    <a:ln w="9525" cap="flat" cmpd="sng" algn="ctr">
      <a:noFill/>
      <a:round/>
    </a:ln>
    <a:effectLst>
      <a:outerShdw blurRad="50800" dist="50800" dir="5400000" algn="ctr" rotWithShape="0">
        <a:schemeClr val="bg1">
          <a:lumMod val="95000"/>
        </a:schemeClr>
      </a:outerShdw>
    </a:effectLst>
  </c:spPr>
  <c:txPr>
    <a:bodyPr/>
    <a:lstStyle/>
    <a:p>
      <a:pPr>
        <a:defRPr/>
      </a:pPr>
      <a:endParaRPr lang="et-EE"/>
    </a:p>
  </c:txPr>
  <c:printSettings>
    <c:headerFooter/>
    <c:pageMargins b="0.75" l="0.7" r="0.7" t="0.75" header="0.3" footer="0.3"/>
    <c:pageSetup orientation="landscape"/>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445658779511131E-2"/>
          <c:y val="3.1749595130395936E-2"/>
          <c:w val="0.94305756301010335"/>
          <c:h val="0.86464101561772866"/>
        </c:manualLayout>
      </c:layout>
      <c:barChart>
        <c:barDir val="col"/>
        <c:grouping val="clustered"/>
        <c:varyColors val="0"/>
        <c:ser>
          <c:idx val="0"/>
          <c:order val="0"/>
          <c:tx>
            <c:strRef>
              <c:f>'10.'!$D$3:$E$3</c:f>
              <c:strCache>
                <c:ptCount val="1"/>
                <c:pt idx="0">
                  <c:v>Riigimetskonnad</c:v>
                </c:pt>
              </c:strCache>
            </c:strRef>
          </c:tx>
          <c:spPr>
            <a:gradFill flip="none" rotWithShape="1">
              <a:gsLst>
                <a:gs pos="70000">
                  <a:schemeClr val="tx2">
                    <a:lumMod val="40000"/>
                    <a:lumOff val="60000"/>
                  </a:schemeClr>
                </a:gs>
                <a:gs pos="0">
                  <a:schemeClr val="tx2">
                    <a:lumMod val="60000"/>
                    <a:lumOff val="40000"/>
                  </a:schemeClr>
                </a:gs>
                <a:gs pos="100000">
                  <a:schemeClr val="bg1"/>
                </a:gs>
              </a:gsLst>
              <a:path path="circle">
                <a:fillToRect l="50000" t="-80000" r="50000" b="180000"/>
              </a:path>
              <a:tileRect/>
            </a:gradFill>
            <a:ln>
              <a:solidFill>
                <a:srgbClr val="002060"/>
              </a:solidFill>
            </a:ln>
            <a:effectLst/>
          </c:spPr>
          <c:invertIfNegative val="0"/>
          <c:dLbls>
            <c:dLbl>
              <c:idx val="4"/>
              <c:layout>
                <c:manualLayout>
                  <c:x val="0"/>
                  <c:y val="1.4492753623188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4F-4352-86F2-6BCF5140E4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('10.'!$A$13,'10.'!$A$6:$A$12)</c:f>
              <c:strCache>
                <c:ptCount val="8"/>
                <c:pt idx="0">
                  <c:v>Keskmine</c:v>
                </c:pt>
                <c:pt idx="1">
                  <c:v>Mänd</c:v>
                </c:pt>
                <c:pt idx="2">
                  <c:v>Kuusk</c:v>
                </c:pt>
                <c:pt idx="3">
                  <c:v>Kask</c:v>
                </c:pt>
                <c:pt idx="4">
                  <c:v>Haab</c:v>
                </c:pt>
                <c:pt idx="5">
                  <c:v>Sanglepp</c:v>
                </c:pt>
                <c:pt idx="6">
                  <c:v>Hall lepp</c:v>
                </c:pt>
                <c:pt idx="7">
                  <c:v>Teised</c:v>
                </c:pt>
              </c:strCache>
            </c:strRef>
          </c:cat>
          <c:val>
            <c:numRef>
              <c:f>('10.'!$D$13,'10.'!$D$6:$D$12)</c:f>
              <c:numCache>
                <c:formatCode>0</c:formatCode>
                <c:ptCount val="8"/>
                <c:pt idx="0">
                  <c:v>237.42</c:v>
                </c:pt>
                <c:pt idx="1">
                  <c:v>249.673</c:v>
                </c:pt>
                <c:pt idx="2">
                  <c:v>227.88900000000001</c:v>
                </c:pt>
                <c:pt idx="3">
                  <c:v>209.78100000000001</c:v>
                </c:pt>
                <c:pt idx="4">
                  <c:v>334.93799999999999</c:v>
                </c:pt>
                <c:pt idx="5">
                  <c:v>270.55399999999997</c:v>
                </c:pt>
                <c:pt idx="6">
                  <c:v>181.727</c:v>
                </c:pt>
                <c:pt idx="7">
                  <c:v>214.11500000000001</c:v>
                </c:pt>
              </c:numCache>
            </c:numRef>
          </c:val>
          <c:extLst>
            <c:ext xmlns:c16="http://schemas.microsoft.com/office/drawing/2014/chart" uri="{C3380CC4-5D6E-409C-BE32-E72D297353CC}">
              <c16:uniqueId val="{00000001-B74F-4352-86F2-6BCF5140E415}"/>
            </c:ext>
          </c:extLst>
        </c:ser>
        <c:ser>
          <c:idx val="1"/>
          <c:order val="1"/>
          <c:tx>
            <c:strRef>
              <c:f>'10.'!$F$3:$G$3</c:f>
              <c:strCache>
                <c:ptCount val="1"/>
                <c:pt idx="0">
                  <c:v>Teised valdajad</c:v>
                </c:pt>
              </c:strCache>
            </c:strRef>
          </c:tx>
          <c:spPr>
            <a:gradFill>
              <a:gsLst>
                <a:gs pos="70000">
                  <a:schemeClr val="accent6">
                    <a:lumMod val="60000"/>
                    <a:lumOff val="40000"/>
                  </a:schemeClr>
                </a:gs>
                <a:gs pos="0">
                  <a:schemeClr val="accent6">
                    <a:lumMod val="75000"/>
                  </a:schemeClr>
                </a:gs>
                <a:gs pos="100000">
                  <a:schemeClr val="bg1"/>
                </a:gs>
              </a:gsLst>
              <a:path path="circle">
                <a:fillToRect l="50000" t="-80000" r="50000" b="180000"/>
              </a:path>
            </a:gradFill>
            <a:ln>
              <a:solidFill>
                <a:schemeClr val="accent6">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('10.'!$A$13,'10.'!$A$6:$A$12)</c:f>
              <c:strCache>
                <c:ptCount val="8"/>
                <c:pt idx="0">
                  <c:v>Keskmine</c:v>
                </c:pt>
                <c:pt idx="1">
                  <c:v>Mänd</c:v>
                </c:pt>
                <c:pt idx="2">
                  <c:v>Kuusk</c:v>
                </c:pt>
                <c:pt idx="3">
                  <c:v>Kask</c:v>
                </c:pt>
                <c:pt idx="4">
                  <c:v>Haab</c:v>
                </c:pt>
                <c:pt idx="5">
                  <c:v>Sanglepp</c:v>
                </c:pt>
                <c:pt idx="6">
                  <c:v>Hall lepp</c:v>
                </c:pt>
                <c:pt idx="7">
                  <c:v>Teised</c:v>
                </c:pt>
              </c:strCache>
            </c:strRef>
          </c:cat>
          <c:val>
            <c:numRef>
              <c:f>('10.'!$F$13,'10.'!$F$6:$F$12)</c:f>
              <c:numCache>
                <c:formatCode>0</c:formatCode>
                <c:ptCount val="8"/>
                <c:pt idx="0">
                  <c:v>194.91200000000001</c:v>
                </c:pt>
                <c:pt idx="1">
                  <c:v>250.30799999999999</c:v>
                </c:pt>
                <c:pt idx="2">
                  <c:v>223.32300000000001</c:v>
                </c:pt>
                <c:pt idx="3">
                  <c:v>175.70500000000001</c:v>
                </c:pt>
                <c:pt idx="4">
                  <c:v>187.88399999999999</c:v>
                </c:pt>
                <c:pt idx="5">
                  <c:v>208.72200000000001</c:v>
                </c:pt>
                <c:pt idx="6">
                  <c:v>141.505</c:v>
                </c:pt>
                <c:pt idx="7">
                  <c:v>189.84800000000001</c:v>
                </c:pt>
              </c:numCache>
            </c:numRef>
          </c:val>
          <c:extLst>
            <c:ext xmlns:c16="http://schemas.microsoft.com/office/drawing/2014/chart" uri="{C3380CC4-5D6E-409C-BE32-E72D297353CC}">
              <c16:uniqueId val="{00000002-B74F-4352-86F2-6BCF5140E415}"/>
            </c:ext>
          </c:extLst>
        </c:ser>
        <c:dLbls>
          <c:showLegendKey val="0"/>
          <c:showVal val="0"/>
          <c:showCatName val="0"/>
          <c:showSerName val="0"/>
          <c:showPercent val="0"/>
          <c:showBubbleSize val="0"/>
        </c:dLbls>
        <c:gapWidth val="219"/>
        <c:overlap val="-27"/>
        <c:axId val="685248112"/>
        <c:axId val="685253992"/>
      </c:barChart>
      <c:catAx>
        <c:axId val="68524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53992"/>
        <c:crosses val="autoZero"/>
        <c:auto val="1"/>
        <c:lblAlgn val="ctr"/>
        <c:lblOffset val="100"/>
        <c:noMultiLvlLbl val="0"/>
      </c:catAx>
      <c:valAx>
        <c:axId val="685253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48112"/>
        <c:crosses val="autoZero"/>
        <c:crossBetween val="between"/>
      </c:valAx>
      <c:spPr>
        <a:noFill/>
        <a:ln>
          <a:noFill/>
        </a:ln>
        <a:effectLst/>
      </c:spPr>
    </c:plotArea>
    <c:legend>
      <c:legendPos val="r"/>
      <c:layout>
        <c:manualLayout>
          <c:xMode val="edge"/>
          <c:yMode val="edge"/>
          <c:x val="0.8147970337661663"/>
          <c:y val="5.6133712452610091E-2"/>
          <c:w val="0.16669012742439862"/>
          <c:h val="0.1842948356383818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gradFill>
      <a:gsLst>
        <a:gs pos="75000">
          <a:schemeClr val="accent3">
            <a:lumMod val="20000"/>
            <a:lumOff val="80000"/>
          </a:schemeClr>
        </a:gs>
        <a:gs pos="0">
          <a:schemeClr val="bg1"/>
        </a:gs>
        <a:gs pos="100000">
          <a:schemeClr val="accent3">
            <a:lumMod val="60000"/>
            <a:lumOff val="40000"/>
          </a:schemeClr>
        </a:gs>
      </a:gsLst>
      <a:path path="circle">
        <a:fillToRect l="50000" t="-80000" r="50000" b="180000"/>
      </a:path>
    </a:gradFill>
    <a:ln w="9525" cap="flat" cmpd="sng" algn="ctr">
      <a:noFill/>
      <a:round/>
    </a:ln>
    <a:effectLst/>
  </c:spPr>
  <c:txPr>
    <a:bodyPr/>
    <a:lstStyle/>
    <a:p>
      <a:pPr>
        <a:defRPr/>
      </a:pPr>
      <a:endParaRPr lang="et-EE"/>
    </a:p>
  </c:txPr>
  <c:printSettings>
    <c:headerFooter/>
    <c:pageMargins b="0.75" l="0.7" r="0.7" t="0.75" header="0.3" footer="0.3"/>
    <c:pageSetup orientation="portrait"/>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b="1"/>
              <a:t>Metsamaa tagavara juurdekasv enamuspuuliigiti</a:t>
            </a:r>
          </a:p>
        </c:rich>
      </c:tx>
      <c:layout>
        <c:manualLayout>
          <c:xMode val="edge"/>
          <c:yMode val="edge"/>
          <c:x val="0.21393985502849486"/>
          <c:y val="3.29738163232939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156284972783904"/>
          <c:y val="0.11090583431159355"/>
          <c:w val="0.86839780024949764"/>
          <c:h val="0.81014036590397021"/>
        </c:manualLayout>
      </c:layout>
      <c:bar3DChart>
        <c:barDir val="col"/>
        <c:grouping val="stacked"/>
        <c:varyColors val="0"/>
        <c:ser>
          <c:idx val="0"/>
          <c:order val="0"/>
          <c:tx>
            <c:strRef>
              <c:f>'11.'!$F$3:$I$3</c:f>
              <c:strCache>
                <c:ptCount val="1"/>
                <c:pt idx="0">
                  <c:v>Riigimetskonnad</c:v>
                </c:pt>
              </c:strCache>
            </c:strRef>
          </c:tx>
          <c:spPr>
            <a:solidFill>
              <a:schemeClr val="accent1">
                <a:lumMod val="40000"/>
                <a:lumOff val="60000"/>
              </a:schemeClr>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'11.'!$A$6:$A$12</c:f>
              <c:strCache>
                <c:ptCount val="7"/>
                <c:pt idx="0">
                  <c:v>Mänd</c:v>
                </c:pt>
                <c:pt idx="1">
                  <c:v>Kuusk</c:v>
                </c:pt>
                <c:pt idx="2">
                  <c:v>Kask</c:v>
                </c:pt>
                <c:pt idx="3">
                  <c:v>Haab</c:v>
                </c:pt>
                <c:pt idx="4">
                  <c:v>Sanglepp</c:v>
                </c:pt>
                <c:pt idx="5">
                  <c:v>Hall lepp</c:v>
                </c:pt>
                <c:pt idx="6">
                  <c:v>Teised</c:v>
                </c:pt>
              </c:strCache>
            </c:strRef>
          </c:cat>
          <c:val>
            <c:numRef>
              <c:f>'11.'!$F$6:$F$12</c:f>
              <c:numCache>
                <c:formatCode>#\ ##0.0</c:formatCode>
                <c:ptCount val="7"/>
                <c:pt idx="0">
                  <c:v>2577.0219999999999</c:v>
                </c:pt>
                <c:pt idx="1">
                  <c:v>1871.7080000000001</c:v>
                </c:pt>
                <c:pt idx="2">
                  <c:v>1721.3530000000001</c:v>
                </c:pt>
                <c:pt idx="3">
                  <c:v>557.178</c:v>
                </c:pt>
                <c:pt idx="4">
                  <c:v>296.56700000000001</c:v>
                </c:pt>
                <c:pt idx="5">
                  <c:v>216.858</c:v>
                </c:pt>
                <c:pt idx="6">
                  <c:v>38.286999999999999</c:v>
                </c:pt>
              </c:numCache>
            </c:numRef>
          </c:val>
          <c:extLst>
            <c:ext xmlns:c16="http://schemas.microsoft.com/office/drawing/2014/chart" uri="{C3380CC4-5D6E-409C-BE32-E72D297353CC}">
              <c16:uniqueId val="{00000000-D0DE-4660-85F7-00F98CED341A}"/>
            </c:ext>
          </c:extLst>
        </c:ser>
        <c:ser>
          <c:idx val="1"/>
          <c:order val="1"/>
          <c:tx>
            <c:strRef>
              <c:f>'11.'!$J$3:$M$3</c:f>
              <c:strCache>
                <c:ptCount val="1"/>
                <c:pt idx="0">
                  <c:v>Teised valdajad</c:v>
                </c:pt>
              </c:strCache>
            </c:strRef>
          </c:tx>
          <c:spPr>
            <a:solidFill>
              <a:schemeClr val="accent6">
                <a:lumMod val="40000"/>
                <a:lumOff val="60000"/>
              </a:schemeClr>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'11.'!$A$6:$A$12</c:f>
              <c:strCache>
                <c:ptCount val="7"/>
                <c:pt idx="0">
                  <c:v>Mänd</c:v>
                </c:pt>
                <c:pt idx="1">
                  <c:v>Kuusk</c:v>
                </c:pt>
                <c:pt idx="2">
                  <c:v>Kask</c:v>
                </c:pt>
                <c:pt idx="3">
                  <c:v>Haab</c:v>
                </c:pt>
                <c:pt idx="4">
                  <c:v>Sanglepp</c:v>
                </c:pt>
                <c:pt idx="5">
                  <c:v>Hall lepp</c:v>
                </c:pt>
                <c:pt idx="6">
                  <c:v>Teised</c:v>
                </c:pt>
              </c:strCache>
            </c:strRef>
          </c:cat>
          <c:val>
            <c:numRef>
              <c:f>'11.'!$J$6:$J$12</c:f>
              <c:numCache>
                <c:formatCode>#\ ##0.0</c:formatCode>
                <c:ptCount val="7"/>
                <c:pt idx="0">
                  <c:v>1537.4449999999999</c:v>
                </c:pt>
                <c:pt idx="1">
                  <c:v>1545.2729999999999</c:v>
                </c:pt>
                <c:pt idx="2">
                  <c:v>2497.4160000000002</c:v>
                </c:pt>
                <c:pt idx="3">
                  <c:v>843.61900000000003</c:v>
                </c:pt>
                <c:pt idx="4">
                  <c:v>397.42500000000001</c:v>
                </c:pt>
                <c:pt idx="5">
                  <c:v>1188.777</c:v>
                </c:pt>
                <c:pt idx="6">
                  <c:v>169.32900000000001</c:v>
                </c:pt>
              </c:numCache>
            </c:numRef>
          </c:val>
          <c:extLst>
            <c:ext xmlns:c16="http://schemas.microsoft.com/office/drawing/2014/chart" uri="{C3380CC4-5D6E-409C-BE32-E72D297353CC}">
              <c16:uniqueId val="{00000001-D0DE-4660-85F7-00F98CED341A}"/>
            </c:ext>
          </c:extLst>
        </c:ser>
        <c:dLbls>
          <c:showLegendKey val="0"/>
          <c:showVal val="0"/>
          <c:showCatName val="0"/>
          <c:showSerName val="0"/>
          <c:showPercent val="0"/>
          <c:showBubbleSize val="0"/>
        </c:dLbls>
        <c:gapWidth val="150"/>
        <c:shape val="box"/>
        <c:axId val="685251640"/>
        <c:axId val="685248896"/>
        <c:axId val="0"/>
      </c:bar3DChart>
      <c:catAx>
        <c:axId val="6852516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48896"/>
        <c:crossesAt val="0"/>
        <c:auto val="1"/>
        <c:lblAlgn val="ctr"/>
        <c:lblOffset val="100"/>
        <c:noMultiLvlLbl val="0"/>
      </c:catAx>
      <c:valAx>
        <c:axId val="685248896"/>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t-EE"/>
          </a:p>
        </c:txPr>
        <c:crossAx val="685251640"/>
        <c:crosses val="autoZero"/>
        <c:crossBetween val="between"/>
      </c:valAx>
      <c:spPr>
        <a:noFill/>
        <a:ln>
          <a:noFill/>
        </a:ln>
        <a:effectLst/>
      </c:spPr>
    </c:plotArea>
    <c:legend>
      <c:legendPos val="r"/>
      <c:layout>
        <c:manualLayout>
          <c:xMode val="edge"/>
          <c:yMode val="edge"/>
          <c:x val="0.77026630458762702"/>
          <c:y val="0.13379504443634424"/>
          <c:w val="0.17471586556010604"/>
          <c:h val="0.1224795651026976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7">
  <a:schemeClr val="accent4"/>
</cs:colorStyle>
</file>

<file path=xl/charts/colors3.xml><?xml version="1.0" encoding="utf-8"?>
<cs:colorStyle xmlns:cs="http://schemas.microsoft.com/office/drawing/2012/chartStyle" xmlns:a="http://schemas.openxmlformats.org/drawingml/2006/main" meth="withinLinear" id="17">
  <a:schemeClr val="accent4"/>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11</xdr:col>
      <xdr:colOff>111126</xdr:colOff>
      <xdr:row>0</xdr:row>
      <xdr:rowOff>132715</xdr:rowOff>
    </xdr:from>
    <xdr:to>
      <xdr:col>21</xdr:col>
      <xdr:colOff>698501</xdr:colOff>
      <xdr:row>22</xdr:row>
      <xdr:rowOff>158750</xdr:rowOff>
    </xdr:to>
    <xdr:graphicFrame macro="">
      <xdr:nvGraphicFramePr>
        <xdr:cNvPr id="2" name="Diagramm 1">
          <a:extLst>
            <a:ext uri="{FF2B5EF4-FFF2-40B4-BE49-F238E27FC236}">
              <a16:creationId xmlns:a16="http://schemas.microsoft.com/office/drawing/2014/main" id="{AC4E5BE5-E059-429F-AC8C-0E89958BD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222250</xdr:colOff>
      <xdr:row>0</xdr:row>
      <xdr:rowOff>174625</xdr:rowOff>
    </xdr:from>
    <xdr:to>
      <xdr:col>22</xdr:col>
      <xdr:colOff>553720</xdr:colOff>
      <xdr:row>13</xdr:row>
      <xdr:rowOff>81599</xdr:rowOff>
    </xdr:to>
    <xdr:graphicFrame macro="">
      <xdr:nvGraphicFramePr>
        <xdr:cNvPr id="2" name="Diagramm 1">
          <a:extLst>
            <a:ext uri="{FF2B5EF4-FFF2-40B4-BE49-F238E27FC236}">
              <a16:creationId xmlns:a16="http://schemas.microsoft.com/office/drawing/2014/main" id="{5F569EFB-56C6-4A60-A099-BE6FD59F8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0.02191</cdr:x>
      <cdr:y>0.0538</cdr:y>
    </cdr:from>
    <cdr:to>
      <cdr:x>0.10851</cdr:x>
      <cdr:y>0.14079</cdr:y>
    </cdr:to>
    <cdr:sp macro="" textlink="">
      <cdr:nvSpPr>
        <cdr:cNvPr id="3" name="TextBox 2"/>
        <cdr:cNvSpPr txBox="1"/>
      </cdr:nvSpPr>
      <cdr:spPr>
        <a:xfrm xmlns:a="http://schemas.openxmlformats.org/drawingml/2006/main">
          <a:off x="136525" y="223840"/>
          <a:ext cx="539751" cy="3619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000" baseline="0"/>
            <a:t>tuh.m</a:t>
          </a:r>
          <a:r>
            <a:rPr lang="et-EE" sz="1000" baseline="30000"/>
            <a:t>3</a:t>
          </a:r>
        </a:p>
        <a:p xmlns:a="http://schemas.openxmlformats.org/drawingml/2006/main">
          <a:pPr algn="ctr"/>
          <a:r>
            <a:rPr lang="et-EE" sz="1000" baseline="0"/>
            <a:t>aastas</a:t>
          </a:r>
          <a:endParaRPr lang="et-EE" sz="1000"/>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127000</xdr:colOff>
      <xdr:row>13</xdr:row>
      <xdr:rowOff>127000</xdr:rowOff>
    </xdr:from>
    <xdr:to>
      <xdr:col>24</xdr:col>
      <xdr:colOff>212724</xdr:colOff>
      <xdr:row>13</xdr:row>
      <xdr:rowOff>3474085</xdr:rowOff>
    </xdr:to>
    <xdr:graphicFrame macro="">
      <xdr:nvGraphicFramePr>
        <xdr:cNvPr id="2" name="Diagramm 1">
          <a:extLst>
            <a:ext uri="{FF2B5EF4-FFF2-40B4-BE49-F238E27FC236}">
              <a16:creationId xmlns:a16="http://schemas.microsoft.com/office/drawing/2014/main" id="{6E23FFF7-02BF-45C1-BFF8-D62DBF828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0.00201</cdr:x>
      <cdr:y>0.01687</cdr:y>
    </cdr:from>
    <cdr:to>
      <cdr:x>0.06902</cdr:x>
      <cdr:y>0.097</cdr:y>
    </cdr:to>
    <cdr:sp macro="" textlink="">
      <cdr:nvSpPr>
        <cdr:cNvPr id="4" name="TextBox 1"/>
        <cdr:cNvSpPr txBox="1"/>
      </cdr:nvSpPr>
      <cdr:spPr>
        <a:xfrm xmlns:a="http://schemas.openxmlformats.org/drawingml/2006/main">
          <a:off x="18754" y="48882"/>
          <a:ext cx="624313" cy="2321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100" baseline="0"/>
            <a:t>tuh. ha</a:t>
          </a:r>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31750</xdr:colOff>
      <xdr:row>42</xdr:row>
      <xdr:rowOff>120650</xdr:rowOff>
    </xdr:from>
    <xdr:to>
      <xdr:col>12</xdr:col>
      <xdr:colOff>15875</xdr:colOff>
      <xdr:row>77</xdr:row>
      <xdr:rowOff>66675</xdr:rowOff>
    </xdr:to>
    <xdr:graphicFrame macro="">
      <xdr:nvGraphicFramePr>
        <xdr:cNvPr id="2" name="Diagramm 1">
          <a:extLst>
            <a:ext uri="{FF2B5EF4-FFF2-40B4-BE49-F238E27FC236}">
              <a16:creationId xmlns:a16="http://schemas.microsoft.com/office/drawing/2014/main" id="{AFFDAEBB-B705-4DB4-9E55-ED367E17CC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200025</xdr:colOff>
      <xdr:row>42</xdr:row>
      <xdr:rowOff>158749</xdr:rowOff>
    </xdr:from>
    <xdr:to>
      <xdr:col>24</xdr:col>
      <xdr:colOff>571500</xdr:colOff>
      <xdr:row>77</xdr:row>
      <xdr:rowOff>104774</xdr:rowOff>
    </xdr:to>
    <xdr:graphicFrame macro="">
      <xdr:nvGraphicFramePr>
        <xdr:cNvPr id="3" name="Diagramm 2">
          <a:extLst>
            <a:ext uri="{FF2B5EF4-FFF2-40B4-BE49-F238E27FC236}">
              <a16:creationId xmlns:a16="http://schemas.microsoft.com/office/drawing/2014/main" id="{0590263F-168E-488F-8485-A8BD5B1C3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0.04342</cdr:y>
    </cdr:from>
    <cdr:to>
      <cdr:x>0.0788</cdr:x>
      <cdr:y>0.12644</cdr:y>
    </cdr:to>
    <cdr:sp macro="" textlink="">
      <cdr:nvSpPr>
        <cdr:cNvPr id="2" name="TextBox 1"/>
        <cdr:cNvSpPr txBox="1"/>
      </cdr:nvSpPr>
      <cdr:spPr>
        <a:xfrm xmlns:a="http://schemas.openxmlformats.org/drawingml/2006/main">
          <a:off x="0" y="181269"/>
          <a:ext cx="655498" cy="3466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100" baseline="0"/>
            <a:t>tuh. ha</a:t>
          </a:r>
        </a:p>
      </cdr:txBody>
    </cdr:sp>
  </cdr:relSizeAnchor>
</c:userShapes>
</file>

<file path=xl/drawings/drawing16.xml><?xml version="1.0" encoding="utf-8"?>
<c:userShapes xmlns:c="http://schemas.openxmlformats.org/drawingml/2006/chart">
  <cdr:relSizeAnchor xmlns:cdr="http://schemas.openxmlformats.org/drawingml/2006/chartDrawing">
    <cdr:from>
      <cdr:x>0.0081</cdr:x>
      <cdr:y>0.01746</cdr:y>
    </cdr:from>
    <cdr:to>
      <cdr:x>0.08355</cdr:x>
      <cdr:y>0.08728</cdr:y>
    </cdr:to>
    <cdr:sp macro="" textlink="">
      <cdr:nvSpPr>
        <cdr:cNvPr id="2" name="TextBox 1"/>
        <cdr:cNvSpPr txBox="1"/>
      </cdr:nvSpPr>
      <cdr:spPr>
        <a:xfrm xmlns:a="http://schemas.openxmlformats.org/drawingml/2006/main">
          <a:off x="69849" y="55566"/>
          <a:ext cx="650875" cy="222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1100"/>
            <a:t>tuh. ha</a:t>
          </a: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104775</xdr:colOff>
      <xdr:row>16</xdr:row>
      <xdr:rowOff>38100</xdr:rowOff>
    </xdr:from>
    <xdr:to>
      <xdr:col>12</xdr:col>
      <xdr:colOff>333375</xdr:colOff>
      <xdr:row>36</xdr:row>
      <xdr:rowOff>120650</xdr:rowOff>
    </xdr:to>
    <xdr:graphicFrame macro="">
      <xdr:nvGraphicFramePr>
        <xdr:cNvPr id="3" name="Diagramm 2">
          <a:extLst>
            <a:ext uri="{FF2B5EF4-FFF2-40B4-BE49-F238E27FC236}">
              <a16:creationId xmlns:a16="http://schemas.microsoft.com/office/drawing/2014/main" id="{7C1BABDD-3F33-4C34-92AA-67FF4A2700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0.06235</cdr:x>
      <cdr:y>0.01885</cdr:y>
    </cdr:from>
    <cdr:to>
      <cdr:x>0.14895</cdr:x>
      <cdr:y>0.0914</cdr:y>
    </cdr:to>
    <cdr:sp macro="" textlink="">
      <cdr:nvSpPr>
        <cdr:cNvPr id="3" name="TextBox 2"/>
        <cdr:cNvSpPr txBox="1"/>
      </cdr:nvSpPr>
      <cdr:spPr>
        <a:xfrm xmlns:a="http://schemas.openxmlformats.org/drawingml/2006/main">
          <a:off x="543379" y="66805"/>
          <a:ext cx="754751" cy="2570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000" baseline="0"/>
            <a:t>tuh.m</a:t>
          </a:r>
          <a:r>
            <a:rPr lang="et-EE" sz="1000" baseline="30000"/>
            <a:t>3</a:t>
          </a:r>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85725</xdr:colOff>
      <xdr:row>12</xdr:row>
      <xdr:rowOff>180975</xdr:rowOff>
    </xdr:from>
    <xdr:to>
      <xdr:col>10</xdr:col>
      <xdr:colOff>21590</xdr:colOff>
      <xdr:row>30</xdr:row>
      <xdr:rowOff>63499</xdr:rowOff>
    </xdr:to>
    <xdr:graphicFrame macro="">
      <xdr:nvGraphicFramePr>
        <xdr:cNvPr id="2" name="Diagramm 1">
          <a:extLst>
            <a:ext uri="{FF2B5EF4-FFF2-40B4-BE49-F238E27FC236}">
              <a16:creationId xmlns:a16="http://schemas.microsoft.com/office/drawing/2014/main" id="{D2D68AC3-EC1D-4E03-8733-BE1C3BB1AA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3175</xdr:colOff>
      <xdr:row>0</xdr:row>
      <xdr:rowOff>0</xdr:rowOff>
    </xdr:from>
    <xdr:to>
      <xdr:col>26</xdr:col>
      <xdr:colOff>381000</xdr:colOff>
      <xdr:row>23</xdr:row>
      <xdr:rowOff>94933</xdr:rowOff>
    </xdr:to>
    <xdr:graphicFrame macro="">
      <xdr:nvGraphicFramePr>
        <xdr:cNvPr id="2" name="Diagramm 1">
          <a:extLst>
            <a:ext uri="{FF2B5EF4-FFF2-40B4-BE49-F238E27FC236}">
              <a16:creationId xmlns:a16="http://schemas.microsoft.com/office/drawing/2014/main" id="{199DEA90-A79D-487A-85ED-CA9F44F1D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0.0797</cdr:x>
      <cdr:y>0.0538</cdr:y>
    </cdr:from>
    <cdr:to>
      <cdr:x>0.1663</cdr:x>
      <cdr:y>0.11512</cdr:y>
    </cdr:to>
    <cdr:sp macro="" textlink="">
      <cdr:nvSpPr>
        <cdr:cNvPr id="3" name="TextBox 2"/>
        <cdr:cNvSpPr txBox="1"/>
      </cdr:nvSpPr>
      <cdr:spPr>
        <a:xfrm xmlns:a="http://schemas.openxmlformats.org/drawingml/2006/main">
          <a:off x="643669" y="160532"/>
          <a:ext cx="699375" cy="1829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000" baseline="0"/>
            <a:t>tuh.ha</a:t>
          </a:r>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19050</xdr:colOff>
      <xdr:row>57</xdr:row>
      <xdr:rowOff>125730</xdr:rowOff>
    </xdr:from>
    <xdr:to>
      <xdr:col>10</xdr:col>
      <xdr:colOff>57150</xdr:colOff>
      <xdr:row>59</xdr:row>
      <xdr:rowOff>118110</xdr:rowOff>
    </xdr:to>
    <xdr:sp macro="" textlink="">
      <xdr:nvSpPr>
        <xdr:cNvPr id="6" name="TextBox 5">
          <a:extLst>
            <a:ext uri="{FF2B5EF4-FFF2-40B4-BE49-F238E27FC236}">
              <a16:creationId xmlns:a16="http://schemas.microsoft.com/office/drawing/2014/main" id="{B289BB3D-B76D-F04B-F802-F5CF07517341}"/>
            </a:ext>
          </a:extLst>
        </xdr:cNvPr>
        <xdr:cNvSpPr txBox="1"/>
      </xdr:nvSpPr>
      <xdr:spPr>
        <a:xfrm>
          <a:off x="19050" y="11450955"/>
          <a:ext cx="6181725" cy="3162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0">
              <a:latin typeface="Arial" panose="020B0604020202020204" pitchFamily="34" charset="0"/>
              <a:cs typeface="Arial" panose="020B0604020202020204" pitchFamily="34" charset="0"/>
            </a:rPr>
            <a:t>Maakonnal on märgitud mittemajandatava metsa % maakonna metsamaast</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0.66893</cdr:x>
      <cdr:y>0.57869</cdr:y>
    </cdr:from>
    <cdr:to>
      <cdr:x>0.99864</cdr:x>
      <cdr:y>0.77563</cdr:y>
    </cdr:to>
    <cdr:sp macro="" textlink="">
      <cdr:nvSpPr>
        <cdr:cNvPr id="2" name="TextBox 1"/>
        <cdr:cNvSpPr txBox="1"/>
      </cdr:nvSpPr>
      <cdr:spPr>
        <a:xfrm xmlns:a="http://schemas.openxmlformats.org/drawingml/2006/main">
          <a:off x="4695825" y="3414713"/>
          <a:ext cx="2314575" cy="1162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t-EE" sz="1100"/>
        </a:p>
      </cdr:txBody>
    </cdr:sp>
  </cdr:relSizeAnchor>
  <cdr:relSizeAnchor xmlns:cdr="http://schemas.openxmlformats.org/drawingml/2006/chartDrawing">
    <cdr:from>
      <cdr:x>0.654</cdr:x>
      <cdr:y>0.57385</cdr:y>
    </cdr:from>
    <cdr:to>
      <cdr:x>0.98779</cdr:x>
      <cdr:y>0.82405</cdr:y>
    </cdr:to>
    <cdr:sp macro="" textlink="">
      <cdr:nvSpPr>
        <cdr:cNvPr id="3" name="TextBox 2"/>
        <cdr:cNvSpPr txBox="1"/>
      </cdr:nvSpPr>
      <cdr:spPr>
        <a:xfrm xmlns:a="http://schemas.openxmlformats.org/drawingml/2006/main">
          <a:off x="4591050" y="3386138"/>
          <a:ext cx="2343150" cy="147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t-EE" sz="1100"/>
        </a:p>
      </cdr:txBody>
    </cdr:sp>
  </cdr:relSizeAnchor>
  <cdr:relSizeAnchor xmlns:cdr="http://schemas.openxmlformats.org/drawingml/2006/chartDrawing">
    <cdr:from>
      <cdr:x>0.73541</cdr:x>
      <cdr:y>0.67877</cdr:y>
    </cdr:from>
    <cdr:to>
      <cdr:x>0.98779</cdr:x>
      <cdr:y>0.90315</cdr:y>
    </cdr:to>
    <cdr:sp macro="" textlink="">
      <cdr:nvSpPr>
        <cdr:cNvPr id="4" name="TextBox 3"/>
        <cdr:cNvSpPr txBox="1"/>
      </cdr:nvSpPr>
      <cdr:spPr>
        <a:xfrm xmlns:a="http://schemas.openxmlformats.org/drawingml/2006/main">
          <a:off x="5162550" y="4005262"/>
          <a:ext cx="1771650" cy="1323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t-EE" sz="1100"/>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11</xdr:row>
      <xdr:rowOff>1404</xdr:rowOff>
    </xdr:from>
    <xdr:to>
      <xdr:col>4</xdr:col>
      <xdr:colOff>217170</xdr:colOff>
      <xdr:row>24</xdr:row>
      <xdr:rowOff>85725</xdr:rowOff>
    </xdr:to>
    <xdr:graphicFrame macro="">
      <xdr:nvGraphicFramePr>
        <xdr:cNvPr id="2" name="Diagramm 1">
          <a:extLst>
            <a:ext uri="{FF2B5EF4-FFF2-40B4-BE49-F238E27FC236}">
              <a16:creationId xmlns:a16="http://schemas.microsoft.com/office/drawing/2014/main" id="{42E85482-A784-47D1-B4D7-33807767A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302894</xdr:colOff>
      <xdr:row>11</xdr:row>
      <xdr:rowOff>0</xdr:rowOff>
    </xdr:from>
    <xdr:to>
      <xdr:col>10</xdr:col>
      <xdr:colOff>563879</xdr:colOff>
      <xdr:row>24</xdr:row>
      <xdr:rowOff>87630</xdr:rowOff>
    </xdr:to>
    <xdr:graphicFrame macro="">
      <xdr:nvGraphicFramePr>
        <xdr:cNvPr id="3" name="Diagramm 2">
          <a:extLst>
            <a:ext uri="{FF2B5EF4-FFF2-40B4-BE49-F238E27FC236}">
              <a16:creationId xmlns:a16="http://schemas.microsoft.com/office/drawing/2014/main" id="{91E93E0D-FA2B-4D92-87F3-B54C622B0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32609</xdr:colOff>
      <xdr:row>0</xdr:row>
      <xdr:rowOff>90955</xdr:rowOff>
    </xdr:from>
    <xdr:to>
      <xdr:col>15</xdr:col>
      <xdr:colOff>797523</xdr:colOff>
      <xdr:row>14</xdr:row>
      <xdr:rowOff>157667</xdr:rowOff>
    </xdr:to>
    <xdr:graphicFrame macro="">
      <xdr:nvGraphicFramePr>
        <xdr:cNvPr id="2" name="Diagramm 1">
          <a:extLst>
            <a:ext uri="{FF2B5EF4-FFF2-40B4-BE49-F238E27FC236}">
              <a16:creationId xmlns:a16="http://schemas.microsoft.com/office/drawing/2014/main" id="{6C88498A-C19D-475E-9A04-DBFDDDF84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47028</xdr:colOff>
      <xdr:row>16</xdr:row>
      <xdr:rowOff>17516</xdr:rowOff>
    </xdr:from>
    <xdr:to>
      <xdr:col>15</xdr:col>
      <xdr:colOff>804861</xdr:colOff>
      <xdr:row>31</xdr:row>
      <xdr:rowOff>29992</xdr:rowOff>
    </xdr:to>
    <xdr:graphicFrame macro="">
      <xdr:nvGraphicFramePr>
        <xdr:cNvPr id="4" name="Diagramm 3">
          <a:extLst>
            <a:ext uri="{FF2B5EF4-FFF2-40B4-BE49-F238E27FC236}">
              <a16:creationId xmlns:a16="http://schemas.microsoft.com/office/drawing/2014/main" id="{9B6FBBF4-13A4-4C26-AE8F-344FAE9AD6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13</xdr:row>
      <xdr:rowOff>21167</xdr:rowOff>
    </xdr:from>
    <xdr:to>
      <xdr:col>12</xdr:col>
      <xdr:colOff>396876</xdr:colOff>
      <xdr:row>27</xdr:row>
      <xdr:rowOff>31751</xdr:rowOff>
    </xdr:to>
    <xdr:graphicFrame macro="">
      <xdr:nvGraphicFramePr>
        <xdr:cNvPr id="2" name="Diagramm 1">
          <a:extLst>
            <a:ext uri="{FF2B5EF4-FFF2-40B4-BE49-F238E27FC236}">
              <a16:creationId xmlns:a16="http://schemas.microsoft.com/office/drawing/2014/main" id="{253C0BA8-C899-47D8-B8DA-C2C364E4A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0.07161</cdr:x>
      <cdr:y>0.1413</cdr:y>
    </cdr:to>
    <cdr:sp macro="" textlink="">
      <cdr:nvSpPr>
        <cdr:cNvPr id="2" name="TextBox 2"/>
        <cdr:cNvSpPr txBox="1"/>
      </cdr:nvSpPr>
      <cdr:spPr>
        <a:xfrm xmlns:a="http://schemas.openxmlformats.org/drawingml/2006/main">
          <a:off x="0" y="0"/>
          <a:ext cx="542925" cy="3714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100"/>
            <a:t>täius</a:t>
          </a:r>
        </a:p>
        <a:p xmlns:a="http://schemas.openxmlformats.org/drawingml/2006/main">
          <a:pPr algn="ctr"/>
          <a:r>
            <a:rPr lang="et-EE" sz="1100"/>
            <a:t>%</a:t>
          </a:r>
        </a:p>
      </cdr:txBody>
    </cdr:sp>
  </cdr:relSizeAnchor>
  <cdr:relSizeAnchor xmlns:cdr="http://schemas.openxmlformats.org/drawingml/2006/chartDrawing">
    <cdr:from>
      <cdr:x>0.92337</cdr:x>
      <cdr:y>0</cdr:y>
    </cdr:from>
    <cdr:to>
      <cdr:x>1</cdr:x>
      <cdr:y>0.14493</cdr:y>
    </cdr:to>
    <cdr:sp macro="" textlink="">
      <cdr:nvSpPr>
        <cdr:cNvPr id="3" name="TextBox 2"/>
        <cdr:cNvSpPr txBox="1"/>
      </cdr:nvSpPr>
      <cdr:spPr>
        <a:xfrm xmlns:a="http://schemas.openxmlformats.org/drawingml/2006/main">
          <a:off x="7000875" y="0"/>
          <a:ext cx="581025" cy="3810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t-EE" sz="1100"/>
            <a:t>G m</a:t>
          </a:r>
          <a:r>
            <a:rPr lang="et-EE" sz="1100" baseline="30000"/>
            <a:t>2</a:t>
          </a:r>
          <a:r>
            <a:rPr lang="et-EE" sz="1100" baseline="0"/>
            <a:t>/ha</a:t>
          </a:r>
          <a:endParaRPr lang="et-EE" sz="1100"/>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14</xdr:row>
      <xdr:rowOff>0</xdr:rowOff>
    </xdr:from>
    <xdr:to>
      <xdr:col>6</xdr:col>
      <xdr:colOff>927735</xdr:colOff>
      <xdr:row>27</xdr:row>
      <xdr:rowOff>120015</xdr:rowOff>
    </xdr:to>
    <xdr:graphicFrame macro="">
      <xdr:nvGraphicFramePr>
        <xdr:cNvPr id="2" name="Diagramm 1">
          <a:extLst>
            <a:ext uri="{FF2B5EF4-FFF2-40B4-BE49-F238E27FC236}">
              <a16:creationId xmlns:a16="http://schemas.microsoft.com/office/drawing/2014/main" id="{FF170405-D51B-4295-B8AD-CC2D9AD2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0.02286</cdr:x>
      <cdr:y>0</cdr:y>
    </cdr:from>
    <cdr:to>
      <cdr:x>0.0992</cdr:x>
      <cdr:y>0.08867</cdr:y>
    </cdr:to>
    <cdr:sp macro="" textlink="">
      <cdr:nvSpPr>
        <cdr:cNvPr id="2" name="TextBox 1">
          <a:extLst xmlns:a="http://schemas.openxmlformats.org/drawingml/2006/main">
            <a:ext uri="{FF2B5EF4-FFF2-40B4-BE49-F238E27FC236}">
              <a16:creationId xmlns:a16="http://schemas.microsoft.com/office/drawing/2014/main" id="{0F2276EE-43DC-42DE-8A2E-E450C7F6D38E}"/>
            </a:ext>
          </a:extLst>
        </cdr:cNvPr>
        <cdr:cNvSpPr txBox="1"/>
      </cdr:nvSpPr>
      <cdr:spPr>
        <a:xfrm xmlns:a="http://schemas.openxmlformats.org/drawingml/2006/main">
          <a:off x="164796" y="0"/>
          <a:ext cx="550298" cy="2057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1100"/>
            <a:t>m</a:t>
          </a:r>
          <a:r>
            <a:rPr lang="et-EE" sz="1100" baseline="30000"/>
            <a:t>3</a:t>
          </a:r>
          <a:r>
            <a:rPr lang="et-EE" sz="1100"/>
            <a:t>/ha</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ise.envir.ee\Kasutajad$\SMI_arhiiv\SMI%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sukord"/>
      <sheetName val="1"/>
      <sheetName val="j1"/>
      <sheetName val="2a, j2"/>
      <sheetName val="2b, j2"/>
      <sheetName val="3"/>
      <sheetName val="j3"/>
      <sheetName val="4"/>
      <sheetName val="j4"/>
      <sheetName val="5"/>
      <sheetName val="6"/>
      <sheetName val="6h"/>
      <sheetName val="7"/>
      <sheetName val="8, j7"/>
      <sheetName val="8g"/>
      <sheetName val="9"/>
      <sheetName val="j9"/>
      <sheetName val="10"/>
      <sheetName val="j10"/>
      <sheetName val="11x"/>
      <sheetName val="j11"/>
      <sheetName val="11"/>
      <sheetName val="11b"/>
      <sheetName val="11c"/>
      <sheetName val="12"/>
      <sheetName val="12b"/>
      <sheetName val="13"/>
      <sheetName val="13b"/>
      <sheetName val="14"/>
      <sheetName val="14x"/>
      <sheetName val="j14"/>
      <sheetName val="14b"/>
      <sheetName val="14c"/>
      <sheetName val="15"/>
      <sheetName val="j15"/>
      <sheetName val="15c"/>
      <sheetName val="15b"/>
      <sheetName val="15x"/>
      <sheetName val="15y"/>
      <sheetName val="16"/>
      <sheetName val="16b"/>
      <sheetName val="j16a"/>
      <sheetName val="j16b"/>
      <sheetName val="17"/>
      <sheetName val="j17"/>
      <sheetName val="17b"/>
      <sheetName val="17c"/>
      <sheetName val="17h"/>
      <sheetName val="17t"/>
      <sheetName val="17k"/>
      <sheetName val="18"/>
      <sheetName val="j18-19"/>
      <sheetName val="18b"/>
      <sheetName val="18c"/>
      <sheetName val="19"/>
      <sheetName val="19a"/>
      <sheetName val="19b"/>
      <sheetName val="19c"/>
      <sheetName val="20"/>
      <sheetName val="20b"/>
      <sheetName val="20c"/>
      <sheetName val="21a"/>
      <sheetName val="21b"/>
      <sheetName val="21c"/>
      <sheetName val="21d"/>
      <sheetName val="21xxx"/>
      <sheetName val="22"/>
      <sheetName val="23"/>
      <sheetName val="24"/>
      <sheetName val="j24"/>
      <sheetName val="24b"/>
      <sheetName val="24c"/>
      <sheetName val="24x"/>
      <sheetName val="24y"/>
      <sheetName val="25"/>
      <sheetName val="26"/>
      <sheetName val="27"/>
      <sheetName val="28"/>
      <sheetName val="28b"/>
      <sheetName val="28c"/>
      <sheetName val="29"/>
      <sheetName val="30"/>
      <sheetName val="a31"/>
      <sheetName val="a32"/>
      <sheetName val="a33"/>
      <sheetName val="aj33"/>
      <sheetName val="34, 35"/>
      <sheetName val="36"/>
      <sheetName val="37"/>
      <sheetName val="38, 39"/>
      <sheetName val="40...42"/>
      <sheetName val="43...45"/>
      <sheetName val="Ks-jag1"/>
    </sheetNames>
    <sheetDataSet>
      <sheetData sheetId="0">
        <row r="1">
          <cell r="A1" t="str">
            <v xml:space="preserve"> « EESTI METSAD 2002 »  tabelid ja joonised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9"/>
  <sheetViews>
    <sheetView showGridLines="0" tabSelected="1" zoomScale="90" zoomScaleNormal="90" workbookViewId="0"/>
  </sheetViews>
  <sheetFormatPr defaultColWidth="11.44140625" defaultRowHeight="13.2"/>
  <cols>
    <col min="1" max="1" width="3.5546875" customWidth="1"/>
    <col min="2" max="2" width="7.6640625" customWidth="1"/>
    <col min="3" max="3" width="173.21875" customWidth="1"/>
  </cols>
  <sheetData>
    <row r="1" spans="1:3">
      <c r="B1" s="595">
        <v>2025</v>
      </c>
    </row>
    <row r="2" spans="1:3" ht="46.5" customHeight="1">
      <c r="C2" s="1" t="s">
        <v>0</v>
      </c>
    </row>
    <row r="4" spans="1:3" ht="20.399999999999999" customHeight="1">
      <c r="A4" s="9"/>
      <c r="B4" s="3" t="s">
        <v>1</v>
      </c>
      <c r="C4" s="9" t="s">
        <v>2</v>
      </c>
    </row>
    <row r="5" spans="1:3" ht="20.399999999999999" customHeight="1">
      <c r="A5" s="9"/>
      <c r="B5" s="2" t="s">
        <v>320</v>
      </c>
      <c r="C5" s="9" t="s">
        <v>3</v>
      </c>
    </row>
    <row r="6" spans="1:3" ht="20.399999999999999" customHeight="1">
      <c r="A6" s="9"/>
      <c r="B6" s="5" t="s">
        <v>4</v>
      </c>
      <c r="C6" s="9" t="s">
        <v>5</v>
      </c>
    </row>
    <row r="7" spans="1:3" ht="20.399999999999999" customHeight="1">
      <c r="A7" s="9"/>
      <c r="B7" s="6" t="s">
        <v>6</v>
      </c>
      <c r="C7" s="9" t="s">
        <v>406</v>
      </c>
    </row>
    <row r="8" spans="1:3" ht="20.399999999999999" customHeight="1">
      <c r="A8" s="9"/>
      <c r="B8" s="5" t="s">
        <v>7</v>
      </c>
      <c r="C8" s="3" t="s">
        <v>8</v>
      </c>
    </row>
    <row r="9" spans="1:3" ht="20.399999999999999" customHeight="1">
      <c r="A9" s="9"/>
      <c r="B9" s="5" t="s">
        <v>9</v>
      </c>
      <c r="C9" s="9" t="s">
        <v>10</v>
      </c>
    </row>
    <row r="10" spans="1:3" ht="20.399999999999999" customHeight="1">
      <c r="A10" s="9"/>
      <c r="B10" s="6" t="s">
        <v>11</v>
      </c>
      <c r="C10" s="9" t="s">
        <v>12</v>
      </c>
    </row>
    <row r="11" spans="1:3" ht="20.399999999999999" customHeight="1">
      <c r="A11" s="9"/>
      <c r="B11" s="5" t="s">
        <v>13</v>
      </c>
      <c r="C11" s="9" t="s">
        <v>116</v>
      </c>
    </row>
    <row r="12" spans="1:3" ht="20.399999999999999" customHeight="1">
      <c r="A12" s="9"/>
      <c r="B12" s="5" t="s">
        <v>15</v>
      </c>
      <c r="C12" s="5" t="s">
        <v>115</v>
      </c>
    </row>
    <row r="13" spans="1:3" ht="20.399999999999999" customHeight="1">
      <c r="A13" s="9"/>
      <c r="B13" s="5" t="s">
        <v>16</v>
      </c>
      <c r="C13" s="9" t="s">
        <v>14</v>
      </c>
    </row>
    <row r="14" spans="1:3" ht="20.399999999999999" customHeight="1">
      <c r="A14" s="9"/>
      <c r="B14" s="6" t="s">
        <v>126</v>
      </c>
      <c r="C14" s="9" t="s">
        <v>227</v>
      </c>
    </row>
    <row r="15" spans="1:3" ht="20.399999999999999" customHeight="1">
      <c r="A15" s="9"/>
      <c r="B15" s="5" t="s">
        <v>127</v>
      </c>
      <c r="C15" s="10" t="s">
        <v>317</v>
      </c>
    </row>
    <row r="16" spans="1:3" ht="20.399999999999999" customHeight="1">
      <c r="A16" s="9"/>
      <c r="B16" s="5" t="s">
        <v>220</v>
      </c>
      <c r="C16" s="10" t="s">
        <v>318</v>
      </c>
    </row>
    <row r="17" spans="1:3" ht="20.399999999999999" customHeight="1">
      <c r="A17" s="9"/>
      <c r="B17" s="5" t="s">
        <v>248</v>
      </c>
      <c r="C17" s="10" t="s">
        <v>319</v>
      </c>
    </row>
    <row r="18" spans="1:3" ht="20.399999999999999" customHeight="1">
      <c r="A18" s="9"/>
      <c r="B18" s="5" t="s">
        <v>249</v>
      </c>
      <c r="C18" s="10" t="s">
        <v>424</v>
      </c>
    </row>
    <row r="19" spans="1:3" ht="20.399999999999999" customHeight="1">
      <c r="A19" s="9"/>
      <c r="B19" s="5" t="s">
        <v>250</v>
      </c>
      <c r="C19" s="10" t="s">
        <v>270</v>
      </c>
    </row>
    <row r="20" spans="1:3" ht="32.4" customHeight="1">
      <c r="A20" s="9"/>
      <c r="B20" s="5" t="s">
        <v>251</v>
      </c>
      <c r="C20" s="10" t="s">
        <v>329</v>
      </c>
    </row>
    <row r="21" spans="1:3" ht="20.399999999999999" customHeight="1">
      <c r="A21" s="9"/>
      <c r="B21" s="5" t="s">
        <v>133</v>
      </c>
      <c r="C21" s="9" t="s">
        <v>134</v>
      </c>
    </row>
    <row r="22" spans="1:3" ht="20.399999999999999" customHeight="1">
      <c r="A22" s="9"/>
      <c r="B22" s="5" t="s">
        <v>245</v>
      </c>
      <c r="C22" s="5" t="s">
        <v>273</v>
      </c>
    </row>
    <row r="23" spans="1:3" ht="20.399999999999999" customHeight="1">
      <c r="A23" s="9"/>
      <c r="B23" s="5" t="s">
        <v>246</v>
      </c>
      <c r="C23" s="5" t="s">
        <v>274</v>
      </c>
    </row>
    <row r="24" spans="1:3" ht="20.399999999999999" customHeight="1">
      <c r="A24" s="9"/>
      <c r="B24" s="5" t="s">
        <v>247</v>
      </c>
      <c r="C24" s="5" t="s">
        <v>275</v>
      </c>
    </row>
    <row r="25" spans="1:3" ht="20.399999999999999" customHeight="1">
      <c r="A25" s="9"/>
      <c r="B25" s="2" t="s">
        <v>321</v>
      </c>
      <c r="C25" s="9" t="str">
        <f>"Raied " &amp; (B1-1) &amp; ". a."</f>
        <v>Raied 2024. a.</v>
      </c>
    </row>
    <row r="26" spans="1:3" ht="20.399999999999999" customHeight="1">
      <c r="B26" s="7" t="s">
        <v>322</v>
      </c>
      <c r="C26" s="9" t="s">
        <v>386</v>
      </c>
    </row>
    <row r="27" spans="1:3" ht="20.399999999999999" customHeight="1">
      <c r="A27" s="9"/>
      <c r="B27" s="4" t="s">
        <v>18</v>
      </c>
      <c r="C27" s="9" t="s">
        <v>17</v>
      </c>
    </row>
    <row r="28" spans="1:3" ht="20.399999999999999" customHeight="1">
      <c r="A28" s="9"/>
      <c r="B28" s="9" t="s">
        <v>523</v>
      </c>
    </row>
    <row r="29" spans="1:3" ht="20.399999999999999" customHeight="1">
      <c r="A29" s="8"/>
      <c r="B29" s="5" t="s">
        <v>511</v>
      </c>
      <c r="C29" s="698" t="s">
        <v>522</v>
      </c>
    </row>
    <row r="30" spans="1:3" ht="20.399999999999999" customHeight="1">
      <c r="A30" s="8"/>
      <c r="B30" s="5" t="s">
        <v>512</v>
      </c>
      <c r="C30" s="698" t="s">
        <v>524</v>
      </c>
    </row>
    <row r="31" spans="1:3" ht="20.399999999999999" customHeight="1">
      <c r="B31" s="2" t="s">
        <v>513</v>
      </c>
      <c r="C31" s="698" t="s">
        <v>525</v>
      </c>
    </row>
    <row r="32" spans="1:3" ht="20.399999999999999" customHeight="1">
      <c r="B32" s="7" t="s">
        <v>514</v>
      </c>
      <c r="C32" s="698" t="s">
        <v>526</v>
      </c>
    </row>
    <row r="33" spans="2:3" ht="20.399999999999999" customHeight="1">
      <c r="B33" s="4" t="s">
        <v>515</v>
      </c>
      <c r="C33" s="698" t="s">
        <v>527</v>
      </c>
    </row>
    <row r="34" spans="2:3" ht="20.399999999999999" customHeight="1">
      <c r="B34" s="5" t="s">
        <v>516</v>
      </c>
      <c r="C34" s="698" t="s">
        <v>528</v>
      </c>
    </row>
    <row r="35" spans="2:3" ht="20.399999999999999" customHeight="1">
      <c r="B35" s="5" t="s">
        <v>517</v>
      </c>
      <c r="C35" s="699" t="s">
        <v>530</v>
      </c>
    </row>
    <row r="36" spans="2:3" ht="20.399999999999999" customHeight="1">
      <c r="B36" s="2" t="s">
        <v>518</v>
      </c>
      <c r="C36" s="699" t="s">
        <v>532</v>
      </c>
    </row>
    <row r="37" spans="2:3" ht="20.399999999999999" customHeight="1">
      <c r="B37" s="7" t="s">
        <v>519</v>
      </c>
      <c r="C37" s="699" t="s">
        <v>533</v>
      </c>
    </row>
    <row r="38" spans="2:3" ht="20.399999999999999" customHeight="1">
      <c r="B38" s="4" t="s">
        <v>520</v>
      </c>
      <c r="C38" s="699" t="s">
        <v>534</v>
      </c>
    </row>
    <row r="39" spans="2:3" ht="20.399999999999999" customHeight="1">
      <c r="B39" s="5" t="s">
        <v>521</v>
      </c>
      <c r="C39" s="699" t="s">
        <v>538</v>
      </c>
    </row>
    <row r="40" spans="2:3" ht="20.399999999999999" customHeight="1">
      <c r="C40" s="697"/>
    </row>
    <row r="41" spans="2:3" ht="20.399999999999999" customHeight="1"/>
    <row r="42" spans="2:3" ht="20.399999999999999" customHeight="1"/>
    <row r="43" spans="2:3" ht="20.399999999999999" customHeight="1"/>
    <row r="44" spans="2:3" ht="20.399999999999999" customHeight="1"/>
    <row r="45" spans="2:3" ht="20.399999999999999" customHeight="1"/>
    <row r="46" spans="2:3" ht="20.399999999999999" customHeight="1"/>
    <row r="47" spans="2:3" ht="20.399999999999999" customHeight="1"/>
    <row r="48" spans="2:3" ht="20.399999999999999" customHeight="1"/>
    <row r="49" ht="20.399999999999999" customHeight="1"/>
  </sheetData>
  <phoneticPr fontId="74" type="noConversion"/>
  <hyperlinks>
    <hyperlink ref="C4" location="'1'!A2" display="1. Eesti üldpindala jaotus maakategooriate järgi" xr:uid="{00000000-0004-0000-0000-000000000000}"/>
    <hyperlink ref="C5" location="'2'!A2" display="2. Üldpindala jaotus maakategooriate järgi omandivormiti" xr:uid="{00000000-0004-0000-0000-000001000000}"/>
    <hyperlink ref="C7" location="'3'!A2" display="3. Metsamaa pindala kaitserežiimi järgi" xr:uid="{00000000-0004-0000-0000-000002000000}"/>
    <hyperlink ref="C8" location="'4'!A2" display="4. Metsamaa looduslikkus" xr:uid="{00000000-0004-0000-0000-000003000000}"/>
    <hyperlink ref="C9" location="'5'!A2" display="5. Metsamaa pindala ja tagavara enamuspuuliigiti" xr:uid="{00000000-0004-0000-0000-000004000000}"/>
    <hyperlink ref="C10" location="'7'!A2" display="7. Puistute keskmine vanus" xr:uid="{00000000-0004-0000-0000-000005000000}"/>
    <hyperlink ref="C11" location="'8'!A2" display="8. Puistute keskmine hektaritagavara enamuspuuliigiti" xr:uid="{00000000-0004-0000-0000-000006000000}"/>
    <hyperlink ref="C13" location="'10'!A2" display="10. Puistute pindala, tagavara ja juurdekasv enamuspuuliigiti" xr:uid="{00000000-0004-0000-0000-000007000000}"/>
    <hyperlink ref="C6" location="'3.'!A2" display="Eesti metsasuse jaotus ja metsamaa pindala FRA järgi" xr:uid="{00000000-0004-0000-0000-000008000000}"/>
    <hyperlink ref="C27" location="'24.'!A2" display="Maakondade metsamaa pindala ja tagavara" xr:uid="{00000000-0004-0000-0000-000009000000}"/>
    <hyperlink ref="C4" location="'1.'!A2" display="Eesti üldpindala jaotus maakategooriate järgi" xr:uid="{00000000-0004-0000-0000-00000A000000}"/>
    <hyperlink ref="C5" location="'2.'!A2" display="Üldpindala jaotus maakategooriate järgi omandivormiti" xr:uid="{00000000-0004-0000-0000-00000B000000}"/>
    <hyperlink ref="C7" location="'4.'!A2" display="Metsamaa pindala kaitserežiimi järgi" xr:uid="{00000000-0004-0000-0000-00000C000000}"/>
    <hyperlink ref="C8" location="'5.'!A2" display="Metsamaa looduslikkus" xr:uid="{00000000-0004-0000-0000-00000D000000}"/>
    <hyperlink ref="C9" location="'6.'!A2" display="Metsamaa pindala ja tagavara enamuspuuliigiti" xr:uid="{00000000-0004-0000-0000-00000E000000}"/>
    <hyperlink ref="C10" location="'7.'!A2" display="Puistute  vanus, RMK, teised (eraldi majandatavad)" xr:uid="{00000000-0004-0000-0000-00000F000000}"/>
    <hyperlink ref="C12" location="'9.'!A1" display="Keskmine täius ja rinnaspindala, RMK, teised" xr:uid="{00000000-0004-0000-0000-000010000000}"/>
    <hyperlink ref="C11" location="'8.'!A1" display="Keskmine boniteet, RMK, teised (eraldi majandatavad)" xr:uid="{00000000-0004-0000-0000-000011000000}"/>
    <hyperlink ref="C14" location="'11.'!A1" display="Metsamaa keskminejuurdekasv enamuspuuliigiti, RMK, teised" xr:uid="{00000000-0004-0000-0000-000012000000}"/>
    <hyperlink ref="C15" location="'12.'!A1" display="Puistute pindala, tagavara, ja juurdekasv enamuspuuliigiti RMK , teised ( majandatavaderaldi)" xr:uid="{00000000-0004-0000-0000-000013000000}"/>
    <hyperlink ref="C13" location="'10.'!A1" display="Puistute keskmine hektaritagavara enamuspuuliigiti" xr:uid="{00000000-0004-0000-0000-000014000000}"/>
    <hyperlink ref="C21" location="'18.'!A1" display="Metsamaa tüpoloogiline jagunemine RMK, teised (majandatavad eraldi)" xr:uid="{00000000-0004-0000-0000-000015000000}"/>
    <hyperlink ref="C16" location="'13.'!A1" display="Puistute jagunemine vanusklassidesse, puuliigiti  RMK , teised ( majandatavad eraldi)" xr:uid="{00000000-0004-0000-0000-000016000000}"/>
    <hyperlink ref="C25" location="'22.'!A1" display="Raie 2014.a." xr:uid="{00000000-0004-0000-0000-000017000000}"/>
    <hyperlink ref="C17" location="'14.'!A1" display="Puistute jagunemine boniteediklassidesse ja enamuspuuliigiti  RMK , teised ( majandatavad eraldi)" xr:uid="{00000000-0004-0000-0000-000019000000}"/>
    <hyperlink ref="C20" location="'17.'!A1" display="'17.'!A1" xr:uid="{00000000-0004-0000-0000-00001A000000}"/>
    <hyperlink ref="C19" location="'16.'!A1" display="Metsamaa pindala jagunemine arenguklassidesse ja enamuspuuliigiti, RMK, teised (majandatavad eraldi)" xr:uid="{00000000-0004-0000-0000-00001B000000}"/>
    <hyperlink ref="C22" location="'19.'!A1" display="Tagavara puuliigiti, RMK, teised (eraldi majandatavad)" xr:uid="{00000000-0004-0000-0000-00001C000000}"/>
    <hyperlink ref="C23" location="'20.'!A1" display="Surnud metsa tagavara metsamaal puuliikide lõikes, RMK, teised" xr:uid="{00000000-0004-0000-0000-00001D000000}"/>
    <hyperlink ref="C26" location="'23.'!A1" display="'23.'!A1" xr:uid="{00000000-0004-0000-0000-00001E000000}"/>
    <hyperlink ref="C24" location="'21.'!A1" display="Metsamaa kahjustused" xr:uid="{00000000-0004-0000-0000-00001F000000}"/>
    <hyperlink ref="C18" location="'15.'!A1" display="Puistute hektaritagavara vanuseklassiti ja enamuspuuliigi järgi (10 a. vanuseklassid)" xr:uid="{00000000-0004-0000-0000-000018000000}"/>
    <hyperlink ref="C29" location="'25.'!A1" display="Metsamaa pindala, tagavara ja hektaritagavara aastail 1999-2025" xr:uid="{8EA0BCB5-C259-4B31-99BF-8EE66FC9D554}"/>
    <hyperlink ref="C30" location="'26.'!A1" display="Majandatava metsamaa pindala, tagavara ja hektaritagavara aastail 1999-2025" xr:uid="{682C684B-41E9-4C20-848D-8E3180CB9E1D}"/>
    <hyperlink ref="C31" location="'27.'!A1" display="Mittemajandatava metsamaa pindala, tagavara ja hektaritagavara aastail 1999-2025" xr:uid="{C90482C4-AE05-4BB1-85E7-455FFCE3F4A2}"/>
    <hyperlink ref="C32" location="'28.'!A1" display="Puistute pindala, tagavara ja hektaritagavara aastail 1999-2025" xr:uid="{128F800E-6D01-4621-B26C-F834A0359A13}"/>
    <hyperlink ref="C33" location="'29.'!A1" display="Majandatavate puistute pindala, tagavara ja hektaritagavara aastail 1999-2025" xr:uid="{73AC9DDD-164B-4A12-BAE1-B40B2E58146E}"/>
    <hyperlink ref="C34" location="'30.'!A1" display="Mittemajandatavate puistute pindala, tagavara ja hektaritagavara aastail 1999-2025" xr:uid="{0401E556-403B-45F1-AE0B-2D3A96555161}"/>
    <hyperlink ref="C35" location="'31.'!A1" display="Metsamaa pindala jagunemine vanuseklassidesse kokku ja enamuspuuliigiti" xr:uid="{1E0BB8C0-CD04-4F42-9B4D-95ED50EA3399}"/>
    <hyperlink ref="C36" location="'32.'!A1" display="Majandatava metsamaa pindala jagunemine vanuseklassidesse kokku ja enamuspuuliigiti" xr:uid="{BD699058-B0A6-4401-867A-3B321CA34472}"/>
    <hyperlink ref="C37" location="'33.'!A1" display="Raiete pindala raieliigiti aastail 1999-2024" xr:uid="{013BB17D-2340-41FC-8DBC-B64498478B95}"/>
    <hyperlink ref="C38" location="'34.'!A1" display="Raiete maht raieliigiti aastail 1999-2024" xr:uid="{3D19648F-D63C-412E-BE77-D3C90721EE11}"/>
    <hyperlink ref="C39" location="'35.'!A1" display="Väljaraie raieliigiti aastail 1999-2024" xr:uid="{1C5C05CB-D940-4A29-909A-EFB192B1BC42}"/>
  </hyperlinks>
  <printOptions horizontalCentered="1"/>
  <pageMargins left="0.78740157480314965" right="0.78740157480314965" top="0.98425196850393704" bottom="1.1811023622047245" header="0.51181102362204722" footer="0.51181102362204722"/>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8"/>
  <sheetViews>
    <sheetView zoomScale="85" zoomScaleNormal="85" workbookViewId="0">
      <selection activeCell="G39" sqref="G39"/>
    </sheetView>
  </sheetViews>
  <sheetFormatPr defaultColWidth="11.44140625" defaultRowHeight="13.2"/>
  <cols>
    <col min="1" max="1" width="19.44140625" customWidth="1"/>
    <col min="2" max="7" width="11.5546875" customWidth="1"/>
    <col min="10" max="10" width="18.33203125" customWidth="1"/>
    <col min="12" max="12" width="16.5546875" customWidth="1"/>
    <col min="13" max="13" width="14.6640625" customWidth="1"/>
    <col min="15" max="15" width="14.109375" customWidth="1"/>
    <col min="16" max="16" width="12.44140625" customWidth="1"/>
    <col min="17" max="17" width="11.5546875" customWidth="1"/>
    <col min="18" max="18" width="15.109375" customWidth="1"/>
  </cols>
  <sheetData>
    <row r="1" spans="1:18" ht="26.25" customHeight="1">
      <c r="A1" s="783" t="s">
        <v>225</v>
      </c>
      <c r="B1" s="720"/>
      <c r="C1" s="720"/>
      <c r="D1" s="720"/>
      <c r="E1" s="720"/>
      <c r="F1" s="720"/>
      <c r="G1" s="720"/>
    </row>
    <row r="2" spans="1:18" ht="8.25" customHeight="1" thickBot="1">
      <c r="A2" s="162"/>
      <c r="B2" s="162"/>
      <c r="C2" s="162"/>
      <c r="D2" s="162"/>
      <c r="E2" s="162"/>
      <c r="F2" s="162"/>
      <c r="G2" s="162"/>
    </row>
    <row r="3" spans="1:18" ht="16.5" customHeight="1" thickBot="1">
      <c r="A3" s="767" t="s">
        <v>77</v>
      </c>
      <c r="B3" s="770" t="s">
        <v>132</v>
      </c>
      <c r="C3" s="771"/>
      <c r="D3" s="772" t="s">
        <v>64</v>
      </c>
      <c r="E3" s="773"/>
      <c r="F3" s="785" t="s">
        <v>22</v>
      </c>
      <c r="G3" s="786"/>
    </row>
    <row r="4" spans="1:18" ht="18" customHeight="1">
      <c r="A4" s="768"/>
      <c r="B4" s="784" t="s">
        <v>117</v>
      </c>
      <c r="C4" s="781" t="s">
        <v>230</v>
      </c>
      <c r="D4" s="784" t="s">
        <v>117</v>
      </c>
      <c r="E4" s="781" t="s">
        <v>230</v>
      </c>
      <c r="F4" s="784" t="s">
        <v>117</v>
      </c>
      <c r="G4" s="777" t="s">
        <v>230</v>
      </c>
    </row>
    <row r="5" spans="1:18" ht="16.5" customHeight="1" thickBot="1">
      <c r="A5" s="769"/>
      <c r="B5" s="780"/>
      <c r="C5" s="782"/>
      <c r="D5" s="780"/>
      <c r="E5" s="782"/>
      <c r="F5" s="780"/>
      <c r="G5" s="778"/>
    </row>
    <row r="6" spans="1:18" ht="16.5" customHeight="1" thickTop="1">
      <c r="A6" s="218" t="s">
        <v>82</v>
      </c>
      <c r="B6" s="208">
        <v>2.653</v>
      </c>
      <c r="C6" s="221">
        <v>1.68379108758047</v>
      </c>
      <c r="D6" s="208">
        <v>2.8210000000000002</v>
      </c>
      <c r="E6" s="221">
        <v>2.0640371989594302</v>
      </c>
      <c r="F6" s="208">
        <v>2.3319999999999999</v>
      </c>
      <c r="G6" s="223">
        <v>2.337516133716</v>
      </c>
    </row>
    <row r="7" spans="1:18" ht="16.5" customHeight="1">
      <c r="A7" s="219" t="s">
        <v>83</v>
      </c>
      <c r="B7" s="209">
        <v>0.81</v>
      </c>
      <c r="C7" s="24">
        <v>3.8808900727189699</v>
      </c>
      <c r="D7" s="209">
        <v>0.78400000000000003</v>
      </c>
      <c r="E7" s="24">
        <v>5.8154630374794598</v>
      </c>
      <c r="F7" s="209">
        <v>0.84099999999999997</v>
      </c>
      <c r="G7" s="224">
        <v>4.8864182702125598</v>
      </c>
    </row>
    <row r="8" spans="1:18" ht="16.5" customHeight="1">
      <c r="A8" s="219" t="s">
        <v>84</v>
      </c>
      <c r="B8" s="209">
        <v>1.6639999999999999</v>
      </c>
      <c r="C8" s="24">
        <v>1.5662763764154299</v>
      </c>
      <c r="D8" s="209">
        <v>1.776</v>
      </c>
      <c r="E8" s="24">
        <v>2.7659407537748599</v>
      </c>
      <c r="F8" s="209">
        <v>1.5880000000000001</v>
      </c>
      <c r="G8" s="224">
        <v>1.7652540453837</v>
      </c>
    </row>
    <row r="9" spans="1:18" ht="16.5" customHeight="1">
      <c r="A9" s="219" t="s">
        <v>85</v>
      </c>
      <c r="B9" s="209">
        <v>0.82199999999999995</v>
      </c>
      <c r="C9" s="24">
        <v>4.61091793055847</v>
      </c>
      <c r="D9" s="209">
        <v>0.61599999999999999</v>
      </c>
      <c r="E9" s="24">
        <v>11.614704621168499</v>
      </c>
      <c r="F9" s="209">
        <v>0.92500000000000004</v>
      </c>
      <c r="G9" s="224">
        <v>4.3386670566470702</v>
      </c>
    </row>
    <row r="10" spans="1:18" ht="16.5" customHeight="1">
      <c r="A10" s="219" t="s">
        <v>86</v>
      </c>
      <c r="B10" s="209">
        <v>1.6240000000000001</v>
      </c>
      <c r="C10" s="24">
        <v>2.5712536496776601</v>
      </c>
      <c r="D10" s="209">
        <v>1.62</v>
      </c>
      <c r="E10" s="24">
        <v>4.6141456400629197</v>
      </c>
      <c r="F10" s="209">
        <v>1.6259999999999999</v>
      </c>
      <c r="G10" s="224">
        <v>2.7469422321039598</v>
      </c>
    </row>
    <row r="11" spans="1:18" ht="16.5" customHeight="1">
      <c r="A11" s="219" t="s">
        <v>87</v>
      </c>
      <c r="B11" s="209">
        <v>1.298</v>
      </c>
      <c r="C11" s="24">
        <v>1.64616791405568</v>
      </c>
      <c r="D11" s="209">
        <v>1.413</v>
      </c>
      <c r="E11" s="24">
        <v>4.07236707113191</v>
      </c>
      <c r="F11" s="209">
        <v>1.2769999999999999</v>
      </c>
      <c r="G11" s="224">
        <v>1.7812266750304699</v>
      </c>
    </row>
    <row r="12" spans="1:18" ht="16.5" customHeight="1" thickBot="1">
      <c r="A12" s="220" t="s">
        <v>88</v>
      </c>
      <c r="B12" s="210">
        <v>1.544</v>
      </c>
      <c r="C12" s="222">
        <v>5.4428840221503902</v>
      </c>
      <c r="D12" s="210">
        <v>1.6739999999999999</v>
      </c>
      <c r="E12" s="222">
        <v>11.903683860209</v>
      </c>
      <c r="F12" s="210">
        <v>1.514</v>
      </c>
      <c r="G12" s="225">
        <v>5.7979861257087499</v>
      </c>
    </row>
    <row r="13" spans="1:18" ht="23.25" customHeight="1" thickTop="1" thickBot="1">
      <c r="A13" s="206" t="s">
        <v>93</v>
      </c>
      <c r="B13" s="211">
        <v>1.722</v>
      </c>
      <c r="C13" s="216">
        <v>1.3263696108588301</v>
      </c>
      <c r="D13" s="211">
        <v>1.95</v>
      </c>
      <c r="E13" s="216">
        <v>2.1435823274769401</v>
      </c>
      <c r="F13" s="211">
        <v>1.5189999999999999</v>
      </c>
      <c r="G13" s="217">
        <v>1.3257333622985601</v>
      </c>
    </row>
    <row r="14" spans="1:18" ht="13.5" customHeight="1" thickTop="1">
      <c r="Q14" s="65"/>
      <c r="R14" s="65"/>
    </row>
    <row r="15" spans="1:18" ht="21" customHeight="1">
      <c r="A15" s="783" t="s">
        <v>226</v>
      </c>
      <c r="B15" s="720"/>
      <c r="C15" s="720"/>
      <c r="D15" s="720"/>
      <c r="E15" s="720"/>
      <c r="F15" s="720"/>
      <c r="G15" s="720"/>
    </row>
    <row r="16" spans="1:18" ht="9.75" customHeight="1" thickBot="1">
      <c r="A16" s="162"/>
      <c r="B16" s="162"/>
      <c r="C16" s="162"/>
      <c r="D16" s="162"/>
      <c r="E16" s="162"/>
      <c r="F16" s="162"/>
      <c r="G16" s="162"/>
    </row>
    <row r="17" spans="1:7" ht="15.75" customHeight="1" thickBot="1">
      <c r="A17" s="767" t="s">
        <v>77</v>
      </c>
      <c r="B17" s="770" t="s">
        <v>132</v>
      </c>
      <c r="C17" s="771"/>
      <c r="D17" s="772" t="s">
        <v>64</v>
      </c>
      <c r="E17" s="773"/>
      <c r="F17" s="785" t="s">
        <v>22</v>
      </c>
      <c r="G17" s="786"/>
    </row>
    <row r="18" spans="1:7" ht="21" customHeight="1">
      <c r="A18" s="768"/>
      <c r="B18" s="784" t="s">
        <v>117</v>
      </c>
      <c r="C18" s="781" t="s">
        <v>230</v>
      </c>
      <c r="D18" s="784" t="s">
        <v>117</v>
      </c>
      <c r="E18" s="781" t="s">
        <v>230</v>
      </c>
      <c r="F18" s="784" t="s">
        <v>117</v>
      </c>
      <c r="G18" s="777" t="s">
        <v>230</v>
      </c>
    </row>
    <row r="19" spans="1:7" ht="14.25" customHeight="1" thickBot="1">
      <c r="A19" s="769"/>
      <c r="B19" s="780"/>
      <c r="C19" s="782"/>
      <c r="D19" s="780"/>
      <c r="E19" s="782"/>
      <c r="F19" s="780"/>
      <c r="G19" s="778"/>
    </row>
    <row r="20" spans="1:7" ht="16.5" customHeight="1" thickTop="1">
      <c r="A20" s="203" t="s">
        <v>82</v>
      </c>
      <c r="B20" s="212">
        <v>2.306</v>
      </c>
      <c r="C20" s="226">
        <v>2.0364478094414502</v>
      </c>
      <c r="D20" s="212">
        <v>2.3610000000000002</v>
      </c>
      <c r="E20" s="226">
        <v>2.9035997617399798</v>
      </c>
      <c r="F20" s="212">
        <v>2.246</v>
      </c>
      <c r="G20" s="228">
        <v>2.4055890976087801</v>
      </c>
    </row>
    <row r="21" spans="1:7" ht="16.5" customHeight="1">
      <c r="A21" s="204" t="s">
        <v>83</v>
      </c>
      <c r="B21" s="213">
        <v>0.73199999999999998</v>
      </c>
      <c r="C21" s="140">
        <v>4.4114767527827201</v>
      </c>
      <c r="D21" s="213">
        <v>0.65800000000000003</v>
      </c>
      <c r="E21" s="140">
        <v>7.11722379746349</v>
      </c>
      <c r="F21" s="213">
        <v>0.8</v>
      </c>
      <c r="G21" s="215">
        <v>5.1999211387878601</v>
      </c>
    </row>
    <row r="22" spans="1:7" ht="16.5" customHeight="1">
      <c r="A22" s="204" t="s">
        <v>84</v>
      </c>
      <c r="B22" s="213">
        <v>1.587</v>
      </c>
      <c r="C22" s="140">
        <v>1.65468344840824</v>
      </c>
      <c r="D22" s="213">
        <v>1.647</v>
      </c>
      <c r="E22" s="140">
        <v>3.1324391585971201</v>
      </c>
      <c r="F22" s="213">
        <v>1.56</v>
      </c>
      <c r="G22" s="215">
        <v>1.8260163825089999</v>
      </c>
    </row>
    <row r="23" spans="1:7" ht="16.5" customHeight="1">
      <c r="A23" s="204" t="s">
        <v>85</v>
      </c>
      <c r="B23" s="213">
        <v>0.878</v>
      </c>
      <c r="C23" s="140">
        <v>3.8728617236150402</v>
      </c>
      <c r="D23" s="213">
        <v>0.746</v>
      </c>
      <c r="E23" s="140">
        <v>8.4395225159600002</v>
      </c>
      <c r="F23" s="213">
        <v>0.91800000000000004</v>
      </c>
      <c r="G23" s="215">
        <v>4.2966946524219098</v>
      </c>
    </row>
    <row r="24" spans="1:7" ht="16.5" customHeight="1">
      <c r="A24" s="204" t="s">
        <v>86</v>
      </c>
      <c r="B24" s="213">
        <v>1.542</v>
      </c>
      <c r="C24" s="140">
        <v>2.6052025494061399</v>
      </c>
      <c r="D24" s="213">
        <v>1.391</v>
      </c>
      <c r="E24" s="140">
        <v>5.0524366343597897</v>
      </c>
      <c r="F24" s="213">
        <v>1.603</v>
      </c>
      <c r="G24" s="215">
        <v>2.88296112029421</v>
      </c>
    </row>
    <row r="25" spans="1:7" ht="16.5" customHeight="1">
      <c r="A25" s="204" t="s">
        <v>87</v>
      </c>
      <c r="B25" s="213">
        <v>1.2829999999999999</v>
      </c>
      <c r="C25" s="140">
        <v>1.6823184455434601</v>
      </c>
      <c r="D25" s="213">
        <v>1.399</v>
      </c>
      <c r="E25" s="140">
        <v>4.6419583127152801</v>
      </c>
      <c r="F25" s="213">
        <v>1.266</v>
      </c>
      <c r="G25" s="215">
        <v>1.8023328185187499</v>
      </c>
    </row>
    <row r="26" spans="1:7" ht="16.5" customHeight="1" thickBot="1">
      <c r="A26" s="205" t="s">
        <v>88</v>
      </c>
      <c r="B26" s="214">
        <v>1.38</v>
      </c>
      <c r="C26" s="227">
        <v>6.2660081743571698</v>
      </c>
      <c r="D26" s="214">
        <v>1.0449999999999999</v>
      </c>
      <c r="E26" s="227">
        <v>23.7934383649627</v>
      </c>
      <c r="F26" s="214">
        <v>1.4179999999999999</v>
      </c>
      <c r="G26" s="229">
        <v>6.3425363210077501</v>
      </c>
    </row>
    <row r="27" spans="1:7" ht="24" customHeight="1" thickTop="1" thickBot="1">
      <c r="A27" s="206" t="s">
        <v>93</v>
      </c>
      <c r="B27" s="211">
        <v>1.526</v>
      </c>
      <c r="C27" s="216">
        <v>1.35742456832049</v>
      </c>
      <c r="D27" s="211">
        <v>1.615</v>
      </c>
      <c r="E27" s="216">
        <v>2.6732480288243301</v>
      </c>
      <c r="F27" s="211">
        <v>1.4750000000000001</v>
      </c>
      <c r="G27" s="217">
        <v>1.34223317062296</v>
      </c>
    </row>
    <row r="28" spans="1:7" ht="13.5" customHeight="1" thickTop="1">
      <c r="C28" s="65"/>
      <c r="D28" s="65"/>
      <c r="E28" s="65"/>
      <c r="F28" s="65"/>
      <c r="G28" s="65"/>
    </row>
  </sheetData>
  <mergeCells count="22">
    <mergeCell ref="B17:C17"/>
    <mergeCell ref="D17:E17"/>
    <mergeCell ref="F17:G17"/>
    <mergeCell ref="B18:B19"/>
    <mergeCell ref="C18:C19"/>
    <mergeCell ref="D18:D19"/>
    <mergeCell ref="A1:G1"/>
    <mergeCell ref="A3:A5"/>
    <mergeCell ref="B3:C3"/>
    <mergeCell ref="D3:E3"/>
    <mergeCell ref="F18:F19"/>
    <mergeCell ref="E18:E19"/>
    <mergeCell ref="F3:G3"/>
    <mergeCell ref="B4:B5"/>
    <mergeCell ref="C4:C5"/>
    <mergeCell ref="D4:D5"/>
    <mergeCell ref="E4:E5"/>
    <mergeCell ref="F4:F5"/>
    <mergeCell ref="G18:G19"/>
    <mergeCell ref="G4:G5"/>
    <mergeCell ref="A15:G15"/>
    <mergeCell ref="A17:A19"/>
  </mergeCells>
  <hyperlinks>
    <hyperlink ref="A1:G1" location="'0'!A1" display="PUISTUTE   KESKMINE BONITEET  ENAMUSPUULIIGITI" xr:uid="{00000000-0004-0000-0900-000000000000}"/>
  </hyperlinks>
  <printOptions horizontalCentered="1"/>
  <pageMargins left="0.78740157480314965" right="0.78740157480314965" top="0.98425196850393704" bottom="1.1811023622047245" header="0.51181102362204722" footer="0.51181102362204722"/>
  <pageSetup paperSize="9" scale="93" orientation="landscape"/>
  <rowBreaks count="1" manualBreakCount="1">
    <brk id="29" max="16383" man="1"/>
  </rowBreaks>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4"/>
  <sheetViews>
    <sheetView zoomScale="90" zoomScaleNormal="90" workbookViewId="0">
      <selection activeCell="J13" sqref="J13"/>
    </sheetView>
  </sheetViews>
  <sheetFormatPr defaultColWidth="11.44140625" defaultRowHeight="13.2"/>
  <cols>
    <col min="1" max="1" width="19.44140625" customWidth="1"/>
    <col min="2" max="12" width="8.88671875" customWidth="1"/>
    <col min="13" max="13" width="7.5546875" customWidth="1"/>
  </cols>
  <sheetData>
    <row r="1" spans="1:13" ht="15.75" customHeight="1">
      <c r="A1" s="789" t="s">
        <v>118</v>
      </c>
      <c r="B1" s="789"/>
      <c r="C1" s="789"/>
      <c r="D1" s="789"/>
      <c r="E1" s="789"/>
      <c r="F1" s="789"/>
      <c r="G1" s="789"/>
      <c r="H1" s="789"/>
      <c r="I1" s="789"/>
      <c r="J1" s="789"/>
      <c r="K1" s="789"/>
      <c r="L1" s="789"/>
      <c r="M1" s="789"/>
    </row>
    <row r="2" spans="1:13" ht="8.25" customHeight="1">
      <c r="A2" s="162"/>
      <c r="B2" s="238"/>
      <c r="C2" s="162"/>
      <c r="D2" s="162"/>
      <c r="E2" s="162"/>
      <c r="F2" s="238"/>
      <c r="G2" s="162"/>
      <c r="H2" s="162"/>
      <c r="I2" s="162"/>
      <c r="J2" s="238"/>
      <c r="K2" s="162"/>
      <c r="L2" s="162"/>
      <c r="M2" s="162"/>
    </row>
    <row r="3" spans="1:13" ht="19.5" customHeight="1">
      <c r="A3" s="767" t="s">
        <v>77</v>
      </c>
      <c r="B3" s="770" t="s">
        <v>132</v>
      </c>
      <c r="C3" s="792"/>
      <c r="D3" s="792"/>
      <c r="E3" s="771"/>
      <c r="F3" s="793" t="s">
        <v>64</v>
      </c>
      <c r="G3" s="793"/>
      <c r="H3" s="793"/>
      <c r="I3" s="794"/>
      <c r="J3" s="770" t="s">
        <v>22</v>
      </c>
      <c r="K3" s="792"/>
      <c r="L3" s="792"/>
      <c r="M3" s="795"/>
    </row>
    <row r="4" spans="1:13" ht="18" customHeight="1">
      <c r="A4" s="768"/>
      <c r="B4" s="784" t="s">
        <v>119</v>
      </c>
      <c r="C4" s="781" t="s">
        <v>230</v>
      </c>
      <c r="D4" s="787" t="s">
        <v>120</v>
      </c>
      <c r="E4" s="781" t="s">
        <v>230</v>
      </c>
      <c r="F4" s="784" t="s">
        <v>119</v>
      </c>
      <c r="G4" s="781" t="s">
        <v>230</v>
      </c>
      <c r="H4" s="787" t="s">
        <v>120</v>
      </c>
      <c r="I4" s="781" t="s">
        <v>230</v>
      </c>
      <c r="J4" s="784" t="s">
        <v>119</v>
      </c>
      <c r="K4" s="781" t="s">
        <v>230</v>
      </c>
      <c r="L4" s="790" t="s">
        <v>120</v>
      </c>
      <c r="M4" s="796" t="s">
        <v>230</v>
      </c>
    </row>
    <row r="5" spans="1:13" ht="12.75" customHeight="1">
      <c r="A5" s="769"/>
      <c r="B5" s="780"/>
      <c r="C5" s="782"/>
      <c r="D5" s="788"/>
      <c r="E5" s="782"/>
      <c r="F5" s="780"/>
      <c r="G5" s="782"/>
      <c r="H5" s="788"/>
      <c r="I5" s="782"/>
      <c r="J5" s="780"/>
      <c r="K5" s="782"/>
      <c r="L5" s="791"/>
      <c r="M5" s="797"/>
    </row>
    <row r="6" spans="1:13" ht="22.5" customHeight="1">
      <c r="A6" s="203" t="s">
        <v>82</v>
      </c>
      <c r="B6" s="239">
        <v>76.554000000000002</v>
      </c>
      <c r="C6" s="230">
        <v>0.73211173142115504</v>
      </c>
      <c r="D6" s="242">
        <v>25.79</v>
      </c>
      <c r="E6" s="230">
        <v>0.86006105632303298</v>
      </c>
      <c r="F6" s="239">
        <v>78.361999999999995</v>
      </c>
      <c r="G6" s="230">
        <v>0.85917991316450804</v>
      </c>
      <c r="H6" s="242">
        <v>26.309000000000001</v>
      </c>
      <c r="I6" s="230">
        <v>1.06362542299711</v>
      </c>
      <c r="J6" s="239">
        <v>72.992000000000004</v>
      </c>
      <c r="K6" s="246">
        <v>1.30116296618381</v>
      </c>
      <c r="L6" s="242">
        <v>24.768000000000001</v>
      </c>
      <c r="M6" s="231">
        <v>1.4400517964723101</v>
      </c>
    </row>
    <row r="7" spans="1:13" ht="22.5" customHeight="1">
      <c r="A7" s="204" t="s">
        <v>83</v>
      </c>
      <c r="B7" s="240">
        <v>74.807000000000002</v>
      </c>
      <c r="C7" s="232">
        <v>1.0006594988888999</v>
      </c>
      <c r="D7" s="243">
        <v>24.501999999999999</v>
      </c>
      <c r="E7" s="232">
        <v>1.11091241804531</v>
      </c>
      <c r="F7" s="240">
        <v>75.307000000000002</v>
      </c>
      <c r="G7" s="232">
        <v>1.30170054741756</v>
      </c>
      <c r="H7" s="243">
        <v>24.797000000000001</v>
      </c>
      <c r="I7" s="232">
        <v>1.52346997462718</v>
      </c>
      <c r="J7" s="240">
        <v>74.156999999999996</v>
      </c>
      <c r="K7" s="247">
        <v>1.4980525368070901</v>
      </c>
      <c r="L7" s="243">
        <v>24.12</v>
      </c>
      <c r="M7" s="233">
        <v>1.56628129738416</v>
      </c>
    </row>
    <row r="8" spans="1:13" ht="22.5" customHeight="1">
      <c r="A8" s="204" t="s">
        <v>84</v>
      </c>
      <c r="B8" s="240">
        <v>87.510999999999996</v>
      </c>
      <c r="C8" s="232">
        <v>0.84270810479552105</v>
      </c>
      <c r="D8" s="243">
        <v>22.352</v>
      </c>
      <c r="E8" s="232">
        <v>1.0365778516038899</v>
      </c>
      <c r="F8" s="240">
        <v>90.637</v>
      </c>
      <c r="G8" s="232">
        <v>1.28744189235432</v>
      </c>
      <c r="H8" s="243">
        <v>23.523</v>
      </c>
      <c r="I8" s="232">
        <v>1.59586044935239</v>
      </c>
      <c r="J8" s="240">
        <v>85.075000000000003</v>
      </c>
      <c r="K8" s="247">
        <v>1.0385335079203</v>
      </c>
      <c r="L8" s="243">
        <v>21.439</v>
      </c>
      <c r="M8" s="233">
        <v>1.28287559451598</v>
      </c>
    </row>
    <row r="9" spans="1:13" ht="22.5" customHeight="1">
      <c r="A9" s="204" t="s">
        <v>85</v>
      </c>
      <c r="B9" s="240">
        <v>75.915000000000006</v>
      </c>
      <c r="C9" s="232">
        <v>1.9060944640469499</v>
      </c>
      <c r="D9" s="243">
        <v>25.576000000000001</v>
      </c>
      <c r="E9" s="232">
        <v>2.4896142266794401</v>
      </c>
      <c r="F9" s="240">
        <v>74.751999999999995</v>
      </c>
      <c r="G9" s="232">
        <v>2.8507161055875301</v>
      </c>
      <c r="H9" s="243">
        <v>28.123000000000001</v>
      </c>
      <c r="I9" s="232">
        <v>3.9167159578797301</v>
      </c>
      <c r="J9" s="240">
        <v>76.876000000000005</v>
      </c>
      <c r="K9" s="247">
        <v>2.4527557612747199</v>
      </c>
      <c r="L9" s="243">
        <v>23.471</v>
      </c>
      <c r="M9" s="233">
        <v>2.7762711366349202</v>
      </c>
    </row>
    <row r="10" spans="1:13" ht="22.5" customHeight="1">
      <c r="A10" s="204" t="s">
        <v>86</v>
      </c>
      <c r="B10" s="240">
        <v>90.057000000000002</v>
      </c>
      <c r="C10" s="232">
        <v>1.8179049925101201</v>
      </c>
      <c r="D10" s="243">
        <v>27.652000000000001</v>
      </c>
      <c r="E10" s="232">
        <v>2.1710243650595</v>
      </c>
      <c r="F10" s="240">
        <v>90.474000000000004</v>
      </c>
      <c r="G10" s="232">
        <v>2.61216180744514</v>
      </c>
      <c r="H10" s="243">
        <v>28.530999999999999</v>
      </c>
      <c r="I10" s="232">
        <v>3.0831669352722502</v>
      </c>
      <c r="J10" s="240">
        <v>89.685000000000002</v>
      </c>
      <c r="K10" s="247">
        <v>2.5274328516928102</v>
      </c>
      <c r="L10" s="243">
        <v>26.869</v>
      </c>
      <c r="M10" s="233">
        <v>3.1082595263114299</v>
      </c>
    </row>
    <row r="11" spans="1:13" ht="22.5" customHeight="1">
      <c r="A11" s="204" t="s">
        <v>87</v>
      </c>
      <c r="B11" s="240">
        <v>90.384</v>
      </c>
      <c r="C11" s="232">
        <v>1.49610554782619</v>
      </c>
      <c r="D11" s="243">
        <v>23.728999999999999</v>
      </c>
      <c r="E11" s="232">
        <v>1.66074353273217</v>
      </c>
      <c r="F11" s="240">
        <v>85.600999999999999</v>
      </c>
      <c r="G11" s="232">
        <v>3.42947680158658</v>
      </c>
      <c r="H11" s="243">
        <v>24.141999999999999</v>
      </c>
      <c r="I11" s="232">
        <v>3.81768816394082</v>
      </c>
      <c r="J11" s="240">
        <v>91.572000000000003</v>
      </c>
      <c r="K11" s="247">
        <v>1.6256632331968901</v>
      </c>
      <c r="L11" s="243">
        <v>23.626000000000001</v>
      </c>
      <c r="M11" s="233">
        <v>1.90206946462751</v>
      </c>
    </row>
    <row r="12" spans="1:13" ht="22.5" customHeight="1">
      <c r="A12" s="205" t="s">
        <v>88</v>
      </c>
      <c r="B12" s="241">
        <v>76.519000000000005</v>
      </c>
      <c r="C12" s="234">
        <v>3.8205235604263499</v>
      </c>
      <c r="D12" s="244">
        <v>20.056999999999999</v>
      </c>
      <c r="E12" s="234">
        <v>4.1184611481972997</v>
      </c>
      <c r="F12" s="241">
        <v>75.911000000000001</v>
      </c>
      <c r="G12" s="234">
        <v>6.0444714896753702</v>
      </c>
      <c r="H12" s="244">
        <v>19.582000000000001</v>
      </c>
      <c r="I12" s="234">
        <v>7.3278333070553696</v>
      </c>
      <c r="J12" s="241">
        <v>76.673000000000002</v>
      </c>
      <c r="K12" s="248">
        <v>4.4553474760024203</v>
      </c>
      <c r="L12" s="244">
        <v>20.177</v>
      </c>
      <c r="M12" s="235">
        <v>4.7240356793472102</v>
      </c>
    </row>
    <row r="13" spans="1:13" ht="24" customHeight="1">
      <c r="A13" s="206" t="s">
        <v>93</v>
      </c>
      <c r="B13" s="250">
        <v>81.165000000000006</v>
      </c>
      <c r="C13" s="236">
        <v>0.47830704429614401</v>
      </c>
      <c r="D13" s="245">
        <v>24.341999999999999</v>
      </c>
      <c r="E13" s="236">
        <v>0.566676570997239</v>
      </c>
      <c r="F13" s="250">
        <v>81.394999999999996</v>
      </c>
      <c r="G13" s="236">
        <v>0.66067893488885399</v>
      </c>
      <c r="H13" s="245">
        <v>25.358000000000001</v>
      </c>
      <c r="I13" s="236">
        <v>0.78282087375603404</v>
      </c>
      <c r="J13" s="250">
        <v>80.92</v>
      </c>
      <c r="K13" s="249">
        <v>0.66174798129355095</v>
      </c>
      <c r="L13" s="245">
        <v>23.257999999999999</v>
      </c>
      <c r="M13" s="237">
        <v>0.74246217638477496</v>
      </c>
    </row>
    <row r="14" spans="1:13" ht="12.75" customHeight="1">
      <c r="A14" s="66"/>
      <c r="B14" s="188"/>
      <c r="C14" s="188"/>
      <c r="D14" s="188"/>
      <c r="E14" s="188"/>
      <c r="F14" s="188"/>
      <c r="G14" s="188"/>
      <c r="H14" s="188"/>
      <c r="J14" s="72"/>
    </row>
  </sheetData>
  <mergeCells count="17">
    <mergeCell ref="M4:M5"/>
    <mergeCell ref="D4:D5"/>
    <mergeCell ref="H4:H5"/>
    <mergeCell ref="A1:M1"/>
    <mergeCell ref="L4:L5"/>
    <mergeCell ref="A3:A5"/>
    <mergeCell ref="B3:E3"/>
    <mergeCell ref="F3:I3"/>
    <mergeCell ref="J3:M3"/>
    <mergeCell ref="B4:B5"/>
    <mergeCell ref="E4:E5"/>
    <mergeCell ref="F4:F5"/>
    <mergeCell ref="I4:I5"/>
    <mergeCell ref="J4:J5"/>
    <mergeCell ref="C4:C5"/>
    <mergeCell ref="G4:G5"/>
    <mergeCell ref="K4:K5"/>
  </mergeCells>
  <hyperlinks>
    <hyperlink ref="A1:M1" location="'0'!A1" display="KESKMINE TÄIUS JA RINNASPINDALA  ENAMUSPUULIIGITI" xr:uid="{F416CED2-962F-4598-A81E-0D8C758FEA49}"/>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28" max="16383" man="1"/>
  </rowBreaks>
  <colBreaks count="1" manualBreakCount="1">
    <brk id="13" max="1048575" man="1"/>
  </col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4"/>
  <sheetViews>
    <sheetView workbookViewId="0">
      <selection activeCell="B6" sqref="B6"/>
    </sheetView>
  </sheetViews>
  <sheetFormatPr defaultColWidth="11.44140625" defaultRowHeight="13.2"/>
  <cols>
    <col min="1" max="1" width="19.44140625" customWidth="1"/>
    <col min="2" max="7" width="14.109375" customWidth="1"/>
  </cols>
  <sheetData>
    <row r="1" spans="1:8" ht="15.75" customHeight="1">
      <c r="A1" s="720" t="s">
        <v>94</v>
      </c>
      <c r="B1" s="720"/>
      <c r="C1" s="720"/>
      <c r="D1" s="720"/>
      <c r="E1" s="720"/>
      <c r="F1" s="720"/>
      <c r="G1" s="720"/>
    </row>
    <row r="2" spans="1:8" ht="8.25" customHeight="1">
      <c r="A2" s="162"/>
      <c r="B2" s="162"/>
      <c r="C2" s="162"/>
      <c r="D2" s="162"/>
      <c r="E2" s="162"/>
      <c r="F2" s="162"/>
      <c r="G2" s="162"/>
    </row>
    <row r="3" spans="1:8" ht="19.5" customHeight="1">
      <c r="A3" s="767" t="s">
        <v>77</v>
      </c>
      <c r="B3" s="770" t="s">
        <v>132</v>
      </c>
      <c r="C3" s="771"/>
      <c r="D3" s="793" t="s">
        <v>64</v>
      </c>
      <c r="E3" s="794"/>
      <c r="F3" s="800" t="s">
        <v>22</v>
      </c>
      <c r="G3" s="801"/>
    </row>
    <row r="4" spans="1:8" ht="25.5" customHeight="1">
      <c r="A4" s="768"/>
      <c r="B4" s="784" t="s">
        <v>429</v>
      </c>
      <c r="C4" s="802" t="s">
        <v>230</v>
      </c>
      <c r="D4" s="784" t="s">
        <v>429</v>
      </c>
      <c r="E4" s="802" t="s">
        <v>230</v>
      </c>
      <c r="F4" s="784" t="s">
        <v>429</v>
      </c>
      <c r="G4" s="798" t="s">
        <v>230</v>
      </c>
    </row>
    <row r="5" spans="1:8" ht="12" customHeight="1">
      <c r="A5" s="769"/>
      <c r="B5" s="780"/>
      <c r="C5" s="724"/>
      <c r="D5" s="780"/>
      <c r="E5" s="724"/>
      <c r="F5" s="780"/>
      <c r="G5" s="799"/>
    </row>
    <row r="6" spans="1:8" ht="18" customHeight="1">
      <c r="A6" s="203" t="s">
        <v>82</v>
      </c>
      <c r="B6" s="239">
        <v>249.892</v>
      </c>
      <c r="C6" s="230">
        <v>1.5849799613617299</v>
      </c>
      <c r="D6" s="239">
        <v>249.673</v>
      </c>
      <c r="E6" s="230">
        <v>2.0817684179840699</v>
      </c>
      <c r="F6" s="239">
        <v>250.30799999999999</v>
      </c>
      <c r="G6" s="231">
        <v>2.2919868202039</v>
      </c>
    </row>
    <row r="7" spans="1:8" ht="18" customHeight="1">
      <c r="A7" s="204" t="s">
        <v>83</v>
      </c>
      <c r="B7" s="240">
        <v>225.797</v>
      </c>
      <c r="C7" s="232">
        <v>1.9065075261206701</v>
      </c>
      <c r="D7" s="240">
        <v>227.88900000000001</v>
      </c>
      <c r="E7" s="232">
        <v>2.6160751177177999</v>
      </c>
      <c r="F7" s="240">
        <v>223.32300000000001</v>
      </c>
      <c r="G7" s="233">
        <v>2.7386950448398002</v>
      </c>
    </row>
    <row r="8" spans="1:8" ht="18" customHeight="1">
      <c r="A8" s="204" t="s">
        <v>84</v>
      </c>
      <c r="B8" s="240">
        <v>189.43</v>
      </c>
      <c r="C8" s="232">
        <v>1.5987743932149201</v>
      </c>
      <c r="D8" s="240">
        <v>209.78100000000001</v>
      </c>
      <c r="E8" s="232">
        <v>2.4984909031704401</v>
      </c>
      <c r="F8" s="240">
        <v>175.70500000000001</v>
      </c>
      <c r="G8" s="233">
        <v>2.0752061935154198</v>
      </c>
    </row>
    <row r="9" spans="1:8" ht="18" customHeight="1">
      <c r="A9" s="204" t="s">
        <v>85</v>
      </c>
      <c r="B9" s="240">
        <v>236.756</v>
      </c>
      <c r="C9" s="232">
        <v>4.2409273302478203</v>
      </c>
      <c r="D9" s="240">
        <v>334.93799999999999</v>
      </c>
      <c r="E9" s="232">
        <v>5.9200223523408004</v>
      </c>
      <c r="F9" s="240">
        <v>187.88399999999999</v>
      </c>
      <c r="G9" s="233">
        <v>5.3888798477245601</v>
      </c>
    </row>
    <row r="10" spans="1:8" ht="18" customHeight="1">
      <c r="A10" s="204" t="s">
        <v>86</v>
      </c>
      <c r="B10" s="240">
        <v>233.495</v>
      </c>
      <c r="C10" s="232">
        <v>3.6706780816495601</v>
      </c>
      <c r="D10" s="240">
        <v>270.55399999999997</v>
      </c>
      <c r="E10" s="232">
        <v>5.3783534345344703</v>
      </c>
      <c r="F10" s="240">
        <v>208.72200000000001</v>
      </c>
      <c r="G10" s="233">
        <v>5.1448358652076802</v>
      </c>
    </row>
    <row r="11" spans="1:8" ht="18" customHeight="1">
      <c r="A11" s="204" t="s">
        <v>87</v>
      </c>
      <c r="B11" s="240">
        <v>147.61799999999999</v>
      </c>
      <c r="C11" s="232">
        <v>2.64788930271212</v>
      </c>
      <c r="D11" s="240">
        <v>181.727</v>
      </c>
      <c r="E11" s="232">
        <v>6.0720103010791604</v>
      </c>
      <c r="F11" s="240">
        <v>141.505</v>
      </c>
      <c r="G11" s="233">
        <v>2.9990646654782802</v>
      </c>
    </row>
    <row r="12" spans="1:8" ht="18" customHeight="1">
      <c r="A12" s="205" t="s">
        <v>88</v>
      </c>
      <c r="B12" s="241">
        <v>194.37100000000001</v>
      </c>
      <c r="C12" s="234">
        <v>6.1503968485685299</v>
      </c>
      <c r="D12" s="241">
        <v>214.11500000000001</v>
      </c>
      <c r="E12" s="234">
        <v>14.1503119467543</v>
      </c>
      <c r="F12" s="241">
        <v>189.84800000000001</v>
      </c>
      <c r="G12" s="235">
        <v>6.9084554855453204</v>
      </c>
    </row>
    <row r="13" spans="1:8" ht="23.25" customHeight="1">
      <c r="A13" s="206" t="s">
        <v>93</v>
      </c>
      <c r="B13" s="250">
        <v>214.875</v>
      </c>
      <c r="C13" s="236">
        <v>0.98128242097047602</v>
      </c>
      <c r="D13" s="250">
        <v>237.42</v>
      </c>
      <c r="E13" s="236">
        <v>1.4115305428706899</v>
      </c>
      <c r="F13" s="250">
        <v>194.91200000000001</v>
      </c>
      <c r="G13" s="237">
        <v>1.2584398745762899</v>
      </c>
    </row>
    <row r="14" spans="1:8" ht="12.75" customHeight="1">
      <c r="A14" s="69"/>
      <c r="B14" s="69"/>
      <c r="C14" s="69"/>
      <c r="D14" s="69"/>
      <c r="E14" s="69"/>
      <c r="F14" s="69"/>
      <c r="G14" s="69"/>
      <c r="H14" s="188"/>
    </row>
  </sheetData>
  <mergeCells count="11">
    <mergeCell ref="G4:G5"/>
    <mergeCell ref="A1:G1"/>
    <mergeCell ref="A3:A5"/>
    <mergeCell ref="B3:C3"/>
    <mergeCell ref="D3:E3"/>
    <mergeCell ref="F3:G3"/>
    <mergeCell ref="B4:B5"/>
    <mergeCell ref="C4:C5"/>
    <mergeCell ref="D4:D5"/>
    <mergeCell ref="E4:E5"/>
    <mergeCell ref="F4:F5"/>
  </mergeCells>
  <hyperlinks>
    <hyperlink ref="A1:G1" location="'0'!A1" display="PUISTUTE  KESKMINE  HEKTARITAGAVARA  ENAMUSPUULIIGITI" xr:uid="{F7EEF9A4-51C3-472B-A609-B7DBC8C1AB79}"/>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30" max="16383" man="1"/>
  </rowBreaks>
  <colBreaks count="1" manualBreakCount="1">
    <brk id="9" max="1048575" man="1"/>
  </col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7"/>
  <sheetViews>
    <sheetView zoomScaleNormal="100" workbookViewId="0">
      <selection activeCell="J22" sqref="J22"/>
    </sheetView>
  </sheetViews>
  <sheetFormatPr defaultColWidth="11.44140625" defaultRowHeight="13.2"/>
  <cols>
    <col min="1" max="1" width="23.33203125" customWidth="1"/>
    <col min="2" max="2" width="8.5546875" customWidth="1"/>
    <col min="3" max="3" width="6" customWidth="1"/>
    <col min="4" max="4" width="7.44140625" customWidth="1"/>
    <col min="5" max="5" width="8.109375" customWidth="1"/>
    <col min="6" max="6" width="9.33203125" customWidth="1"/>
    <col min="7" max="8" width="7.6640625" customWidth="1"/>
    <col min="9" max="9" width="8.109375" customWidth="1"/>
    <col min="10" max="10" width="9.5546875" customWidth="1"/>
    <col min="11" max="11" width="7.88671875" customWidth="1"/>
    <col min="12" max="12" width="8" customWidth="1"/>
    <col min="13" max="13" width="8.109375" customWidth="1"/>
    <col min="14" max="14" width="6.6640625" customWidth="1"/>
  </cols>
  <sheetData>
    <row r="1" spans="1:18" ht="27.75" customHeight="1">
      <c r="A1" s="720" t="s">
        <v>421</v>
      </c>
      <c r="B1" s="720"/>
      <c r="C1" s="720"/>
      <c r="D1" s="720"/>
      <c r="E1" s="720"/>
      <c r="F1" s="720"/>
      <c r="G1" s="720"/>
      <c r="H1" s="720"/>
      <c r="I1" s="720"/>
      <c r="J1" s="720"/>
      <c r="K1" s="720"/>
      <c r="L1" s="720"/>
      <c r="M1" s="720"/>
    </row>
    <row r="2" spans="1:18" ht="8.25" customHeight="1">
      <c r="A2" s="162"/>
      <c r="B2" s="162"/>
      <c r="C2" s="162"/>
      <c r="D2" s="162"/>
      <c r="E2" s="162"/>
      <c r="F2" s="162"/>
      <c r="G2" s="162"/>
      <c r="H2" s="162"/>
      <c r="I2" s="162"/>
      <c r="J2" s="162"/>
      <c r="K2" s="162"/>
      <c r="L2" s="162"/>
      <c r="M2" s="162"/>
    </row>
    <row r="3" spans="1:18" ht="19.5" customHeight="1">
      <c r="A3" s="806" t="s">
        <v>77</v>
      </c>
      <c r="B3" s="770" t="s">
        <v>223</v>
      </c>
      <c r="C3" s="792"/>
      <c r="D3" s="792"/>
      <c r="E3" s="771"/>
      <c r="F3" s="793" t="s">
        <v>64</v>
      </c>
      <c r="G3" s="793"/>
      <c r="H3" s="793"/>
      <c r="I3" s="794"/>
      <c r="J3" s="770" t="s">
        <v>22</v>
      </c>
      <c r="K3" s="792"/>
      <c r="L3" s="792"/>
      <c r="M3" s="795"/>
    </row>
    <row r="4" spans="1:18" ht="20.25" customHeight="1">
      <c r="A4" s="807"/>
      <c r="B4" s="803" t="s">
        <v>222</v>
      </c>
      <c r="C4" s="804"/>
      <c r="D4" s="804"/>
      <c r="E4" s="809"/>
      <c r="F4" s="803" t="s">
        <v>222</v>
      </c>
      <c r="G4" s="804"/>
      <c r="H4" s="804"/>
      <c r="I4" s="809"/>
      <c r="J4" s="803" t="s">
        <v>222</v>
      </c>
      <c r="K4" s="804"/>
      <c r="L4" s="804"/>
      <c r="M4" s="805"/>
    </row>
    <row r="5" spans="1:18" ht="35.25" customHeight="1">
      <c r="A5" s="808"/>
      <c r="B5" s="257" t="s">
        <v>430</v>
      </c>
      <c r="C5" s="256" t="s">
        <v>24</v>
      </c>
      <c r="D5" s="280" t="s">
        <v>230</v>
      </c>
      <c r="E5" s="279" t="s">
        <v>431</v>
      </c>
      <c r="F5" s="257" t="s">
        <v>430</v>
      </c>
      <c r="G5" s="256" t="s">
        <v>24</v>
      </c>
      <c r="H5" s="280" t="s">
        <v>230</v>
      </c>
      <c r="I5" s="279" t="s">
        <v>431</v>
      </c>
      <c r="J5" s="257" t="s">
        <v>430</v>
      </c>
      <c r="K5" s="256" t="s">
        <v>24</v>
      </c>
      <c r="L5" s="280" t="s">
        <v>230</v>
      </c>
      <c r="M5" s="279" t="s">
        <v>431</v>
      </c>
    </row>
    <row r="6" spans="1:18" ht="32.25" customHeight="1">
      <c r="A6" s="275" t="s">
        <v>82</v>
      </c>
      <c r="B6" s="261">
        <v>4114.4679999999998</v>
      </c>
      <c r="C6" s="262">
        <f>B6/B$13*100</f>
        <v>26.616634293463083</v>
      </c>
      <c r="D6" s="263">
        <v>2.8104841595327801</v>
      </c>
      <c r="E6" s="258">
        <v>5.92</v>
      </c>
      <c r="F6" s="261">
        <v>2577.0219999999999</v>
      </c>
      <c r="G6" s="262">
        <f>F6/F$13*100</f>
        <v>35.403648289394667</v>
      </c>
      <c r="H6" s="263">
        <v>3.8457720359919598</v>
      </c>
      <c r="I6" s="258">
        <v>5.726</v>
      </c>
      <c r="J6" s="261">
        <v>1537.4449999999999</v>
      </c>
      <c r="K6" s="262">
        <f>J6/J$13*100</f>
        <v>18.796814146957832</v>
      </c>
      <c r="L6" s="263">
        <v>4.2353262671079399</v>
      </c>
      <c r="M6" s="258">
        <v>6.2750000000000004</v>
      </c>
    </row>
    <row r="7" spans="1:18" ht="32.25" customHeight="1">
      <c r="A7" s="276" t="s">
        <v>83</v>
      </c>
      <c r="B7" s="264">
        <v>3416.9810000000002</v>
      </c>
      <c r="C7" s="265">
        <f t="shared" ref="C7:C12" si="0">B7/B$13*100</f>
        <v>22.104567021717454</v>
      </c>
      <c r="D7" s="266">
        <v>3.2588345360335098</v>
      </c>
      <c r="E7" s="259">
        <v>7.8040000000000003</v>
      </c>
      <c r="F7" s="264">
        <v>1871.7080000000001</v>
      </c>
      <c r="G7" s="265">
        <f t="shared" ref="G7:G12" si="1">F7/F$13*100</f>
        <v>25.713902222195355</v>
      </c>
      <c r="H7" s="266">
        <v>4.7556603407168003</v>
      </c>
      <c r="I7" s="259">
        <v>8.2089999999999996</v>
      </c>
      <c r="J7" s="264">
        <v>1545.2729999999999</v>
      </c>
      <c r="K7" s="265">
        <f t="shared" ref="K7:K12" si="2">J7/J$13*100</f>
        <v>18.892519333902658</v>
      </c>
      <c r="L7" s="266">
        <v>4.1729519200503304</v>
      </c>
      <c r="M7" s="259">
        <v>7.3639999999999999</v>
      </c>
    </row>
    <row r="8" spans="1:18" ht="32.25" customHeight="1">
      <c r="A8" s="276" t="s">
        <v>84</v>
      </c>
      <c r="B8" s="264">
        <v>4218.7700000000004</v>
      </c>
      <c r="C8" s="265">
        <f t="shared" si="0"/>
        <v>27.291367500788255</v>
      </c>
      <c r="D8" s="266">
        <v>2.34004125396822</v>
      </c>
      <c r="E8" s="259">
        <v>5.9749999999999996</v>
      </c>
      <c r="F8" s="264">
        <v>1721.3530000000001</v>
      </c>
      <c r="G8" s="265">
        <f t="shared" si="1"/>
        <v>23.648294889952197</v>
      </c>
      <c r="H8" s="266">
        <v>4.0932311165414497</v>
      </c>
      <c r="I8" s="259">
        <v>6.173</v>
      </c>
      <c r="J8" s="264">
        <v>2497.4160000000002</v>
      </c>
      <c r="K8" s="265">
        <f t="shared" si="2"/>
        <v>30.533426821537578</v>
      </c>
      <c r="L8" s="266">
        <v>3.0835584087084502</v>
      </c>
      <c r="M8" s="259">
        <v>5.8460000000000001</v>
      </c>
    </row>
    <row r="9" spans="1:18" ht="32.25" customHeight="1">
      <c r="A9" s="276" t="s">
        <v>85</v>
      </c>
      <c r="B9" s="264">
        <v>1400.797</v>
      </c>
      <c r="C9" s="265">
        <f t="shared" si="0"/>
        <v>9.061803729760495</v>
      </c>
      <c r="D9" s="266">
        <v>4.7242264648023298</v>
      </c>
      <c r="E9" s="259">
        <v>8.6920000000000002</v>
      </c>
      <c r="F9" s="264">
        <v>557.178</v>
      </c>
      <c r="G9" s="265">
        <f t="shared" si="1"/>
        <v>7.6546238047592698</v>
      </c>
      <c r="H9" s="266">
        <v>8.8804414596458106</v>
      </c>
      <c r="I9" s="259">
        <v>10.541</v>
      </c>
      <c r="J9" s="264">
        <v>843.61900000000003</v>
      </c>
      <c r="K9" s="265">
        <f t="shared" si="2"/>
        <v>10.314092246449414</v>
      </c>
      <c r="L9" s="266">
        <v>5.1438890129199999</v>
      </c>
      <c r="M9" s="259">
        <v>7.79</v>
      </c>
    </row>
    <row r="10" spans="1:18" ht="32.25" customHeight="1">
      <c r="A10" s="276" t="s">
        <v>86</v>
      </c>
      <c r="B10" s="264">
        <v>693.99199999999996</v>
      </c>
      <c r="C10" s="265">
        <f t="shared" si="0"/>
        <v>4.489457997143016</v>
      </c>
      <c r="D10" s="266">
        <v>6.0232554897768198</v>
      </c>
      <c r="E10" s="259">
        <v>7.1269999999999998</v>
      </c>
      <c r="F10" s="264">
        <v>296.56700000000001</v>
      </c>
      <c r="G10" s="265">
        <f t="shared" si="1"/>
        <v>4.0742972944122746</v>
      </c>
      <c r="H10" s="266">
        <v>9.0016318860606095</v>
      </c>
      <c r="I10" s="259">
        <v>7.6639999999999997</v>
      </c>
      <c r="J10" s="264">
        <v>397.42500000000001</v>
      </c>
      <c r="K10" s="265">
        <f t="shared" si="2"/>
        <v>4.8589210426094702</v>
      </c>
      <c r="L10" s="266">
        <v>7.6056654144435898</v>
      </c>
      <c r="M10" s="259">
        <v>6.774</v>
      </c>
    </row>
    <row r="11" spans="1:18" ht="32.25" customHeight="1">
      <c r="A11" s="276" t="s">
        <v>87</v>
      </c>
      <c r="B11" s="264">
        <v>1405.635</v>
      </c>
      <c r="C11" s="265">
        <f t="shared" si="0"/>
        <v>9.0931009173219906</v>
      </c>
      <c r="D11" s="266">
        <v>3.83316001889933</v>
      </c>
      <c r="E11" s="259">
        <v>6.2469999999999999</v>
      </c>
      <c r="F11" s="264">
        <v>216.858</v>
      </c>
      <c r="G11" s="265">
        <f t="shared" si="1"/>
        <v>2.9792389668157857</v>
      </c>
      <c r="H11" s="266">
        <v>9.0954392599734408</v>
      </c>
      <c r="I11" s="259">
        <v>6.5659999999999998</v>
      </c>
      <c r="J11" s="264">
        <v>1188.777</v>
      </c>
      <c r="K11" s="265">
        <f t="shared" si="2"/>
        <v>14.533996553488478</v>
      </c>
      <c r="L11" s="266">
        <v>4.2044438474362202</v>
      </c>
      <c r="M11" s="259">
        <v>6.1920000000000002</v>
      </c>
    </row>
    <row r="12" spans="1:18" ht="32.25" customHeight="1">
      <c r="A12" s="277" t="s">
        <v>88</v>
      </c>
      <c r="B12" s="267">
        <v>207.61699999999999</v>
      </c>
      <c r="C12" s="268">
        <f t="shared" si="0"/>
        <v>1.3430814778741564</v>
      </c>
      <c r="D12" s="269">
        <v>7.74870399247264</v>
      </c>
      <c r="E12" s="260">
        <v>5.5049999999999999</v>
      </c>
      <c r="F12" s="267">
        <v>38.286999999999999</v>
      </c>
      <c r="G12" s="268">
        <f t="shared" si="1"/>
        <v>0.52599453247044603</v>
      </c>
      <c r="H12" s="269">
        <v>18.676566778792999</v>
      </c>
      <c r="I12" s="260">
        <v>5.758</v>
      </c>
      <c r="J12" s="267">
        <v>169.32900000000001</v>
      </c>
      <c r="K12" s="268">
        <f t="shared" si="2"/>
        <v>2.070217629047038</v>
      </c>
      <c r="L12" s="269">
        <v>8.4004870008807604</v>
      </c>
      <c r="M12" s="260">
        <v>5.4509999999999996</v>
      </c>
    </row>
    <row r="13" spans="1:18" ht="32.25" customHeight="1">
      <c r="A13" s="278" t="s">
        <v>93</v>
      </c>
      <c r="B13" s="270">
        <v>15458.258</v>
      </c>
      <c r="C13" s="271">
        <f>SUM(C6:C12)</f>
        <v>100.00001293806845</v>
      </c>
      <c r="D13" s="272">
        <v>1.4383133374944701</v>
      </c>
      <c r="E13" s="274">
        <v>6.55</v>
      </c>
      <c r="F13" s="270">
        <v>7278.973</v>
      </c>
      <c r="G13" s="271">
        <f>SUM(G6:G12)</f>
        <v>100</v>
      </c>
      <c r="H13" s="272">
        <v>2.80999344562604</v>
      </c>
      <c r="I13" s="273">
        <v>6.69</v>
      </c>
      <c r="J13" s="270">
        <v>8179.2849999999999</v>
      </c>
      <c r="K13" s="271">
        <f>SUM(K6:K12)</f>
        <v>99.999987773992473</v>
      </c>
      <c r="L13" s="272">
        <v>1.97860345153355</v>
      </c>
      <c r="M13" s="273">
        <v>6.43</v>
      </c>
    </row>
    <row r="14" spans="1:18" ht="18" customHeight="1">
      <c r="A14" s="70" t="s">
        <v>541</v>
      </c>
      <c r="B14" s="69"/>
      <c r="C14" s="69"/>
      <c r="D14" s="69"/>
      <c r="E14" s="69"/>
      <c r="F14" s="69"/>
      <c r="G14" s="69"/>
      <c r="H14" s="69"/>
      <c r="I14" s="69"/>
      <c r="J14" s="69"/>
      <c r="K14" s="69"/>
      <c r="L14" s="69"/>
      <c r="M14" s="69"/>
      <c r="N14" s="251"/>
      <c r="O14" s="251"/>
      <c r="P14" s="251"/>
      <c r="Q14" s="251"/>
      <c r="R14" s="251"/>
    </row>
    <row r="15" spans="1:18">
      <c r="M15" s="65"/>
    </row>
    <row r="16" spans="1:18">
      <c r="F16" s="253"/>
      <c r="G16" s="253"/>
      <c r="H16" s="253"/>
    </row>
    <row r="17" spans="2:9">
      <c r="B17" s="254"/>
      <c r="C17" s="254"/>
      <c r="D17" s="254"/>
      <c r="E17" s="254"/>
      <c r="F17" s="255"/>
      <c r="G17" s="255"/>
      <c r="H17" s="255"/>
      <c r="I17" s="255"/>
    </row>
    <row r="18" spans="2:9">
      <c r="B18" s="254"/>
      <c r="C18" s="254"/>
      <c r="D18" s="254"/>
      <c r="E18" s="254"/>
      <c r="F18" s="255"/>
      <c r="G18" s="255"/>
      <c r="H18" s="255"/>
      <c r="I18" s="255"/>
    </row>
    <row r="19" spans="2:9">
      <c r="B19" s="254"/>
      <c r="C19" s="254"/>
      <c r="D19" s="254"/>
      <c r="E19" s="254"/>
      <c r="F19" s="255"/>
      <c r="G19" s="255"/>
      <c r="H19" s="255"/>
      <c r="I19" s="255"/>
    </row>
    <row r="20" spans="2:9">
      <c r="B20" s="254"/>
      <c r="C20" s="254"/>
      <c r="D20" s="254"/>
      <c r="E20" s="254"/>
      <c r="F20" s="255"/>
      <c r="G20" s="255"/>
      <c r="H20" s="255"/>
      <c r="I20" s="255"/>
    </row>
    <row r="21" spans="2:9">
      <c r="B21" s="254"/>
      <c r="C21" s="254"/>
      <c r="D21" s="254"/>
      <c r="E21" s="254"/>
      <c r="F21" s="255"/>
      <c r="G21" s="255"/>
      <c r="H21" s="255"/>
      <c r="I21" s="255"/>
    </row>
    <row r="22" spans="2:9">
      <c r="B22" s="254"/>
      <c r="C22" s="254"/>
      <c r="D22" s="254"/>
      <c r="E22" s="254"/>
      <c r="F22" s="255"/>
      <c r="G22" s="255"/>
      <c r="H22" s="255"/>
      <c r="I22" s="255"/>
    </row>
    <row r="23" spans="2:9">
      <c r="B23" s="254"/>
      <c r="C23" s="254"/>
      <c r="D23" s="254"/>
      <c r="E23" s="254"/>
      <c r="F23" s="255"/>
      <c r="G23" s="255"/>
      <c r="H23" s="255"/>
      <c r="I23" s="255"/>
    </row>
    <row r="37" spans="1:1" ht="20.25" customHeight="1">
      <c r="A37" s="252"/>
    </row>
  </sheetData>
  <mergeCells count="9">
    <mergeCell ref="A1:I1"/>
    <mergeCell ref="J1:M1"/>
    <mergeCell ref="J4:M4"/>
    <mergeCell ref="A3:A5"/>
    <mergeCell ref="B3:E3"/>
    <mergeCell ref="F3:I3"/>
    <mergeCell ref="J3:M3"/>
    <mergeCell ref="B4:E4"/>
    <mergeCell ref="F4:I4"/>
  </mergeCells>
  <hyperlinks>
    <hyperlink ref="A1:M1" location="'0'!A1" display="METSAMAA   TAGAVARA  JUURDEKASV  ENAMUSPUULIIGITI" xr:uid="{3B171433-D66C-40B4-93A7-8B26F70E5DC3}"/>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19" max="16383" man="1"/>
  </rowBreaks>
  <colBreaks count="1" manualBreakCount="1">
    <brk id="14" max="1048575" man="1"/>
  </col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8"/>
  <sheetViews>
    <sheetView topLeftCell="A5" zoomScaleNormal="100" workbookViewId="0">
      <selection activeCell="A37" sqref="A37"/>
    </sheetView>
  </sheetViews>
  <sheetFormatPr defaultColWidth="11.44140625" defaultRowHeight="13.2"/>
  <cols>
    <col min="1" max="1" width="20.5546875" customWidth="1"/>
    <col min="2" max="2" width="13.6640625" customWidth="1"/>
    <col min="3" max="3" width="8.5546875" customWidth="1"/>
    <col min="4" max="4" width="9.88671875" customWidth="1"/>
    <col min="5" max="5" width="16.6640625" customWidth="1"/>
    <col min="6" max="6" width="8.5546875" customWidth="1"/>
    <col min="7" max="7" width="9.88671875" customWidth="1"/>
    <col min="8" max="8" width="12" customWidth="1"/>
    <col min="9" max="9" width="8.5546875" customWidth="1"/>
    <col min="10" max="10" width="9.88671875" customWidth="1"/>
    <col min="11" max="11" width="3.88671875" customWidth="1"/>
    <col min="12" max="12" width="20" customWidth="1"/>
    <col min="13" max="13" width="13.33203125" customWidth="1"/>
    <col min="14" max="14" width="11.109375" customWidth="1"/>
    <col min="15" max="15" width="11" customWidth="1"/>
  </cols>
  <sheetData>
    <row r="1" spans="1:21" ht="15.75" customHeight="1">
      <c r="A1" s="720" t="s">
        <v>422</v>
      </c>
      <c r="B1" s="720"/>
      <c r="C1" s="720"/>
      <c r="D1" s="720"/>
      <c r="E1" s="720"/>
      <c r="F1" s="720"/>
      <c r="G1" s="720"/>
      <c r="H1" s="720"/>
      <c r="I1" s="720"/>
      <c r="J1" s="720"/>
      <c r="L1" s="720" t="s">
        <v>423</v>
      </c>
      <c r="M1" s="720"/>
      <c r="N1" s="720"/>
      <c r="O1" s="720"/>
      <c r="P1" s="720"/>
      <c r="Q1" s="720"/>
      <c r="R1" s="720"/>
      <c r="S1" s="720"/>
      <c r="T1" s="720"/>
      <c r="U1" s="720"/>
    </row>
    <row r="2" spans="1:21" ht="12" customHeight="1">
      <c r="A2" s="162"/>
      <c r="B2" s="162"/>
      <c r="C2" s="162"/>
      <c r="D2" s="162"/>
      <c r="L2" s="162"/>
      <c r="M2" s="162"/>
      <c r="N2" s="162"/>
      <c r="O2" s="162"/>
    </row>
    <row r="3" spans="1:21" ht="21" customHeight="1">
      <c r="A3" s="756" t="s">
        <v>77</v>
      </c>
      <c r="B3" s="706" t="s">
        <v>78</v>
      </c>
      <c r="C3" s="707"/>
      <c r="D3" s="758" t="s">
        <v>230</v>
      </c>
      <c r="E3" s="706" t="s">
        <v>79</v>
      </c>
      <c r="F3" s="707"/>
      <c r="G3" s="758" t="s">
        <v>230</v>
      </c>
      <c r="H3" s="706" t="s">
        <v>128</v>
      </c>
      <c r="I3" s="707"/>
      <c r="J3" s="810" t="s">
        <v>230</v>
      </c>
      <c r="L3" s="756" t="s">
        <v>77</v>
      </c>
      <c r="M3" s="706" t="s">
        <v>78</v>
      </c>
      <c r="N3" s="707"/>
      <c r="O3" s="758" t="s">
        <v>230</v>
      </c>
      <c r="P3" s="706" t="s">
        <v>79</v>
      </c>
      <c r="Q3" s="707"/>
      <c r="R3" s="758" t="s">
        <v>230</v>
      </c>
      <c r="S3" s="706" t="s">
        <v>128</v>
      </c>
      <c r="T3" s="707"/>
      <c r="U3" s="810" t="s">
        <v>230</v>
      </c>
    </row>
    <row r="4" spans="1:21" ht="21" customHeight="1">
      <c r="A4" s="757"/>
      <c r="B4" s="85" t="s">
        <v>23</v>
      </c>
      <c r="C4" s="164" t="s">
        <v>24</v>
      </c>
      <c r="D4" s="759"/>
      <c r="E4" s="85" t="s">
        <v>428</v>
      </c>
      <c r="F4" s="164" t="s">
        <v>24</v>
      </c>
      <c r="G4" s="759"/>
      <c r="H4" s="85" t="s">
        <v>428</v>
      </c>
      <c r="I4" s="164" t="s">
        <v>24</v>
      </c>
      <c r="J4" s="761"/>
      <c r="L4" s="757"/>
      <c r="M4" s="85" t="s">
        <v>23</v>
      </c>
      <c r="N4" s="164" t="s">
        <v>24</v>
      </c>
      <c r="O4" s="759"/>
      <c r="P4" s="85" t="s">
        <v>428</v>
      </c>
      <c r="Q4" s="164" t="s">
        <v>24</v>
      </c>
      <c r="R4" s="759"/>
      <c r="S4" s="85" t="s">
        <v>428</v>
      </c>
      <c r="T4" s="164" t="s">
        <v>24</v>
      </c>
      <c r="U4" s="761"/>
    </row>
    <row r="5" spans="1:21" ht="16.5" customHeight="1">
      <c r="A5" s="15" t="s">
        <v>82</v>
      </c>
      <c r="B5" s="91">
        <v>651.44399999999996</v>
      </c>
      <c r="C5" s="95">
        <f>B5/$B$12*100</f>
        <v>30.282818891781332</v>
      </c>
      <c r="D5" s="167">
        <v>2.6847188181783999</v>
      </c>
      <c r="E5" s="168">
        <v>162790.47700000001</v>
      </c>
      <c r="F5" s="95">
        <f>E5/$E$12*100</f>
        <v>35.217877642175999</v>
      </c>
      <c r="G5" s="169">
        <v>3.0887503185603</v>
      </c>
      <c r="H5" s="168">
        <v>4112.3310000000001</v>
      </c>
      <c r="I5" s="95">
        <f>H5/$H$12*100</f>
        <v>26.63503578956777</v>
      </c>
      <c r="J5" s="170">
        <v>2.8105110581305799</v>
      </c>
      <c r="L5" s="15" t="s">
        <v>82</v>
      </c>
      <c r="M5" s="166">
        <v>427.07299999999998</v>
      </c>
      <c r="N5" s="95">
        <f>M5/$M$12*100</f>
        <v>25.329088421366031</v>
      </c>
      <c r="O5" s="167">
        <v>3.04695600348477</v>
      </c>
      <c r="P5" s="168">
        <v>104143.33</v>
      </c>
      <c r="Q5" s="95">
        <f>P5/$P$12*100</f>
        <v>31.068056668053647</v>
      </c>
      <c r="R5" s="169">
        <v>3.3801003446534899</v>
      </c>
      <c r="S5" s="168">
        <v>2916.62</v>
      </c>
      <c r="T5" s="95">
        <f>S5/$S$12*100</f>
        <v>23.552065810316002</v>
      </c>
      <c r="U5" s="170">
        <v>3.1459745794749798</v>
      </c>
    </row>
    <row r="6" spans="1:21" ht="16.5" customHeight="1">
      <c r="A6" s="30" t="s">
        <v>83</v>
      </c>
      <c r="B6" s="92">
        <v>365.76799999999997</v>
      </c>
      <c r="C6" s="96">
        <f t="shared" ref="C6:C11" si="0">B6/$B$12*100</f>
        <v>17.002975083674229</v>
      </c>
      <c r="D6" s="172">
        <v>3.0166990854009001</v>
      </c>
      <c r="E6" s="173">
        <v>82589.497000000003</v>
      </c>
      <c r="F6" s="96">
        <f t="shared" ref="F6:F11" si="1">E6/$E$12*100</f>
        <v>17.86730313392264</v>
      </c>
      <c r="G6" s="174">
        <v>3.49085856908055</v>
      </c>
      <c r="H6" s="173">
        <v>3406.259</v>
      </c>
      <c r="I6" s="95">
        <f t="shared" ref="I6:I11" si="2">H6/$H$12*100</f>
        <v>22.061898804725914</v>
      </c>
      <c r="J6" s="175">
        <v>3.2638694801463402</v>
      </c>
      <c r="L6" s="30" t="s">
        <v>83</v>
      </c>
      <c r="M6" s="171">
        <v>298.95</v>
      </c>
      <c r="N6" s="96">
        <f t="shared" ref="N6:N11" si="3">M6/$M$12*100</f>
        <v>17.730296655530495</v>
      </c>
      <c r="O6" s="172">
        <v>3.3565075088151501</v>
      </c>
      <c r="P6" s="173">
        <v>61917.311000000002</v>
      </c>
      <c r="Q6" s="96">
        <f t="shared" ref="Q6:Q11" si="4">P6/$P$12*100</f>
        <v>18.471183194175769</v>
      </c>
      <c r="R6" s="174">
        <v>3.8667072174761801</v>
      </c>
      <c r="S6" s="173">
        <v>2797.1109999999999</v>
      </c>
      <c r="T6" s="95">
        <f t="shared" ref="T6:T11" si="5">S6/$S$12*100</f>
        <v>22.587015912514762</v>
      </c>
      <c r="U6" s="175">
        <v>3.5892135495656401</v>
      </c>
    </row>
    <row r="7" spans="1:21" ht="16.5" customHeight="1">
      <c r="A7" s="30" t="s">
        <v>84</v>
      </c>
      <c r="B7" s="92">
        <v>652.09</v>
      </c>
      <c r="C7" s="96">
        <f t="shared" si="0"/>
        <v>30.312848642618079</v>
      </c>
      <c r="D7" s="172">
        <v>2.1884998555942601</v>
      </c>
      <c r="E7" s="173">
        <v>123525.553</v>
      </c>
      <c r="F7" s="96">
        <f t="shared" si="1"/>
        <v>26.723355637296436</v>
      </c>
      <c r="G7" s="174">
        <v>2.7151501885432001</v>
      </c>
      <c r="H7" s="173">
        <v>4215.9409999999998</v>
      </c>
      <c r="I7" s="95">
        <f t="shared" si="2"/>
        <v>27.306104353396194</v>
      </c>
      <c r="J7" s="175">
        <v>2.34126551568193</v>
      </c>
      <c r="L7" s="30" t="s">
        <v>84</v>
      </c>
      <c r="M7" s="171">
        <v>543.23900000000003</v>
      </c>
      <c r="N7" s="96">
        <f t="shared" si="3"/>
        <v>32.218727629549193</v>
      </c>
      <c r="O7" s="172">
        <v>2.47038425123454</v>
      </c>
      <c r="P7" s="173">
        <v>97169.254000000001</v>
      </c>
      <c r="Q7" s="96">
        <f t="shared" si="4"/>
        <v>28.987549079374535</v>
      </c>
      <c r="R7" s="174">
        <v>2.9195883162084901</v>
      </c>
      <c r="S7" s="173">
        <v>3566.2069999999999</v>
      </c>
      <c r="T7" s="95">
        <f t="shared" si="5"/>
        <v>28.79756086058849</v>
      </c>
      <c r="U7" s="175">
        <v>2.6348707543149898</v>
      </c>
    </row>
    <row r="8" spans="1:21" ht="16.5" customHeight="1">
      <c r="A8" s="30" t="s">
        <v>85</v>
      </c>
      <c r="B8" s="92">
        <v>144.97499999999999</v>
      </c>
      <c r="C8" s="96">
        <f t="shared" si="0"/>
        <v>6.7392618073633326</v>
      </c>
      <c r="D8" s="172">
        <v>4.1808141532800303</v>
      </c>
      <c r="E8" s="173">
        <v>34323.832999999999</v>
      </c>
      <c r="F8" s="96">
        <f t="shared" si="1"/>
        <v>7.4255728779791124</v>
      </c>
      <c r="G8" s="174">
        <v>6.1900052248352297</v>
      </c>
      <c r="H8" s="173">
        <v>1400.3150000000001</v>
      </c>
      <c r="I8" s="95">
        <f t="shared" si="2"/>
        <v>9.0696590672464321</v>
      </c>
      <c r="J8" s="175">
        <v>4.7247111697635402</v>
      </c>
      <c r="L8" s="30" t="s">
        <v>85</v>
      </c>
      <c r="M8" s="171">
        <v>118.57</v>
      </c>
      <c r="N8" s="96">
        <f t="shared" si="3"/>
        <v>7.0322170076810515</v>
      </c>
      <c r="O8" s="172">
        <v>4.2858578144097397</v>
      </c>
      <c r="P8" s="173">
        <v>23364.399000000001</v>
      </c>
      <c r="Q8" s="96">
        <f t="shared" si="4"/>
        <v>6.970071651703627</v>
      </c>
      <c r="R8" s="174">
        <v>6.2589755890661998</v>
      </c>
      <c r="S8" s="173">
        <v>1083.24</v>
      </c>
      <c r="T8" s="95">
        <f t="shared" si="5"/>
        <v>8.7472964487546232</v>
      </c>
      <c r="U8" s="175">
        <v>4.8224476933677503</v>
      </c>
    </row>
    <row r="9" spans="1:21" ht="16.5" customHeight="1">
      <c r="A9" s="30" t="s">
        <v>86</v>
      </c>
      <c r="B9" s="92">
        <v>88.561000000000007</v>
      </c>
      <c r="C9" s="96">
        <f t="shared" si="0"/>
        <v>4.1168185198958724</v>
      </c>
      <c r="D9" s="172">
        <v>5.7442124501395799</v>
      </c>
      <c r="E9" s="173">
        <v>20678.541000000001</v>
      </c>
      <c r="F9" s="96">
        <f t="shared" si="1"/>
        <v>4.4735683571755835</v>
      </c>
      <c r="G9" s="174">
        <v>7.0659575742311604</v>
      </c>
      <c r="H9" s="173">
        <v>692.36900000000003</v>
      </c>
      <c r="I9" s="95">
        <f t="shared" si="2"/>
        <v>4.4843844268827695</v>
      </c>
      <c r="J9" s="175">
        <v>6.0353695482884904</v>
      </c>
      <c r="L9" s="30" t="s">
        <v>86</v>
      </c>
      <c r="M9" s="171">
        <v>67.13</v>
      </c>
      <c r="N9" s="96">
        <f t="shared" si="3"/>
        <v>3.9813842264116475</v>
      </c>
      <c r="O9" s="172">
        <v>6.29181711036893</v>
      </c>
      <c r="P9" s="173">
        <v>13959.135</v>
      </c>
      <c r="Q9" s="96">
        <f t="shared" si="4"/>
        <v>4.1642916278652802</v>
      </c>
      <c r="R9" s="174">
        <v>8.2002312691541004</v>
      </c>
      <c r="S9" s="173">
        <v>519.87699999999995</v>
      </c>
      <c r="T9" s="95">
        <f t="shared" si="5"/>
        <v>4.1980708207684421</v>
      </c>
      <c r="U9" s="175">
        <v>6.5419199505807804</v>
      </c>
    </row>
    <row r="10" spans="1:21" ht="16.5" customHeight="1">
      <c r="A10" s="30" t="s">
        <v>87</v>
      </c>
      <c r="B10" s="92">
        <v>212.69</v>
      </c>
      <c r="C10" s="96">
        <f t="shared" si="0"/>
        <v>9.8870397917441437</v>
      </c>
      <c r="D10" s="172">
        <v>3.6302537110134199</v>
      </c>
      <c r="E10" s="173">
        <v>31396.802</v>
      </c>
      <c r="F10" s="96">
        <f t="shared" si="1"/>
        <v>6.7923428419687388</v>
      </c>
      <c r="G10" s="174">
        <v>4.4450098731494201</v>
      </c>
      <c r="H10" s="173">
        <v>1404.8</v>
      </c>
      <c r="I10" s="95">
        <f t="shared" si="2"/>
        <v>9.0987078319290937</v>
      </c>
      <c r="J10" s="175">
        <v>3.83672402718561</v>
      </c>
      <c r="L10" s="30" t="s">
        <v>87</v>
      </c>
      <c r="M10" s="171">
        <v>201.30799999999999</v>
      </c>
      <c r="N10" s="96">
        <f t="shared" si="3"/>
        <v>11.939289376589841</v>
      </c>
      <c r="O10" s="172">
        <v>3.7313881262341102</v>
      </c>
      <c r="P10" s="173">
        <v>29198.375</v>
      </c>
      <c r="Q10" s="96">
        <f t="shared" si="4"/>
        <v>8.7104644062666416</v>
      </c>
      <c r="R10" s="174">
        <v>4.55162442936434</v>
      </c>
      <c r="S10" s="173">
        <v>1325.8430000000001</v>
      </c>
      <c r="T10" s="95">
        <f t="shared" si="5"/>
        <v>10.706345561007879</v>
      </c>
      <c r="U10" s="175">
        <v>3.9786401184603601</v>
      </c>
    </row>
    <row r="11" spans="1:21" ht="16.5" customHeight="1">
      <c r="A11" s="43" t="s">
        <v>88</v>
      </c>
      <c r="B11" s="93">
        <v>35.670999999999999</v>
      </c>
      <c r="C11" s="98">
        <f t="shared" si="0"/>
        <v>1.6581907772406101</v>
      </c>
      <c r="D11" s="177">
        <v>7.5391224615680299</v>
      </c>
      <c r="E11" s="178">
        <v>6933.4780000000001</v>
      </c>
      <c r="F11" s="98">
        <f t="shared" si="1"/>
        <v>1.4999795094814983</v>
      </c>
      <c r="G11" s="179">
        <v>10.003947643013699</v>
      </c>
      <c r="H11" s="178">
        <v>207.54</v>
      </c>
      <c r="I11" s="95">
        <f t="shared" si="2"/>
        <v>1.3442097262518251</v>
      </c>
      <c r="J11" s="180">
        <v>7.7487167505221599</v>
      </c>
      <c r="L11" s="43" t="s">
        <v>88</v>
      </c>
      <c r="M11" s="176">
        <v>29.827000000000002</v>
      </c>
      <c r="N11" s="98">
        <f t="shared" si="3"/>
        <v>1.7689966828717447</v>
      </c>
      <c r="O11" s="177">
        <v>7.8964237490492799</v>
      </c>
      <c r="P11" s="178">
        <v>5458.509</v>
      </c>
      <c r="Q11" s="98">
        <f t="shared" si="4"/>
        <v>1.6283833725604973</v>
      </c>
      <c r="R11" s="179">
        <v>10.487386774957001</v>
      </c>
      <c r="S11" s="178">
        <v>174.815</v>
      </c>
      <c r="T11" s="95">
        <f t="shared" si="5"/>
        <v>1.4116526611729989</v>
      </c>
      <c r="U11" s="180">
        <v>8.3108689669238895</v>
      </c>
    </row>
    <row r="12" spans="1:21" ht="19.5" customHeight="1">
      <c r="A12" s="284" t="s">
        <v>40</v>
      </c>
      <c r="B12" s="84">
        <v>2151.1999999999998</v>
      </c>
      <c r="C12" s="99">
        <f>SUM(C5:C11)</f>
        <v>99.999953514317596</v>
      </c>
      <c r="D12" s="76">
        <v>1.2508980887093299</v>
      </c>
      <c r="E12" s="282">
        <v>462238.18099999998</v>
      </c>
      <c r="F12" s="99">
        <f>SUM(F5:F11)</f>
        <v>99.999999999999986</v>
      </c>
      <c r="G12" s="201">
        <v>1.6654450427199801</v>
      </c>
      <c r="H12" s="282">
        <v>15439.555</v>
      </c>
      <c r="I12" s="99">
        <f>SUM(I5:I11)</f>
        <v>99.999999999999986</v>
      </c>
      <c r="J12" s="202">
        <v>1.4393908957444299</v>
      </c>
      <c r="L12" s="284" t="s">
        <v>40</v>
      </c>
      <c r="M12" s="84">
        <v>1686.097</v>
      </c>
      <c r="N12" s="99">
        <f>SUM(N5:N11)</f>
        <v>100</v>
      </c>
      <c r="O12" s="76">
        <v>1.5307840182793599</v>
      </c>
      <c r="P12" s="282">
        <v>335210.31300000002</v>
      </c>
      <c r="Q12" s="99">
        <f>SUM(Q5:Q11)</f>
        <v>100</v>
      </c>
      <c r="R12" s="201">
        <v>1.7945567307963699</v>
      </c>
      <c r="S12" s="282">
        <v>12383.712</v>
      </c>
      <c r="T12" s="99">
        <f>SUM(T5:T11)</f>
        <v>100.00000807512319</v>
      </c>
      <c r="U12" s="202">
        <v>1.64386523410716</v>
      </c>
    </row>
    <row r="13" spans="1:21" ht="13.5" customHeight="1"/>
    <row r="14" spans="1:21" ht="24.75" customHeight="1">
      <c r="A14" s="814" t="s">
        <v>89</v>
      </c>
      <c r="B14" s="815"/>
      <c r="C14" s="815"/>
      <c r="D14" s="815"/>
      <c r="E14" s="815"/>
      <c r="F14" s="815"/>
      <c r="G14" s="815"/>
      <c r="H14" s="815"/>
      <c r="I14" s="815"/>
      <c r="J14" s="816"/>
      <c r="L14" s="811" t="s">
        <v>89</v>
      </c>
      <c r="M14" s="812"/>
      <c r="N14" s="812"/>
      <c r="O14" s="812"/>
      <c r="P14" s="812"/>
      <c r="Q14" s="812"/>
      <c r="R14" s="812"/>
      <c r="S14" s="812"/>
      <c r="T14" s="812"/>
      <c r="U14" s="813"/>
    </row>
    <row r="15" spans="1:21" ht="21" customHeight="1">
      <c r="A15" s="756" t="s">
        <v>77</v>
      </c>
      <c r="B15" s="706" t="s">
        <v>78</v>
      </c>
      <c r="C15" s="707"/>
      <c r="D15" s="758" t="s">
        <v>230</v>
      </c>
      <c r="E15" s="706" t="s">
        <v>79</v>
      </c>
      <c r="F15" s="707"/>
      <c r="G15" s="758" t="s">
        <v>230</v>
      </c>
      <c r="H15" s="706" t="s">
        <v>128</v>
      </c>
      <c r="I15" s="707"/>
      <c r="J15" s="810" t="s">
        <v>230</v>
      </c>
      <c r="L15" s="756" t="s">
        <v>77</v>
      </c>
      <c r="M15" s="706" t="s">
        <v>78</v>
      </c>
      <c r="N15" s="707"/>
      <c r="O15" s="758" t="s">
        <v>230</v>
      </c>
      <c r="P15" s="706" t="s">
        <v>79</v>
      </c>
      <c r="Q15" s="707"/>
      <c r="R15" s="758" t="s">
        <v>230</v>
      </c>
      <c r="S15" s="706" t="s">
        <v>128</v>
      </c>
      <c r="T15" s="707"/>
      <c r="U15" s="810" t="s">
        <v>230</v>
      </c>
    </row>
    <row r="16" spans="1:21" ht="21" customHeight="1">
      <c r="A16" s="757"/>
      <c r="B16" s="85" t="s">
        <v>23</v>
      </c>
      <c r="C16" s="164" t="s">
        <v>24</v>
      </c>
      <c r="D16" s="759"/>
      <c r="E16" s="85" t="s">
        <v>428</v>
      </c>
      <c r="F16" s="164" t="s">
        <v>24</v>
      </c>
      <c r="G16" s="759"/>
      <c r="H16" s="85" t="s">
        <v>428</v>
      </c>
      <c r="I16" s="164" t="s">
        <v>24</v>
      </c>
      <c r="J16" s="761"/>
      <c r="L16" s="757"/>
      <c r="M16" s="85" t="s">
        <v>23</v>
      </c>
      <c r="N16" s="164" t="s">
        <v>24</v>
      </c>
      <c r="O16" s="759"/>
      <c r="P16" s="85" t="s">
        <v>428</v>
      </c>
      <c r="Q16" s="164" t="s">
        <v>24</v>
      </c>
      <c r="R16" s="759"/>
      <c r="S16" s="85" t="s">
        <v>428</v>
      </c>
      <c r="T16" s="164" t="s">
        <v>24</v>
      </c>
      <c r="U16" s="761"/>
    </row>
    <row r="17" spans="1:21" ht="16.5" customHeight="1">
      <c r="A17" s="15" t="s">
        <v>82</v>
      </c>
      <c r="B17" s="166">
        <v>426.774</v>
      </c>
      <c r="C17" s="95">
        <f>B17/$B$24*100</f>
        <v>42.244813113715551</v>
      </c>
      <c r="D17" s="167">
        <v>3.66662393026983</v>
      </c>
      <c r="E17" s="168">
        <v>106553.754</v>
      </c>
      <c r="F17" s="95">
        <f>E17/$E$24*100</f>
        <v>44.425005790056609</v>
      </c>
      <c r="G17" s="169">
        <v>4.1588943201354898</v>
      </c>
      <c r="H17" s="168">
        <v>2575.6970000000001</v>
      </c>
      <c r="I17" s="95">
        <f>H17/$H$24*100</f>
        <v>35.417666171503555</v>
      </c>
      <c r="J17" s="170">
        <v>3.8446637015345799</v>
      </c>
      <c r="L17" s="15" t="s">
        <v>82</v>
      </c>
      <c r="M17" s="166">
        <v>223.74799999999999</v>
      </c>
      <c r="N17" s="95">
        <f>M17/$M$24*100</f>
        <v>36.427930663393141</v>
      </c>
      <c r="O17" s="167">
        <v>4.6975597930181898</v>
      </c>
      <c r="P17" s="168">
        <v>53638.817999999999</v>
      </c>
      <c r="Q17" s="95">
        <f>P17/$P$24*100</f>
        <v>41.094962791154153</v>
      </c>
      <c r="R17" s="169">
        <v>5.0039337489201898</v>
      </c>
      <c r="S17" s="168">
        <v>1499.4829999999999</v>
      </c>
      <c r="T17" s="95">
        <f>S17/$S$24*100</f>
        <v>32.092185983121396</v>
      </c>
      <c r="U17" s="170">
        <v>4.7224765281140204</v>
      </c>
    </row>
    <row r="18" spans="1:21" ht="16.5" customHeight="1">
      <c r="A18" s="30" t="s">
        <v>83</v>
      </c>
      <c r="B18" s="171">
        <v>198.17400000000001</v>
      </c>
      <c r="C18" s="96">
        <f t="shared" ref="C18:C23" si="6">B18/$B$24*100</f>
        <v>19.616526765917012</v>
      </c>
      <c r="D18" s="172">
        <v>4.4518287673502899</v>
      </c>
      <c r="E18" s="173">
        <v>45161.817000000003</v>
      </c>
      <c r="F18" s="96">
        <f t="shared" ref="F18:F23" si="7">E18/$E$24*100</f>
        <v>18.829125266806436</v>
      </c>
      <c r="G18" s="174">
        <v>4.9932049784201604</v>
      </c>
      <c r="H18" s="173">
        <v>1867.7080000000001</v>
      </c>
      <c r="I18" s="95">
        <f t="shared" ref="I18:I23" si="8">H18/$H$24*100</f>
        <v>25.682313738707059</v>
      </c>
      <c r="J18" s="175">
        <v>4.7570458544280703</v>
      </c>
      <c r="L18" s="30" t="s">
        <v>83</v>
      </c>
      <c r="M18" s="171">
        <v>142.672</v>
      </c>
      <c r="N18" s="96">
        <f t="shared" ref="N18:N23" si="9">M18/$M$24*100</f>
        <v>23.228121474192513</v>
      </c>
      <c r="O18" s="172">
        <v>5.4236860605531803</v>
      </c>
      <c r="P18" s="173">
        <v>28012.041000000001</v>
      </c>
      <c r="Q18" s="96">
        <f t="shared" ref="Q18:Q23" si="10">P18/$P$24*100</f>
        <v>21.461207116817612</v>
      </c>
      <c r="R18" s="174">
        <v>6.1807170866351004</v>
      </c>
      <c r="S18" s="173">
        <v>1356.5940000000001</v>
      </c>
      <c r="T18" s="95">
        <f t="shared" ref="T18:T23" si="11">S18/$S$24*100</f>
        <v>29.034051704211777</v>
      </c>
      <c r="U18" s="175">
        <v>5.7577979219664304</v>
      </c>
    </row>
    <row r="19" spans="1:21" ht="16.5" customHeight="1">
      <c r="A19" s="30" t="s">
        <v>84</v>
      </c>
      <c r="B19" s="171">
        <v>262.65499999999997</v>
      </c>
      <c r="C19" s="96">
        <f t="shared" si="6"/>
        <v>25.999267500791888</v>
      </c>
      <c r="D19" s="172">
        <v>3.8674460834379101</v>
      </c>
      <c r="E19" s="173">
        <v>55099.991999999998</v>
      </c>
      <c r="F19" s="96">
        <f t="shared" si="7"/>
        <v>22.972606517758848</v>
      </c>
      <c r="G19" s="174">
        <v>4.6098067058347603</v>
      </c>
      <c r="H19" s="173">
        <v>1720.7449999999999</v>
      </c>
      <c r="I19" s="95">
        <f t="shared" si="8"/>
        <v>23.661467935197297</v>
      </c>
      <c r="J19" s="175">
        <v>4.0937995402380603</v>
      </c>
      <c r="L19" s="30" t="s">
        <v>84</v>
      </c>
      <c r="M19" s="171">
        <v>172.12</v>
      </c>
      <c r="N19" s="96">
        <f t="shared" si="9"/>
        <v>28.022487020144215</v>
      </c>
      <c r="O19" s="172">
        <v>4.8119338446031197</v>
      </c>
      <c r="P19" s="173">
        <v>32166.555</v>
      </c>
      <c r="Q19" s="96">
        <f t="shared" si="10"/>
        <v>24.644155671823594</v>
      </c>
      <c r="R19" s="174">
        <v>5.4309268583443302</v>
      </c>
      <c r="S19" s="173">
        <v>1164.4929999999999</v>
      </c>
      <c r="T19" s="95">
        <f t="shared" si="11"/>
        <v>24.922673969656863</v>
      </c>
      <c r="U19" s="175">
        <v>5.2058234229654703</v>
      </c>
    </row>
    <row r="20" spans="1:21" ht="16.5" customHeight="1">
      <c r="A20" s="30" t="s">
        <v>85</v>
      </c>
      <c r="B20" s="171">
        <v>48.180999999999997</v>
      </c>
      <c r="C20" s="96">
        <f t="shared" si="6"/>
        <v>4.7692627494456765</v>
      </c>
      <c r="D20" s="172">
        <v>8.0297231064478698</v>
      </c>
      <c r="E20" s="173">
        <v>16137.682000000001</v>
      </c>
      <c r="F20" s="96">
        <f t="shared" si="7"/>
        <v>6.7282154722403522</v>
      </c>
      <c r="G20" s="174">
        <v>10.4345491540086</v>
      </c>
      <c r="H20" s="173">
        <v>556.94299999999998</v>
      </c>
      <c r="I20" s="95">
        <f t="shared" si="8"/>
        <v>7.658362474528527</v>
      </c>
      <c r="J20" s="175">
        <v>8.8816755932008693</v>
      </c>
      <c r="L20" s="30" t="s">
        <v>85</v>
      </c>
      <c r="M20" s="171">
        <v>27.635000000000002</v>
      </c>
      <c r="N20" s="96">
        <f t="shared" si="9"/>
        <v>4.4991949151852513</v>
      </c>
      <c r="O20" s="172">
        <v>9.3347513182967798</v>
      </c>
      <c r="P20" s="173">
        <v>7082.0870000000004</v>
      </c>
      <c r="Q20" s="96">
        <f t="shared" si="10"/>
        <v>5.4258858155434471</v>
      </c>
      <c r="R20" s="174">
        <v>12.2078993649911</v>
      </c>
      <c r="S20" s="173">
        <v>299.12</v>
      </c>
      <c r="T20" s="95">
        <f t="shared" si="11"/>
        <v>6.4018162735231225</v>
      </c>
      <c r="U20" s="175">
        <v>10.462041072268001</v>
      </c>
    </row>
    <row r="21" spans="1:21" ht="16.5" customHeight="1">
      <c r="A21" s="30" t="s">
        <v>86</v>
      </c>
      <c r="B21" s="171">
        <v>35.481999999999999</v>
      </c>
      <c r="C21" s="96">
        <f t="shared" si="6"/>
        <v>3.5122347165030092</v>
      </c>
      <c r="D21" s="172">
        <v>8.9945970427043704</v>
      </c>
      <c r="E21" s="173">
        <v>9599.7950000000001</v>
      </c>
      <c r="F21" s="96">
        <f t="shared" si="7"/>
        <v>4.0024019093532504</v>
      </c>
      <c r="G21" s="174">
        <v>9.9925152953311507</v>
      </c>
      <c r="H21" s="173">
        <v>296.14800000000002</v>
      </c>
      <c r="I21" s="95">
        <f t="shared" si="8"/>
        <v>4.0722456878112743</v>
      </c>
      <c r="J21" s="175">
        <v>9.0121789443163305</v>
      </c>
      <c r="L21" s="30" t="s">
        <v>86</v>
      </c>
      <c r="M21" s="171">
        <v>19.536999999999999</v>
      </c>
      <c r="N21" s="96">
        <f t="shared" si="9"/>
        <v>3.1807769516183915</v>
      </c>
      <c r="O21" s="172">
        <v>11.0066587872738</v>
      </c>
      <c r="P21" s="173">
        <v>4472.8440000000001</v>
      </c>
      <c r="Q21" s="96">
        <f t="shared" si="10"/>
        <v>3.4268346060615484</v>
      </c>
      <c r="R21" s="174">
        <v>13.5167497642959</v>
      </c>
      <c r="S21" s="173">
        <v>168.63200000000001</v>
      </c>
      <c r="T21" s="95">
        <f t="shared" si="11"/>
        <v>3.6090902709171946</v>
      </c>
      <c r="U21" s="175">
        <v>11.127374564092801</v>
      </c>
    </row>
    <row r="22" spans="1:21" ht="16.5" customHeight="1">
      <c r="A22" s="30" t="s">
        <v>87</v>
      </c>
      <c r="B22" s="171">
        <v>32.323999999999998</v>
      </c>
      <c r="C22" s="96">
        <f t="shared" si="6"/>
        <v>3.1996357301235347</v>
      </c>
      <c r="D22" s="172">
        <v>8.6932421997918894</v>
      </c>
      <c r="E22" s="173">
        <v>5874.1660000000002</v>
      </c>
      <c r="F22" s="96">
        <f t="shared" si="7"/>
        <v>2.4490911747863309</v>
      </c>
      <c r="G22" s="174">
        <v>10.2749182761866</v>
      </c>
      <c r="H22" s="173">
        <v>216.82300000000001</v>
      </c>
      <c r="I22" s="95">
        <f t="shared" si="8"/>
        <v>2.9814705038301921</v>
      </c>
      <c r="J22" s="175">
        <v>9.0965599901264902</v>
      </c>
      <c r="L22" s="30" t="s">
        <v>87</v>
      </c>
      <c r="M22" s="171">
        <v>25.452000000000002</v>
      </c>
      <c r="N22" s="96">
        <f t="shared" si="9"/>
        <v>4.1437853801807494</v>
      </c>
      <c r="O22" s="172">
        <v>9.8372578612606407</v>
      </c>
      <c r="P22" s="173">
        <v>4508.0709999999999</v>
      </c>
      <c r="Q22" s="96">
        <f t="shared" si="10"/>
        <v>3.4538234978421984</v>
      </c>
      <c r="R22" s="174">
        <v>11.935992698530001</v>
      </c>
      <c r="S22" s="173">
        <v>166.61799999999999</v>
      </c>
      <c r="T22" s="95">
        <f t="shared" si="11"/>
        <v>3.5659863060372943</v>
      </c>
      <c r="U22" s="175">
        <v>10.591727052144</v>
      </c>
    </row>
    <row r="23" spans="1:21" ht="16.5" customHeight="1">
      <c r="A23" s="43" t="s">
        <v>88</v>
      </c>
      <c r="B23" s="176">
        <v>6.649</v>
      </c>
      <c r="C23" s="98">
        <f t="shared" si="6"/>
        <v>0.65816043712385175</v>
      </c>
      <c r="D23" s="177">
        <v>17.556790476290701</v>
      </c>
      <c r="E23" s="178">
        <v>1423.643</v>
      </c>
      <c r="F23" s="98">
        <f t="shared" si="7"/>
        <v>0.59355345207240251</v>
      </c>
      <c r="G23" s="179">
        <v>22.8914052856578</v>
      </c>
      <c r="H23" s="178">
        <v>38.286999999999999</v>
      </c>
      <c r="I23" s="95">
        <f t="shared" si="8"/>
        <v>0.52647348842210728</v>
      </c>
      <c r="J23" s="180">
        <v>18.676566778792999</v>
      </c>
      <c r="L23" s="43" t="s">
        <v>88</v>
      </c>
      <c r="M23" s="176">
        <v>3.0569999999999999</v>
      </c>
      <c r="N23" s="98">
        <f t="shared" si="9"/>
        <v>0.49770359528573593</v>
      </c>
      <c r="O23" s="177">
        <v>25.235874437776701</v>
      </c>
      <c r="P23" s="178">
        <v>643.65300000000002</v>
      </c>
      <c r="Q23" s="98">
        <f t="shared" si="10"/>
        <v>0.49312973461523224</v>
      </c>
      <c r="R23" s="179">
        <v>35.8698401114628</v>
      </c>
      <c r="S23" s="178">
        <v>17.484000000000002</v>
      </c>
      <c r="T23" s="95">
        <f t="shared" si="11"/>
        <v>0.37419549253235584</v>
      </c>
      <c r="U23" s="180">
        <v>27.6590414293183</v>
      </c>
    </row>
    <row r="24" spans="1:21" ht="19.5" customHeight="1">
      <c r="A24" s="284" t="s">
        <v>40</v>
      </c>
      <c r="B24" s="84">
        <v>1010.24</v>
      </c>
      <c r="C24" s="99">
        <f>SUM(C17:C23)</f>
        <v>99.99990101362053</v>
      </c>
      <c r="D24" s="76">
        <v>2.5146455631664701</v>
      </c>
      <c r="E24" s="282">
        <v>239850.85</v>
      </c>
      <c r="F24" s="99">
        <f>SUM(F17:F23)</f>
        <v>99.999999583074228</v>
      </c>
      <c r="G24" s="201">
        <v>2.9781965425567298</v>
      </c>
      <c r="H24" s="282">
        <v>7272.3509999999997</v>
      </c>
      <c r="I24" s="99">
        <f>SUM(I17:I23)</f>
        <v>100.00000000000003</v>
      </c>
      <c r="J24" s="202">
        <v>2.8102207377527102</v>
      </c>
      <c r="L24" s="284" t="s">
        <v>40</v>
      </c>
      <c r="M24" s="84">
        <v>614.221</v>
      </c>
      <c r="N24" s="99">
        <f>SUM(N17:N23)</f>
        <v>100.00000000000001</v>
      </c>
      <c r="O24" s="76">
        <v>3.2815817518056698</v>
      </c>
      <c r="P24" s="282">
        <v>130524.07</v>
      </c>
      <c r="Q24" s="99">
        <f>SUM(Q17:Q23)</f>
        <v>99.999999233857793</v>
      </c>
      <c r="R24" s="201">
        <v>3.5292555828580201</v>
      </c>
      <c r="S24" s="282">
        <v>4672.424</v>
      </c>
      <c r="T24" s="99">
        <f>SUM(T17:T23)</f>
        <v>100</v>
      </c>
      <c r="U24" s="202">
        <v>3.50500186471877</v>
      </c>
    </row>
    <row r="25" spans="1:21" ht="12.75" customHeight="1"/>
    <row r="26" spans="1:21" ht="30" customHeight="1">
      <c r="A26" s="287" t="s">
        <v>22</v>
      </c>
      <c r="B26" s="285"/>
      <c r="C26" s="285"/>
      <c r="D26" s="285"/>
      <c r="E26" s="285"/>
      <c r="F26" s="285"/>
      <c r="G26" s="285"/>
      <c r="H26" s="285"/>
      <c r="I26" s="285"/>
      <c r="J26" s="286"/>
      <c r="L26" s="287" t="s">
        <v>22</v>
      </c>
      <c r="M26" s="285"/>
      <c r="N26" s="285"/>
      <c r="O26" s="285"/>
      <c r="P26" s="285"/>
      <c r="Q26" s="285"/>
      <c r="R26" s="285"/>
      <c r="S26" s="285"/>
      <c r="T26" s="285"/>
      <c r="U26" s="286"/>
    </row>
    <row r="27" spans="1:21" ht="21" customHeight="1">
      <c r="A27" s="756" t="s">
        <v>77</v>
      </c>
      <c r="B27" s="706" t="s">
        <v>78</v>
      </c>
      <c r="C27" s="707"/>
      <c r="D27" s="758" t="s">
        <v>230</v>
      </c>
      <c r="E27" s="706" t="s">
        <v>79</v>
      </c>
      <c r="F27" s="707"/>
      <c r="G27" s="758" t="s">
        <v>230</v>
      </c>
      <c r="H27" s="706" t="s">
        <v>128</v>
      </c>
      <c r="I27" s="707"/>
      <c r="J27" s="810" t="s">
        <v>230</v>
      </c>
      <c r="L27" s="756" t="s">
        <v>77</v>
      </c>
      <c r="M27" s="706" t="s">
        <v>78</v>
      </c>
      <c r="N27" s="707"/>
      <c r="O27" s="758" t="s">
        <v>230</v>
      </c>
      <c r="P27" s="706" t="s">
        <v>79</v>
      </c>
      <c r="Q27" s="707"/>
      <c r="R27" s="758" t="s">
        <v>230</v>
      </c>
      <c r="S27" s="706" t="s">
        <v>128</v>
      </c>
      <c r="T27" s="707"/>
      <c r="U27" s="810" t="s">
        <v>230</v>
      </c>
    </row>
    <row r="28" spans="1:21" ht="21" customHeight="1">
      <c r="A28" s="757"/>
      <c r="B28" s="85" t="s">
        <v>23</v>
      </c>
      <c r="C28" s="164" t="s">
        <v>24</v>
      </c>
      <c r="D28" s="759"/>
      <c r="E28" s="85" t="s">
        <v>428</v>
      </c>
      <c r="F28" s="164" t="s">
        <v>24</v>
      </c>
      <c r="G28" s="759"/>
      <c r="H28" s="85" t="s">
        <v>428</v>
      </c>
      <c r="I28" s="164" t="s">
        <v>24</v>
      </c>
      <c r="J28" s="761"/>
      <c r="L28" s="757"/>
      <c r="M28" s="85" t="s">
        <v>23</v>
      </c>
      <c r="N28" s="164" t="s">
        <v>24</v>
      </c>
      <c r="O28" s="759"/>
      <c r="P28" s="85" t="s">
        <v>428</v>
      </c>
      <c r="Q28" s="164" t="s">
        <v>24</v>
      </c>
      <c r="R28" s="759"/>
      <c r="S28" s="85" t="s">
        <v>428</v>
      </c>
      <c r="T28" s="164" t="s">
        <v>24</v>
      </c>
      <c r="U28" s="761"/>
    </row>
    <row r="29" spans="1:21" ht="16.5" customHeight="1">
      <c r="A29" s="15" t="s">
        <v>82</v>
      </c>
      <c r="B29" s="166">
        <v>224.67</v>
      </c>
      <c r="C29" s="95">
        <f>B29/$B$36*100</f>
        <v>19.69129532034837</v>
      </c>
      <c r="D29" s="167">
        <v>3.9345660607899098</v>
      </c>
      <c r="E29" s="168">
        <v>56236.722999999998</v>
      </c>
      <c r="F29" s="95">
        <f>E29/$E$36*100</f>
        <v>25.287736713348401</v>
      </c>
      <c r="G29" s="169">
        <v>4.6152533520426697</v>
      </c>
      <c r="H29" s="168">
        <v>1536.634</v>
      </c>
      <c r="I29" s="95">
        <f>H29/$H$36*100</f>
        <v>18.814690904585081</v>
      </c>
      <c r="J29" s="170">
        <v>4.23736258757424</v>
      </c>
      <c r="L29" s="15" t="s">
        <v>82</v>
      </c>
      <c r="M29" s="166">
        <v>203.32499999999999</v>
      </c>
      <c r="N29" s="95">
        <f>M29/$M$36*100</f>
        <v>18.969078512813049</v>
      </c>
      <c r="O29" s="167">
        <v>3.9814642493113301</v>
      </c>
      <c r="P29" s="168">
        <v>50504.512000000002</v>
      </c>
      <c r="Q29" s="95">
        <f>P29/$P$36*100</f>
        <v>24.674111465937106</v>
      </c>
      <c r="R29" s="169">
        <v>4.5787260646769798</v>
      </c>
      <c r="S29" s="168">
        <v>1417.1369999999999</v>
      </c>
      <c r="T29" s="95">
        <f>S29/$S$36*100</f>
        <v>18.377435779859344</v>
      </c>
      <c r="U29" s="170">
        <v>4.2814487240511401</v>
      </c>
    </row>
    <row r="30" spans="1:21" ht="16.5" customHeight="1">
      <c r="A30" s="30" t="s">
        <v>83</v>
      </c>
      <c r="B30" s="171">
        <v>167.59399999999999</v>
      </c>
      <c r="C30" s="96">
        <f t="shared" ref="C30:C35" si="12">B30/$B$36*100</f>
        <v>14.688845631007544</v>
      </c>
      <c r="D30" s="172">
        <v>3.91707641502125</v>
      </c>
      <c r="E30" s="173">
        <v>37427.68</v>
      </c>
      <c r="F30" s="96">
        <f t="shared" ref="F30:F35" si="13">E30/$E$36*100</f>
        <v>16.829951447054547</v>
      </c>
      <c r="G30" s="174">
        <v>4.7809118757517801</v>
      </c>
      <c r="H30" s="173">
        <v>1538.5509999999999</v>
      </c>
      <c r="I30" s="95">
        <f t="shared" ref="I30:I35" si="14">H30/$H$36*100</f>
        <v>18.838162832489896</v>
      </c>
      <c r="J30" s="175">
        <v>4.1902076147438896</v>
      </c>
      <c r="L30" s="30" t="s">
        <v>83</v>
      </c>
      <c r="M30" s="171">
        <v>156.27799999999999</v>
      </c>
      <c r="N30" s="96">
        <f t="shared" ref="N30:N35" si="15">M30/$M$36*100</f>
        <v>14.579858117916626</v>
      </c>
      <c r="O30" s="172">
        <v>4.03344190041408</v>
      </c>
      <c r="P30" s="173">
        <v>33905.269999999997</v>
      </c>
      <c r="Q30" s="96">
        <f t="shared" ref="Q30:Q35" si="16">P30/$P$36*100</f>
        <v>16.564508360415267</v>
      </c>
      <c r="R30" s="174">
        <v>4.9101175522918403</v>
      </c>
      <c r="S30" s="173">
        <v>1440.5160000000001</v>
      </c>
      <c r="T30" s="95">
        <f t="shared" ref="T30:T35" si="17">S30/$S$36*100</f>
        <v>18.68061470405463</v>
      </c>
      <c r="U30" s="175">
        <v>4.3252987657727502</v>
      </c>
    </row>
    <row r="31" spans="1:21" ht="16.5" customHeight="1">
      <c r="A31" s="30" t="s">
        <v>84</v>
      </c>
      <c r="B31" s="171">
        <v>389.435</v>
      </c>
      <c r="C31" s="96">
        <f t="shared" si="12"/>
        <v>34.132192073173407</v>
      </c>
      <c r="D31" s="172">
        <v>2.8736425434356501</v>
      </c>
      <c r="E31" s="173">
        <v>68425.561000000002</v>
      </c>
      <c r="F31" s="96">
        <f t="shared" si="13"/>
        <v>30.768641533952124</v>
      </c>
      <c r="G31" s="174">
        <v>3.4606170295669898</v>
      </c>
      <c r="H31" s="173">
        <v>2495.1959999999999</v>
      </c>
      <c r="I31" s="95">
        <f t="shared" si="14"/>
        <v>30.551413990811781</v>
      </c>
      <c r="J31" s="175">
        <v>3.08376979180523</v>
      </c>
      <c r="L31" s="30" t="s">
        <v>84</v>
      </c>
      <c r="M31" s="171">
        <v>371.11900000000003</v>
      </c>
      <c r="N31" s="96">
        <f t="shared" si="15"/>
        <v>34.623314637140865</v>
      </c>
      <c r="O31" s="172">
        <v>2.9140389310197099</v>
      </c>
      <c r="P31" s="173">
        <v>65002.699000000001</v>
      </c>
      <c r="Q31" s="96">
        <f t="shared" si="16"/>
        <v>31.757238654494046</v>
      </c>
      <c r="R31" s="174">
        <v>3.5360547381280298</v>
      </c>
      <c r="S31" s="173">
        <v>2401.7139999999999</v>
      </c>
      <c r="T31" s="95">
        <f t="shared" si="17"/>
        <v>31.145432513997662</v>
      </c>
      <c r="U31" s="175">
        <v>3.13672063834513</v>
      </c>
    </row>
    <row r="32" spans="1:21" ht="16.5" customHeight="1">
      <c r="A32" s="30" t="s">
        <v>85</v>
      </c>
      <c r="B32" s="171">
        <v>96.793999999999997</v>
      </c>
      <c r="C32" s="96">
        <f t="shared" si="12"/>
        <v>8.4835502703422812</v>
      </c>
      <c r="D32" s="172">
        <v>4.73694621909869</v>
      </c>
      <c r="E32" s="173">
        <v>18186.151000000002</v>
      </c>
      <c r="F32" s="96">
        <f t="shared" si="13"/>
        <v>8.1776919739295231</v>
      </c>
      <c r="G32" s="174">
        <v>7.1582062335525496</v>
      </c>
      <c r="H32" s="173">
        <v>843.37199999999996</v>
      </c>
      <c r="I32" s="95">
        <f t="shared" si="14"/>
        <v>10.326325915983722</v>
      </c>
      <c r="J32" s="175">
        <v>5.1449237726566501</v>
      </c>
      <c r="L32" s="30" t="s">
        <v>85</v>
      </c>
      <c r="M32" s="171">
        <v>90.935000000000002</v>
      </c>
      <c r="N32" s="96">
        <f t="shared" si="15"/>
        <v>8.4837238635812362</v>
      </c>
      <c r="O32" s="172">
        <v>4.8598302086350698</v>
      </c>
      <c r="P32" s="173">
        <v>16282.312</v>
      </c>
      <c r="Q32" s="96">
        <f t="shared" si="16"/>
        <v>7.954766124879403</v>
      </c>
      <c r="R32" s="174">
        <v>7.4398243373349899</v>
      </c>
      <c r="S32" s="173">
        <v>784.12</v>
      </c>
      <c r="T32" s="95">
        <f t="shared" si="17"/>
        <v>10.168469910603781</v>
      </c>
      <c r="U32" s="175">
        <v>5.3082334271851197</v>
      </c>
    </row>
    <row r="33" spans="1:21" ht="16.5" customHeight="1">
      <c r="A33" s="30" t="s">
        <v>86</v>
      </c>
      <c r="B33" s="171">
        <v>53.079000000000001</v>
      </c>
      <c r="C33" s="96">
        <f t="shared" si="12"/>
        <v>4.6521309667902759</v>
      </c>
      <c r="D33" s="172">
        <v>7.1816360639052199</v>
      </c>
      <c r="E33" s="173">
        <v>11078.745999999999</v>
      </c>
      <c r="F33" s="96">
        <f t="shared" si="13"/>
        <v>4.9817343013045363</v>
      </c>
      <c r="G33" s="174">
        <v>9.0082655880454308</v>
      </c>
      <c r="H33" s="173">
        <v>396.221</v>
      </c>
      <c r="I33" s="95">
        <f t="shared" si="14"/>
        <v>4.8513671081764462</v>
      </c>
      <c r="J33" s="175">
        <v>7.6234867491182197</v>
      </c>
      <c r="L33" s="30" t="s">
        <v>86</v>
      </c>
      <c r="M33" s="171">
        <v>47.593000000000004</v>
      </c>
      <c r="N33" s="96">
        <f t="shared" si="15"/>
        <v>4.4401591228836175</v>
      </c>
      <c r="O33" s="172">
        <v>7.4770245764039203</v>
      </c>
      <c r="P33" s="173">
        <v>9486.2909999999993</v>
      </c>
      <c r="Q33" s="96">
        <f t="shared" si="16"/>
        <v>4.6345522857901482</v>
      </c>
      <c r="R33" s="174">
        <v>9.5173404405058193</v>
      </c>
      <c r="S33" s="173">
        <v>351.245</v>
      </c>
      <c r="T33" s="95">
        <f t="shared" si="17"/>
        <v>4.5549459441794937</v>
      </c>
      <c r="U33" s="175">
        <v>7.8827505145878796</v>
      </c>
    </row>
    <row r="34" spans="1:21" ht="16.5" customHeight="1">
      <c r="A34" s="30" t="s">
        <v>87</v>
      </c>
      <c r="B34" s="171">
        <v>180.36600000000001</v>
      </c>
      <c r="C34" s="96">
        <f t="shared" si="12"/>
        <v>15.808252867538855</v>
      </c>
      <c r="D34" s="172">
        <v>3.9343672520632902</v>
      </c>
      <c r="E34" s="173">
        <v>25522.635999999999</v>
      </c>
      <c r="F34" s="96">
        <f t="shared" si="13"/>
        <v>11.476659111140378</v>
      </c>
      <c r="G34" s="174">
        <v>4.9022028420008104</v>
      </c>
      <c r="H34" s="173">
        <v>1187.9760000000001</v>
      </c>
      <c r="I34" s="95">
        <f t="shared" si="14"/>
        <v>14.54568963205641</v>
      </c>
      <c r="J34" s="175">
        <v>4.2090029546755297</v>
      </c>
      <c r="L34" s="30" t="s">
        <v>87</v>
      </c>
      <c r="M34" s="171">
        <v>175.85599999999999</v>
      </c>
      <c r="N34" s="96">
        <f t="shared" si="15"/>
        <v>16.406375364314528</v>
      </c>
      <c r="O34" s="172">
        <v>3.9811108594147999</v>
      </c>
      <c r="P34" s="173">
        <v>24690.304</v>
      </c>
      <c r="Q34" s="96">
        <f t="shared" si="16"/>
        <v>12.062512613207167</v>
      </c>
      <c r="R34" s="174">
        <v>4.9163459961657798</v>
      </c>
      <c r="S34" s="173">
        <v>1159.2249999999999</v>
      </c>
      <c r="T34" s="95">
        <f t="shared" si="17"/>
        <v>15.032832388052423</v>
      </c>
      <c r="U34" s="175">
        <v>4.2714982988922996</v>
      </c>
    </row>
    <row r="35" spans="1:21" ht="16.5" customHeight="1">
      <c r="A35" s="43" t="s">
        <v>88</v>
      </c>
      <c r="B35" s="176">
        <v>29.021999999999998</v>
      </c>
      <c r="C35" s="98">
        <f t="shared" si="12"/>
        <v>2.5436452253845663</v>
      </c>
      <c r="D35" s="177">
        <v>7.9886381381360199</v>
      </c>
      <c r="E35" s="178">
        <v>5509.835</v>
      </c>
      <c r="F35" s="98">
        <f t="shared" si="13"/>
        <v>2.4775849192704915</v>
      </c>
      <c r="G35" s="179">
        <v>10.7976499322153</v>
      </c>
      <c r="H35" s="178">
        <v>169.25299999999999</v>
      </c>
      <c r="I35" s="95">
        <f t="shared" si="14"/>
        <v>2.0723496158966537</v>
      </c>
      <c r="J35" s="180">
        <v>8.40031174815417</v>
      </c>
      <c r="L35" s="43" t="s">
        <v>88</v>
      </c>
      <c r="M35" s="176">
        <v>26.768999999999998</v>
      </c>
      <c r="N35" s="98">
        <f t="shared" si="15"/>
        <v>2.4973970869764788</v>
      </c>
      <c r="O35" s="177">
        <v>8.1837492988281397</v>
      </c>
      <c r="P35" s="178">
        <v>4814.8559999999998</v>
      </c>
      <c r="Q35" s="98">
        <f t="shared" si="16"/>
        <v>2.3523104952768588</v>
      </c>
      <c r="R35" s="179">
        <v>11.0190896478928</v>
      </c>
      <c r="S35" s="178">
        <v>157.33099999999999</v>
      </c>
      <c r="T35" s="95">
        <f t="shared" si="17"/>
        <v>2.0402687592526698</v>
      </c>
      <c r="U35" s="180">
        <v>8.6013652669662903</v>
      </c>
    </row>
    <row r="36" spans="1:21" ht="19.5" customHeight="1">
      <c r="A36" s="281" t="s">
        <v>40</v>
      </c>
      <c r="B36" s="84">
        <v>1140.961</v>
      </c>
      <c r="C36" s="99">
        <f>SUM(C29:C35)</f>
        <v>99.999912354585291</v>
      </c>
      <c r="D36" s="76">
        <v>1.8464330494371</v>
      </c>
      <c r="E36" s="282">
        <v>222387.33199999999</v>
      </c>
      <c r="F36" s="99">
        <f>SUM(F29:F35)</f>
        <v>100.00000000000001</v>
      </c>
      <c r="G36" s="201">
        <v>2.2463177794470401</v>
      </c>
      <c r="H36" s="282">
        <v>8167.2030000000004</v>
      </c>
      <c r="I36" s="99">
        <f>SUM(I29:I35)</f>
        <v>99.999999999999986</v>
      </c>
      <c r="J36" s="202">
        <v>1.98026316274695</v>
      </c>
      <c r="L36" s="281" t="s">
        <v>40</v>
      </c>
      <c r="M36" s="84">
        <v>1071.876</v>
      </c>
      <c r="N36" s="99">
        <f>SUM(N29:N35)</f>
        <v>99.999906705626387</v>
      </c>
      <c r="O36" s="76">
        <v>1.89196742321934</v>
      </c>
      <c r="P36" s="282">
        <v>204686.24400000001</v>
      </c>
      <c r="Q36" s="99">
        <f>SUM(Q29:Q35)</f>
        <v>99.999999999999986</v>
      </c>
      <c r="R36" s="201">
        <v>2.2436745416904</v>
      </c>
      <c r="S36" s="282">
        <v>7711.2879999999996</v>
      </c>
      <c r="T36" s="99">
        <f>SUM(T29:T35)</f>
        <v>100</v>
      </c>
      <c r="U36" s="202">
        <v>2.0225099435894198</v>
      </c>
    </row>
    <row r="37" spans="1:21" ht="19.5" customHeight="1">
      <c r="A37" s="70" t="s">
        <v>541</v>
      </c>
      <c r="B37" s="70"/>
      <c r="C37" s="70"/>
      <c r="D37" s="70"/>
      <c r="E37" s="70"/>
      <c r="F37" s="70"/>
      <c r="G37" s="70"/>
      <c r="H37" s="70"/>
      <c r="J37" s="283"/>
      <c r="L37" s="70" t="s">
        <v>420</v>
      </c>
      <c r="M37" s="70"/>
      <c r="N37" s="70"/>
      <c r="O37" s="70"/>
      <c r="P37" s="70"/>
      <c r="Q37" s="70"/>
      <c r="R37" s="70"/>
      <c r="S37" s="70"/>
    </row>
    <row r="38" spans="1:21" ht="15" customHeight="1">
      <c r="A38" s="66"/>
      <c r="B38" s="188"/>
      <c r="C38" s="188"/>
      <c r="D38" s="188"/>
      <c r="E38" s="188"/>
      <c r="F38" s="188"/>
      <c r="G38" s="188"/>
      <c r="H38" s="188"/>
      <c r="L38" s="66"/>
      <c r="M38" s="188"/>
      <c r="N38" s="188"/>
      <c r="O38" s="188"/>
      <c r="P38" s="188"/>
      <c r="Q38" s="188"/>
      <c r="R38" s="188"/>
      <c r="S38" s="188"/>
    </row>
  </sheetData>
  <mergeCells count="46">
    <mergeCell ref="H27:I27"/>
    <mergeCell ref="J27:J28"/>
    <mergeCell ref="S27:T27"/>
    <mergeCell ref="A27:A28"/>
    <mergeCell ref="B27:C27"/>
    <mergeCell ref="D27:D28"/>
    <mergeCell ref="E27:F27"/>
    <mergeCell ref="G27:G28"/>
    <mergeCell ref="A14:J14"/>
    <mergeCell ref="A15:A16"/>
    <mergeCell ref="B15:C15"/>
    <mergeCell ref="D15:D16"/>
    <mergeCell ref="E15:F15"/>
    <mergeCell ref="G15:G16"/>
    <mergeCell ref="H15:I15"/>
    <mergeCell ref="J15:J16"/>
    <mergeCell ref="A1:J1"/>
    <mergeCell ref="A3:A4"/>
    <mergeCell ref="B3:C3"/>
    <mergeCell ref="D3:D4"/>
    <mergeCell ref="E3:F3"/>
    <mergeCell ref="G3:G4"/>
    <mergeCell ref="H3:I3"/>
    <mergeCell ref="J3:J4"/>
    <mergeCell ref="L1:U1"/>
    <mergeCell ref="L3:L4"/>
    <mergeCell ref="M3:N3"/>
    <mergeCell ref="O3:O4"/>
    <mergeCell ref="P3:Q3"/>
    <mergeCell ref="R3:R4"/>
    <mergeCell ref="S3:T3"/>
    <mergeCell ref="U3:U4"/>
    <mergeCell ref="L14:U14"/>
    <mergeCell ref="L15:L16"/>
    <mergeCell ref="M15:N15"/>
    <mergeCell ref="O15:O16"/>
    <mergeCell ref="P15:Q15"/>
    <mergeCell ref="R15:R16"/>
    <mergeCell ref="S15:T15"/>
    <mergeCell ref="U15:U16"/>
    <mergeCell ref="U27:U28"/>
    <mergeCell ref="L27:L28"/>
    <mergeCell ref="M27:N27"/>
    <mergeCell ref="O27:O28"/>
    <mergeCell ref="P27:Q27"/>
    <mergeCell ref="R27:R28"/>
  </mergeCells>
  <hyperlinks>
    <hyperlink ref="A1:J1" location="'0'!A1" display="PUISTUTE  PINDALA,  TAGAVARA  JA  JUURDEKASV  ENAMUSPUULIIGITI" xr:uid="{723454D3-9E74-4368-A00D-9C2B437C9D4D}"/>
  </hyperlinks>
  <printOptions horizontalCentered="1"/>
  <pageMargins left="0.78740157480314965" right="0.78740157480314965" top="0.98425196850393704" bottom="1.1811023622047245" header="0.51181102362204722" footer="0.51181102362204722"/>
  <pageSetup paperSize="9" scale="95" orientation="landscape"/>
  <rowBreaks count="1" manualBreakCount="1">
    <brk id="25" max="16383" man="1"/>
  </rowBreaks>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64"/>
  <sheetViews>
    <sheetView showZeros="0" zoomScale="90" zoomScaleNormal="90" workbookViewId="0">
      <selection sqref="A1:Y1"/>
    </sheetView>
  </sheetViews>
  <sheetFormatPr defaultColWidth="11.44140625" defaultRowHeight="13.2"/>
  <cols>
    <col min="1" max="1" width="9.5546875" customWidth="1"/>
    <col min="2" max="2" width="5.88671875" customWidth="1"/>
    <col min="3" max="3" width="5.109375" customWidth="1"/>
    <col min="4" max="4" width="6.109375" customWidth="1"/>
    <col min="5" max="5" width="5.88671875" customWidth="1"/>
    <col min="6" max="6" width="4.5546875" customWidth="1"/>
    <col min="7" max="7" width="6.109375" customWidth="1"/>
    <col min="8" max="8" width="5.88671875" customWidth="1"/>
    <col min="9" max="9" width="4.5546875" customWidth="1"/>
    <col min="10" max="10" width="6.109375" customWidth="1"/>
    <col min="11" max="11" width="5.88671875" customWidth="1"/>
    <col min="12" max="12" width="4.88671875" customWidth="1"/>
    <col min="13" max="13" width="6.109375" customWidth="1"/>
    <col min="14" max="14" width="5.88671875" customWidth="1"/>
    <col min="15" max="15" width="4.88671875" customWidth="1"/>
    <col min="16" max="16" width="6.109375" customWidth="1"/>
    <col min="17" max="17" width="5.88671875" customWidth="1"/>
    <col min="18" max="18" width="4.88671875" customWidth="1"/>
    <col min="19" max="19" width="6.109375" customWidth="1"/>
    <col min="20" max="20" width="5.88671875" customWidth="1"/>
    <col min="21" max="21" width="4.88671875" customWidth="1"/>
    <col min="22" max="22" width="6.109375" customWidth="1"/>
    <col min="23" max="23" width="6.88671875" customWidth="1"/>
    <col min="24" max="24" width="4.44140625" customWidth="1"/>
    <col min="25" max="25" width="6.109375" customWidth="1"/>
    <col min="26" max="26" width="1.109375" customWidth="1"/>
    <col min="27" max="27" width="10.109375" customWidth="1"/>
    <col min="28" max="28" width="6.109375" customWidth="1"/>
    <col min="29" max="29" width="5.88671875" customWidth="1"/>
    <col min="30" max="30" width="6.5546875" customWidth="1"/>
    <col min="31" max="31" width="5.88671875" customWidth="1"/>
    <col min="32" max="32" width="6" customWidth="1"/>
    <col min="33" max="33" width="6.33203125" customWidth="1"/>
    <col min="34" max="34" width="6.5546875" customWidth="1"/>
    <col min="35" max="35" width="6" customWidth="1"/>
    <col min="36" max="36" width="6.109375" customWidth="1"/>
    <col min="37" max="37" width="6.5546875" customWidth="1"/>
    <col min="38" max="38" width="6" customWidth="1"/>
    <col min="39" max="39" width="6.44140625" customWidth="1"/>
    <col min="40" max="40" width="6.5546875" customWidth="1"/>
    <col min="41" max="41" width="5.88671875" customWidth="1"/>
    <col min="42" max="42" width="6.109375" customWidth="1"/>
    <col min="43" max="43" width="6.5546875" customWidth="1"/>
    <col min="44" max="44" width="5" customWidth="1"/>
    <col min="45" max="45" width="6.33203125" customWidth="1"/>
    <col min="46" max="46" width="6.5546875" customWidth="1"/>
    <col min="47" max="47" width="5.33203125" customWidth="1"/>
    <col min="48" max="48" width="6.109375" customWidth="1"/>
    <col min="49" max="49" width="6.5546875" customWidth="1"/>
    <col min="50" max="50" width="5.33203125" customWidth="1"/>
    <col min="51" max="51" width="6.33203125" customWidth="1"/>
  </cols>
  <sheetData>
    <row r="1" spans="1:51" ht="15.75" customHeight="1">
      <c r="A1" s="826" t="s">
        <v>412</v>
      </c>
      <c r="B1" s="826"/>
      <c r="C1" s="826"/>
      <c r="D1" s="826"/>
      <c r="E1" s="826"/>
      <c r="F1" s="826"/>
      <c r="G1" s="826"/>
      <c r="H1" s="826"/>
      <c r="I1" s="826"/>
      <c r="J1" s="826"/>
      <c r="K1" s="826"/>
      <c r="L1" s="826"/>
      <c r="M1" s="826"/>
      <c r="N1" s="826"/>
      <c r="O1" s="826"/>
      <c r="P1" s="826"/>
      <c r="Q1" s="826"/>
      <c r="R1" s="826"/>
      <c r="S1" s="826"/>
      <c r="T1" s="826"/>
      <c r="U1" s="826"/>
      <c r="V1" s="826"/>
      <c r="W1" s="826"/>
      <c r="X1" s="826"/>
      <c r="Y1" s="826"/>
      <c r="AA1" s="826" t="s">
        <v>221</v>
      </c>
      <c r="AB1" s="826"/>
      <c r="AC1" s="826"/>
      <c r="AD1" s="826"/>
      <c r="AE1" s="826"/>
      <c r="AF1" s="826"/>
      <c r="AG1" s="826"/>
      <c r="AH1" s="826"/>
      <c r="AI1" s="826"/>
      <c r="AJ1" s="826"/>
      <c r="AK1" s="826"/>
      <c r="AL1" s="826"/>
      <c r="AM1" s="826"/>
      <c r="AN1" s="826"/>
      <c r="AO1" s="826"/>
      <c r="AP1" s="826"/>
      <c r="AQ1" s="826"/>
      <c r="AR1" s="826"/>
      <c r="AS1" s="826"/>
      <c r="AT1" s="826"/>
      <c r="AU1" s="826"/>
      <c r="AV1" s="826"/>
      <c r="AW1" s="826"/>
      <c r="AX1" s="826"/>
      <c r="AY1" s="826"/>
    </row>
    <row r="2" spans="1:51" ht="9.75" customHeight="1">
      <c r="A2" s="162"/>
      <c r="B2" s="162"/>
      <c r="C2" s="162"/>
      <c r="D2" s="162"/>
      <c r="E2" s="162"/>
      <c r="F2" s="162"/>
      <c r="G2" s="162"/>
      <c r="H2" s="162"/>
      <c r="I2" s="162"/>
      <c r="J2" s="162"/>
      <c r="K2" s="162"/>
      <c r="L2" s="162"/>
      <c r="M2" s="162"/>
      <c r="N2" s="162"/>
      <c r="O2" s="162"/>
      <c r="P2" s="162"/>
      <c r="Q2" s="162"/>
      <c r="R2" s="162"/>
      <c r="S2" s="162"/>
      <c r="T2" s="162"/>
      <c r="U2" s="162"/>
      <c r="V2" s="162"/>
      <c r="W2" s="162"/>
      <c r="X2" s="162"/>
      <c r="Y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row>
    <row r="3" spans="1:51" ht="18.75" customHeight="1">
      <c r="A3" s="820" t="s">
        <v>219</v>
      </c>
      <c r="B3" s="706" t="s">
        <v>201</v>
      </c>
      <c r="C3" s="733"/>
      <c r="D3" s="733"/>
      <c r="E3" s="733"/>
      <c r="F3" s="733"/>
      <c r="G3" s="733"/>
      <c r="H3" s="733"/>
      <c r="I3" s="733"/>
      <c r="J3" s="733"/>
      <c r="K3" s="733"/>
      <c r="L3" s="733"/>
      <c r="M3" s="733"/>
      <c r="N3" s="733"/>
      <c r="O3" s="733"/>
      <c r="P3" s="733"/>
      <c r="Q3" s="733"/>
      <c r="R3" s="733"/>
      <c r="S3" s="733"/>
      <c r="T3" s="733"/>
      <c r="U3" s="733"/>
      <c r="V3" s="733"/>
      <c r="W3" s="733"/>
      <c r="X3" s="733"/>
      <c r="Y3" s="823"/>
      <c r="AA3" s="820" t="s">
        <v>219</v>
      </c>
      <c r="AB3" s="706" t="s">
        <v>201</v>
      </c>
      <c r="AC3" s="733"/>
      <c r="AD3" s="733"/>
      <c r="AE3" s="733"/>
      <c r="AF3" s="733"/>
      <c r="AG3" s="733"/>
      <c r="AH3" s="733"/>
      <c r="AI3" s="733"/>
      <c r="AJ3" s="733"/>
      <c r="AK3" s="733"/>
      <c r="AL3" s="733"/>
      <c r="AM3" s="733"/>
      <c r="AN3" s="733"/>
      <c r="AO3" s="733"/>
      <c r="AP3" s="733"/>
      <c r="AQ3" s="733"/>
      <c r="AR3" s="733"/>
      <c r="AS3" s="733"/>
      <c r="AT3" s="733"/>
      <c r="AU3" s="733"/>
      <c r="AV3" s="733"/>
      <c r="AW3" s="733"/>
      <c r="AX3" s="733"/>
      <c r="AY3" s="823"/>
    </row>
    <row r="4" spans="1:51" ht="20.25" customHeight="1">
      <c r="A4" s="821"/>
      <c r="B4" s="824" t="s">
        <v>82</v>
      </c>
      <c r="C4" s="818"/>
      <c r="D4" s="825"/>
      <c r="E4" s="824" t="s">
        <v>83</v>
      </c>
      <c r="F4" s="818"/>
      <c r="G4" s="818"/>
      <c r="H4" s="824" t="s">
        <v>84</v>
      </c>
      <c r="I4" s="818"/>
      <c r="J4" s="825"/>
      <c r="K4" s="824" t="s">
        <v>85</v>
      </c>
      <c r="L4" s="818"/>
      <c r="M4" s="825"/>
      <c r="N4" s="824" t="s">
        <v>86</v>
      </c>
      <c r="O4" s="818"/>
      <c r="P4" s="825"/>
      <c r="Q4" s="824" t="s">
        <v>87</v>
      </c>
      <c r="R4" s="818"/>
      <c r="S4" s="825"/>
      <c r="T4" s="824" t="s">
        <v>88</v>
      </c>
      <c r="U4" s="818"/>
      <c r="V4" s="818"/>
      <c r="W4" s="817" t="s">
        <v>170</v>
      </c>
      <c r="X4" s="818"/>
      <c r="Y4" s="819"/>
      <c r="AA4" s="821"/>
      <c r="AB4" s="824" t="s">
        <v>82</v>
      </c>
      <c r="AC4" s="818"/>
      <c r="AD4" s="825"/>
      <c r="AE4" s="824" t="s">
        <v>83</v>
      </c>
      <c r="AF4" s="818"/>
      <c r="AG4" s="818"/>
      <c r="AH4" s="824" t="s">
        <v>84</v>
      </c>
      <c r="AI4" s="818"/>
      <c r="AJ4" s="825"/>
      <c r="AK4" s="824" t="s">
        <v>85</v>
      </c>
      <c r="AL4" s="818"/>
      <c r="AM4" s="825"/>
      <c r="AN4" s="824" t="s">
        <v>86</v>
      </c>
      <c r="AO4" s="818"/>
      <c r="AP4" s="825"/>
      <c r="AQ4" s="824" t="s">
        <v>87</v>
      </c>
      <c r="AR4" s="818"/>
      <c r="AS4" s="825"/>
      <c r="AT4" s="824" t="s">
        <v>88</v>
      </c>
      <c r="AU4" s="818"/>
      <c r="AV4" s="818"/>
      <c r="AW4" s="817" t="s">
        <v>170</v>
      </c>
      <c r="AX4" s="818"/>
      <c r="AY4" s="819"/>
    </row>
    <row r="5" spans="1:51" ht="35.25" customHeight="1">
      <c r="A5" s="822"/>
      <c r="B5" s="291" t="s">
        <v>202</v>
      </c>
      <c r="C5" s="14" t="s">
        <v>24</v>
      </c>
      <c r="D5" s="318" t="s">
        <v>230</v>
      </c>
      <c r="E5" s="291" t="s">
        <v>202</v>
      </c>
      <c r="F5" s="14" t="s">
        <v>24</v>
      </c>
      <c r="G5" s="318" t="s">
        <v>230</v>
      </c>
      <c r="H5" s="291" t="s">
        <v>202</v>
      </c>
      <c r="I5" s="14" t="s">
        <v>24</v>
      </c>
      <c r="J5" s="318" t="s">
        <v>230</v>
      </c>
      <c r="K5" s="291" t="s">
        <v>202</v>
      </c>
      <c r="L5" s="14" t="s">
        <v>24</v>
      </c>
      <c r="M5" s="318" t="s">
        <v>230</v>
      </c>
      <c r="N5" s="291" t="s">
        <v>202</v>
      </c>
      <c r="O5" s="14" t="s">
        <v>24</v>
      </c>
      <c r="P5" s="318" t="s">
        <v>230</v>
      </c>
      <c r="Q5" s="291" t="s">
        <v>202</v>
      </c>
      <c r="R5" s="14" t="s">
        <v>24</v>
      </c>
      <c r="S5" s="318" t="s">
        <v>230</v>
      </c>
      <c r="T5" s="291" t="s">
        <v>202</v>
      </c>
      <c r="U5" s="14" t="s">
        <v>24</v>
      </c>
      <c r="V5" s="318" t="s">
        <v>230</v>
      </c>
      <c r="W5" s="292" t="s">
        <v>202</v>
      </c>
      <c r="X5" s="14" t="s">
        <v>24</v>
      </c>
      <c r="Y5" s="319" t="s">
        <v>230</v>
      </c>
      <c r="AA5" s="822"/>
      <c r="AB5" s="291" t="s">
        <v>202</v>
      </c>
      <c r="AC5" s="14" t="s">
        <v>24</v>
      </c>
      <c r="AD5" s="318" t="s">
        <v>230</v>
      </c>
      <c r="AE5" s="291" t="s">
        <v>202</v>
      </c>
      <c r="AF5" s="14" t="s">
        <v>24</v>
      </c>
      <c r="AG5" s="318" t="s">
        <v>230</v>
      </c>
      <c r="AH5" s="291" t="s">
        <v>202</v>
      </c>
      <c r="AI5" s="14" t="s">
        <v>24</v>
      </c>
      <c r="AJ5" s="318" t="s">
        <v>230</v>
      </c>
      <c r="AK5" s="291" t="s">
        <v>202</v>
      </c>
      <c r="AL5" s="14" t="s">
        <v>24</v>
      </c>
      <c r="AM5" s="318" t="s">
        <v>230</v>
      </c>
      <c r="AN5" s="291" t="s">
        <v>202</v>
      </c>
      <c r="AO5" s="14" t="s">
        <v>24</v>
      </c>
      <c r="AP5" s="318" t="s">
        <v>230</v>
      </c>
      <c r="AQ5" s="291" t="s">
        <v>202</v>
      </c>
      <c r="AR5" s="14" t="s">
        <v>24</v>
      </c>
      <c r="AS5" s="318" t="s">
        <v>230</v>
      </c>
      <c r="AT5" s="291" t="s">
        <v>202</v>
      </c>
      <c r="AU5" s="14" t="s">
        <v>24</v>
      </c>
      <c r="AV5" s="318" t="s">
        <v>230</v>
      </c>
      <c r="AW5" s="292" t="s">
        <v>202</v>
      </c>
      <c r="AX5" s="14" t="s">
        <v>24</v>
      </c>
      <c r="AY5" s="319" t="s">
        <v>230</v>
      </c>
    </row>
    <row r="6" spans="1:51" s="568" customFormat="1" ht="21.75" customHeight="1">
      <c r="A6" s="610" t="s">
        <v>203</v>
      </c>
      <c r="B6" s="293">
        <v>19.161000000000001</v>
      </c>
      <c r="C6" s="294">
        <f>B6/B$21*100</f>
        <v>2.9413119162967196</v>
      </c>
      <c r="D6" s="582">
        <v>9.7344492718391393</v>
      </c>
      <c r="E6" s="293">
        <v>34.533999999999999</v>
      </c>
      <c r="F6" s="294">
        <f>E6/E$21*100</f>
        <v>9.441503904114084</v>
      </c>
      <c r="G6" s="586">
        <v>7.5442229590062899</v>
      </c>
      <c r="H6" s="293">
        <v>74.177000000000007</v>
      </c>
      <c r="I6" s="294">
        <f>H6/H$21*100</f>
        <v>11.375270284776642</v>
      </c>
      <c r="J6" s="586">
        <v>5.3717716945263598</v>
      </c>
      <c r="K6" s="293">
        <v>38.936999999999998</v>
      </c>
      <c r="L6" s="294">
        <f>K6/K$21*100</f>
        <v>26.85773409208484</v>
      </c>
      <c r="M6" s="586">
        <v>6.8873729272375996</v>
      </c>
      <c r="N6" s="293">
        <v>16.901</v>
      </c>
      <c r="O6" s="294">
        <f>N6/N$21*100</f>
        <v>19.084021183139306</v>
      </c>
      <c r="P6" s="586">
        <v>10.3762965135627</v>
      </c>
      <c r="Q6" s="293">
        <v>56.579000000000001</v>
      </c>
      <c r="R6" s="294">
        <f>Q6/Q$21*100</f>
        <v>26.601626780760736</v>
      </c>
      <c r="S6" s="586">
        <v>6.34843297392396</v>
      </c>
      <c r="T6" s="293">
        <v>3.2970000000000002</v>
      </c>
      <c r="U6" s="294">
        <f>T6/T$21*100</f>
        <v>9.2428022763589475</v>
      </c>
      <c r="V6" s="586">
        <v>24.348257716951402</v>
      </c>
      <c r="W6" s="305">
        <v>243.58600000000001</v>
      </c>
      <c r="X6" s="294">
        <f>W6/W$21*100</f>
        <v>11.323261435477875</v>
      </c>
      <c r="Y6" s="588">
        <v>3.0764707090964101</v>
      </c>
      <c r="Z6" s="312"/>
      <c r="AA6" s="610" t="s">
        <v>203</v>
      </c>
      <c r="AB6" s="293">
        <v>18.327000000000002</v>
      </c>
      <c r="AC6" s="294">
        <f>AB6/AB$21*100</f>
        <v>4.2913038286194638</v>
      </c>
      <c r="AD6" s="582">
        <v>10.102253523972299</v>
      </c>
      <c r="AE6" s="293">
        <v>33.463999999999999</v>
      </c>
      <c r="AF6" s="294">
        <f>AE6/AE$21*100</f>
        <v>11.193845124602776</v>
      </c>
      <c r="AG6" s="582">
        <v>7.7215041675110898</v>
      </c>
      <c r="AH6" s="293">
        <v>69.293000000000006</v>
      </c>
      <c r="AI6" s="294">
        <f>AH6/AH$21*100</f>
        <v>12.755527493423704</v>
      </c>
      <c r="AJ6" s="586">
        <v>5.5452506783107198</v>
      </c>
      <c r="AK6" s="293">
        <v>37.021999999999998</v>
      </c>
      <c r="AL6" s="294">
        <f>AK6/AK$21*100</f>
        <v>31.223749683731128</v>
      </c>
      <c r="AM6" s="586">
        <v>7.0712125726059298</v>
      </c>
      <c r="AN6" s="293">
        <v>16.088000000000001</v>
      </c>
      <c r="AO6" s="294">
        <f>AN6/AN$21*100</f>
        <v>23.965440190674812</v>
      </c>
      <c r="AP6" s="586">
        <v>10.636427820497699</v>
      </c>
      <c r="AQ6" s="293">
        <v>55.460999999999999</v>
      </c>
      <c r="AR6" s="294">
        <f>AQ6/AQ$21*100</f>
        <v>27.550320901305465</v>
      </c>
      <c r="AS6" s="586">
        <v>6.4120568876277302</v>
      </c>
      <c r="AT6" s="293">
        <v>3.1139999999999999</v>
      </c>
      <c r="AU6" s="294">
        <f>AT6/AT$21*100</f>
        <v>10.440205183223252</v>
      </c>
      <c r="AV6" s="586">
        <v>25.021898267186401</v>
      </c>
      <c r="AW6" s="305">
        <v>232.768</v>
      </c>
      <c r="AX6" s="294">
        <f>AW6/AW$21*100</f>
        <v>13.805136952381744</v>
      </c>
      <c r="AY6" s="588">
        <v>3.1901170723161001</v>
      </c>
    </row>
    <row r="7" spans="1:51" s="568" customFormat="1" ht="21.75" customHeight="1">
      <c r="A7" s="315" t="s">
        <v>204</v>
      </c>
      <c r="B7" s="295">
        <v>23.465</v>
      </c>
      <c r="C7" s="296">
        <f t="shared" ref="C7:C20" si="0">B7/B$21*100</f>
        <v>3.6019980228538451</v>
      </c>
      <c r="D7" s="583">
        <v>9.6893334492162406</v>
      </c>
      <c r="E7" s="295">
        <v>43.371000000000002</v>
      </c>
      <c r="F7" s="296">
        <f t="shared" ref="F7:F20" si="1">E7/E$21*100</f>
        <v>11.857516239802282</v>
      </c>
      <c r="G7" s="157">
        <v>6.8676552036826104</v>
      </c>
      <c r="H7" s="295">
        <v>59.176000000000002</v>
      </c>
      <c r="I7" s="296">
        <f t="shared" ref="I7:I20" si="2">H7/H$21*100</f>
        <v>9.0748209602968899</v>
      </c>
      <c r="J7" s="157">
        <v>5.9356501569789497</v>
      </c>
      <c r="K7" s="295">
        <v>23.105</v>
      </c>
      <c r="L7" s="296">
        <f t="shared" ref="L7:L20" si="3">K7/K$21*100</f>
        <v>15.937230556992585</v>
      </c>
      <c r="M7" s="157">
        <v>9.1429381022495004</v>
      </c>
      <c r="N7" s="295">
        <v>9.5399999999999991</v>
      </c>
      <c r="O7" s="296">
        <f t="shared" ref="O7:O20" si="4">N7/N$21*100</f>
        <v>10.772236085861721</v>
      </c>
      <c r="P7" s="157">
        <v>13.8622680296123</v>
      </c>
      <c r="Q7" s="295">
        <v>47.521999999999998</v>
      </c>
      <c r="R7" s="296">
        <f t="shared" ref="R7:R20" si="5">Q7/Q$21*100</f>
        <v>22.343316564013353</v>
      </c>
      <c r="S7" s="157">
        <v>6.6661144805518804</v>
      </c>
      <c r="T7" s="295">
        <v>4.4779999999999998</v>
      </c>
      <c r="U7" s="296">
        <f t="shared" ref="U7:U20" si="6">T7/T$21*100</f>
        <v>12.553614981357406</v>
      </c>
      <c r="V7" s="157">
        <v>18.736959679144999</v>
      </c>
      <c r="W7" s="306">
        <v>210.65700000000001</v>
      </c>
      <c r="X7" s="296">
        <f t="shared" ref="X7:X20" si="7">W7/W$21*100</f>
        <v>9.7925343994049836</v>
      </c>
      <c r="Y7" s="589">
        <v>3.3417125737419702</v>
      </c>
      <c r="Z7" s="312"/>
      <c r="AA7" s="315" t="s">
        <v>204</v>
      </c>
      <c r="AB7" s="295">
        <v>19.718</v>
      </c>
      <c r="AC7" s="296">
        <f t="shared" ref="AC7:AC20" si="8">AB7/AB$21*100</f>
        <v>4.6170092700779497</v>
      </c>
      <c r="AD7" s="583">
        <v>10.108454790279801</v>
      </c>
      <c r="AE7" s="295">
        <v>39.847999999999999</v>
      </c>
      <c r="AF7" s="296">
        <f t="shared" ref="AF7:AF20" si="9">AE7/AE$21*100</f>
        <v>13.329319284161231</v>
      </c>
      <c r="AG7" s="583">
        <v>7.1211109752809101</v>
      </c>
      <c r="AH7" s="295">
        <v>55.28</v>
      </c>
      <c r="AI7" s="296">
        <f t="shared" ref="AI7:AI20" si="10">AH7/AH$21*100</f>
        <v>10.175999882188135</v>
      </c>
      <c r="AJ7" s="157">
        <v>6.15314270698389</v>
      </c>
      <c r="AK7" s="295">
        <v>22.032</v>
      </c>
      <c r="AL7" s="296">
        <f t="shared" ref="AL7:AL20" si="11">AK7/AK$21*100</f>
        <v>18.581428691911952</v>
      </c>
      <c r="AM7" s="157">
        <v>9.3769942637707793</v>
      </c>
      <c r="AN7" s="295">
        <v>8.7590000000000003</v>
      </c>
      <c r="AO7" s="296">
        <f t="shared" ref="AO7:AO20" si="12">AN7/AN$21*100</f>
        <v>13.047817667212872</v>
      </c>
      <c r="AP7" s="157">
        <v>14.724810522559199</v>
      </c>
      <c r="AQ7" s="295">
        <v>46.429000000000002</v>
      </c>
      <c r="AR7" s="296">
        <f t="shared" ref="AR7:AR20" si="13">AQ7/AQ$21*100</f>
        <v>23.063663639795738</v>
      </c>
      <c r="AS7" s="157">
        <v>6.77767342717312</v>
      </c>
      <c r="AT7" s="295">
        <v>4.3490000000000002</v>
      </c>
      <c r="AU7" s="296">
        <f t="shared" ref="AU7:AU20" si="14">AT7/AT$21*100</f>
        <v>14.580748985818218</v>
      </c>
      <c r="AV7" s="157">
        <v>18.9227677438104</v>
      </c>
      <c r="AW7" s="306">
        <v>196.41399999999999</v>
      </c>
      <c r="AX7" s="296">
        <f t="shared" ref="AX7:AX20" si="15">AW7/AW$21*100</f>
        <v>11.649033240673578</v>
      </c>
      <c r="AY7" s="589">
        <v>3.5056060430809901</v>
      </c>
    </row>
    <row r="8" spans="1:51" s="568" customFormat="1" ht="21.75" customHeight="1">
      <c r="A8" s="315" t="s">
        <v>205</v>
      </c>
      <c r="B8" s="295">
        <v>29.838999999999999</v>
      </c>
      <c r="C8" s="296">
        <f t="shared" si="0"/>
        <v>4.5804397615144206</v>
      </c>
      <c r="D8" s="583">
        <v>9.5279123141732001</v>
      </c>
      <c r="E8" s="295">
        <v>36.488</v>
      </c>
      <c r="F8" s="296">
        <f t="shared" si="1"/>
        <v>9.9757223157848696</v>
      </c>
      <c r="G8" s="157">
        <v>7.3538436713908304</v>
      </c>
      <c r="H8" s="295">
        <v>89.162999999999997</v>
      </c>
      <c r="I8" s="296">
        <f t="shared" si="2"/>
        <v>13.673419313284974</v>
      </c>
      <c r="J8" s="157">
        <v>4.7656945710826504</v>
      </c>
      <c r="K8" s="295">
        <v>14.068</v>
      </c>
      <c r="L8" s="296">
        <f t="shared" si="3"/>
        <v>9.7037420244869796</v>
      </c>
      <c r="M8" s="157">
        <v>11.225940336419001</v>
      </c>
      <c r="N8" s="295">
        <v>7.7889999999999997</v>
      </c>
      <c r="O8" s="296">
        <f t="shared" si="4"/>
        <v>8.7950678063707493</v>
      </c>
      <c r="P8" s="157">
        <v>15.216934027324299</v>
      </c>
      <c r="Q8" s="295">
        <v>36.170999999999999</v>
      </c>
      <c r="R8" s="296">
        <f t="shared" si="5"/>
        <v>17.006441299543937</v>
      </c>
      <c r="S8" s="157">
        <v>7.6020043176924901</v>
      </c>
      <c r="T8" s="295">
        <v>5.87</v>
      </c>
      <c r="U8" s="296">
        <f t="shared" si="6"/>
        <v>16.455944604861092</v>
      </c>
      <c r="V8" s="157">
        <v>16.3397073415656</v>
      </c>
      <c r="W8" s="306">
        <v>219.38800000000001</v>
      </c>
      <c r="X8" s="296">
        <f t="shared" si="7"/>
        <v>10.198400892525102</v>
      </c>
      <c r="Y8" s="589">
        <v>3.26769657278258</v>
      </c>
      <c r="Z8" s="312"/>
      <c r="AA8" s="315" t="s">
        <v>205</v>
      </c>
      <c r="AB8" s="295">
        <v>26.797999999999998</v>
      </c>
      <c r="AC8" s="296">
        <f t="shared" si="8"/>
        <v>6.2748054782203511</v>
      </c>
      <c r="AD8" s="583">
        <v>10.039180933702699</v>
      </c>
      <c r="AE8" s="295">
        <v>32.869999999999997</v>
      </c>
      <c r="AF8" s="296">
        <f t="shared" si="9"/>
        <v>10.995149690583709</v>
      </c>
      <c r="AG8" s="583">
        <v>7.7156282100887301</v>
      </c>
      <c r="AH8" s="295">
        <v>81.099000000000004</v>
      </c>
      <c r="AI8" s="296">
        <f t="shared" si="10"/>
        <v>14.928788249739064</v>
      </c>
      <c r="AJ8" s="157">
        <v>4.9203896261643001</v>
      </c>
      <c r="AK8" s="295">
        <v>13.131</v>
      </c>
      <c r="AL8" s="296">
        <f t="shared" si="11"/>
        <v>11.074470776756346</v>
      </c>
      <c r="AM8" s="157">
        <v>11.701528241048001</v>
      </c>
      <c r="AN8" s="295">
        <v>6.8520000000000003</v>
      </c>
      <c r="AO8" s="296">
        <f t="shared" si="12"/>
        <v>10.207060926560406</v>
      </c>
      <c r="AP8" s="157">
        <v>15.4824998663223</v>
      </c>
      <c r="AQ8" s="295">
        <v>34.530999999999999</v>
      </c>
      <c r="AR8" s="296">
        <f t="shared" si="13"/>
        <v>17.153317304826434</v>
      </c>
      <c r="AS8" s="157">
        <v>7.8611813987334598</v>
      </c>
      <c r="AT8" s="295">
        <v>5.5579999999999998</v>
      </c>
      <c r="AU8" s="296">
        <f t="shared" si="14"/>
        <v>18.634123445200657</v>
      </c>
      <c r="AV8" s="157">
        <v>16.3173767624926</v>
      </c>
      <c r="AW8" s="306">
        <v>200.839</v>
      </c>
      <c r="AX8" s="296">
        <f t="shared" si="15"/>
        <v>11.911473657802606</v>
      </c>
      <c r="AY8" s="589">
        <v>3.42619840238899</v>
      </c>
    </row>
    <row r="9" spans="1:51" s="568" customFormat="1" ht="21.75" customHeight="1">
      <c r="A9" s="315" t="s">
        <v>206</v>
      </c>
      <c r="B9" s="295">
        <v>30.577999999999999</v>
      </c>
      <c r="C9" s="296">
        <f t="shared" si="0"/>
        <v>4.693880057226715</v>
      </c>
      <c r="D9" s="583">
        <v>10.3136351333526</v>
      </c>
      <c r="E9" s="295">
        <v>39.307000000000002</v>
      </c>
      <c r="F9" s="296">
        <f t="shared" si="1"/>
        <v>10.74642943067737</v>
      </c>
      <c r="G9" s="157">
        <v>7.2202257297059802</v>
      </c>
      <c r="H9" s="295">
        <v>72.805000000000007</v>
      </c>
      <c r="I9" s="296">
        <f t="shared" si="2"/>
        <v>11.16486987992455</v>
      </c>
      <c r="J9" s="157">
        <v>5.2044414765173297</v>
      </c>
      <c r="K9" s="295">
        <v>5.6859999999999999</v>
      </c>
      <c r="L9" s="296">
        <f t="shared" si="3"/>
        <v>3.9220555268149679</v>
      </c>
      <c r="M9" s="157">
        <v>16.943770838365001</v>
      </c>
      <c r="N9" s="295">
        <v>5.19</v>
      </c>
      <c r="O9" s="296">
        <f t="shared" si="4"/>
        <v>5.8603674303587354</v>
      </c>
      <c r="P9" s="157">
        <v>18.903248201894399</v>
      </c>
      <c r="Q9" s="295">
        <v>31.638000000000002</v>
      </c>
      <c r="R9" s="296">
        <f t="shared" si="5"/>
        <v>14.875170435845597</v>
      </c>
      <c r="S9" s="157">
        <v>7.2716489460933698</v>
      </c>
      <c r="T9" s="295">
        <v>5.3819999999999997</v>
      </c>
      <c r="U9" s="296">
        <f t="shared" si="6"/>
        <v>15.087886518460373</v>
      </c>
      <c r="V9" s="157">
        <v>16.395266914056599</v>
      </c>
      <c r="W9" s="306">
        <v>190.58500000000001</v>
      </c>
      <c r="X9" s="296">
        <f t="shared" si="7"/>
        <v>8.8594737820751224</v>
      </c>
      <c r="Y9" s="589">
        <v>3.4008949733963298</v>
      </c>
      <c r="Z9" s="312"/>
      <c r="AA9" s="315" t="s">
        <v>206</v>
      </c>
      <c r="AB9" s="295">
        <v>25.632999999999999</v>
      </c>
      <c r="AC9" s="296">
        <f t="shared" si="8"/>
        <v>6.0020183902986144</v>
      </c>
      <c r="AD9" s="583">
        <v>11.4857685330468</v>
      </c>
      <c r="AE9" s="295">
        <v>35</v>
      </c>
      <c r="AF9" s="296">
        <f t="shared" si="9"/>
        <v>11.707643418631879</v>
      </c>
      <c r="AG9" s="583">
        <v>7.6900513750862904</v>
      </c>
      <c r="AH9" s="295">
        <v>63.655999999999999</v>
      </c>
      <c r="AI9" s="296">
        <f t="shared" si="10"/>
        <v>11.71786267186266</v>
      </c>
      <c r="AJ9" s="157">
        <v>5.5548127070320996</v>
      </c>
      <c r="AK9" s="295">
        <v>5.2439999999999998</v>
      </c>
      <c r="AL9" s="296">
        <f t="shared" si="11"/>
        <v>4.42270388799865</v>
      </c>
      <c r="AM9" s="157">
        <v>17.720745093457602</v>
      </c>
      <c r="AN9" s="295">
        <v>4.0759999999999996</v>
      </c>
      <c r="AO9" s="296">
        <f t="shared" si="12"/>
        <v>6.0718009831669892</v>
      </c>
      <c r="AP9" s="157">
        <v>20.6392537688941</v>
      </c>
      <c r="AQ9" s="295">
        <v>29.149000000000001</v>
      </c>
      <c r="AR9" s="296">
        <f t="shared" si="13"/>
        <v>14.479802094303256</v>
      </c>
      <c r="AS9" s="157">
        <v>7.6152548462364402</v>
      </c>
      <c r="AT9" s="295">
        <v>5.226</v>
      </c>
      <c r="AU9" s="296">
        <f t="shared" si="14"/>
        <v>17.521037985717637</v>
      </c>
      <c r="AV9" s="157">
        <v>16.884994317444701</v>
      </c>
      <c r="AW9" s="306">
        <v>167.98500000000001</v>
      </c>
      <c r="AX9" s="296">
        <f t="shared" si="15"/>
        <v>9.9629499370439554</v>
      </c>
      <c r="AY9" s="589">
        <v>3.6946223219255798</v>
      </c>
    </row>
    <row r="10" spans="1:51" s="568" customFormat="1" ht="21.75" customHeight="1">
      <c r="A10" s="315" t="s">
        <v>207</v>
      </c>
      <c r="B10" s="295">
        <v>40.613</v>
      </c>
      <c r="C10" s="296">
        <f t="shared" si="0"/>
        <v>6.23430409981518</v>
      </c>
      <c r="D10" s="583">
        <v>7.6438030745489796</v>
      </c>
      <c r="E10" s="295">
        <v>53.383000000000003</v>
      </c>
      <c r="F10" s="296">
        <f t="shared" si="1"/>
        <v>14.594770455589337</v>
      </c>
      <c r="G10" s="157">
        <v>6.4983914945025401</v>
      </c>
      <c r="H10" s="295">
        <v>67.078999999999994</v>
      </c>
      <c r="I10" s="296">
        <f t="shared" si="2"/>
        <v>10.286770231103066</v>
      </c>
      <c r="J10" s="157">
        <v>5.4411188379970401</v>
      </c>
      <c r="K10" s="295">
        <v>6.258</v>
      </c>
      <c r="L10" s="296">
        <f t="shared" si="3"/>
        <v>4.3166063114330058</v>
      </c>
      <c r="M10" s="157">
        <v>16.4404315160503</v>
      </c>
      <c r="N10" s="295">
        <v>9.7970000000000006</v>
      </c>
      <c r="O10" s="296">
        <f t="shared" si="4"/>
        <v>11.062431544359255</v>
      </c>
      <c r="P10" s="157">
        <v>13.653642615644101</v>
      </c>
      <c r="Q10" s="295">
        <v>20.22</v>
      </c>
      <c r="R10" s="296">
        <f t="shared" si="5"/>
        <v>9.5067939254313778</v>
      </c>
      <c r="S10" s="157">
        <v>9.9680587531840992</v>
      </c>
      <c r="T10" s="295">
        <v>2.5760000000000001</v>
      </c>
      <c r="U10" s="296">
        <f t="shared" si="6"/>
        <v>7.2215525216562479</v>
      </c>
      <c r="V10" s="157">
        <v>25.877525968295199</v>
      </c>
      <c r="W10" s="306">
        <v>199.92500000000001</v>
      </c>
      <c r="X10" s="296">
        <f t="shared" si="7"/>
        <v>9.2936500557828197</v>
      </c>
      <c r="Y10" s="589">
        <v>3.4350242201270298</v>
      </c>
      <c r="Z10" s="312"/>
      <c r="AA10" s="315" t="s">
        <v>207</v>
      </c>
      <c r="AB10" s="295">
        <v>28.969000000000001</v>
      </c>
      <c r="AC10" s="296">
        <f t="shared" si="8"/>
        <v>6.7831494849826619</v>
      </c>
      <c r="AD10" s="583">
        <v>9.0836074197731502</v>
      </c>
      <c r="AE10" s="295">
        <v>44.841999999999999</v>
      </c>
      <c r="AF10" s="296">
        <f t="shared" si="9"/>
        <v>14.999832747951162</v>
      </c>
      <c r="AG10" s="583">
        <v>7.1288981555220801</v>
      </c>
      <c r="AH10" s="295">
        <v>56.584000000000003</v>
      </c>
      <c r="AI10" s="296">
        <f t="shared" si="10"/>
        <v>10.416041558135554</v>
      </c>
      <c r="AJ10" s="157">
        <v>5.9296750534254601</v>
      </c>
      <c r="AK10" s="295">
        <v>5.165</v>
      </c>
      <c r="AL10" s="296">
        <f t="shared" si="11"/>
        <v>4.3560765792358946</v>
      </c>
      <c r="AM10" s="157">
        <v>18.117530564754901</v>
      </c>
      <c r="AN10" s="295">
        <v>7.17</v>
      </c>
      <c r="AO10" s="296">
        <f t="shared" si="12"/>
        <v>10.680768657828095</v>
      </c>
      <c r="AP10" s="157">
        <v>15.387334034596</v>
      </c>
      <c r="AQ10" s="295">
        <v>17.832000000000001</v>
      </c>
      <c r="AR10" s="296">
        <f t="shared" si="13"/>
        <v>8.8580682337512684</v>
      </c>
      <c r="AS10" s="157">
        <v>10.132717503657901</v>
      </c>
      <c r="AT10" s="295">
        <v>2.2629999999999999</v>
      </c>
      <c r="AU10" s="296">
        <f t="shared" si="14"/>
        <v>7.5870855265363595</v>
      </c>
      <c r="AV10" s="157">
        <v>27.794154160981201</v>
      </c>
      <c r="AW10" s="306">
        <v>162.82499999999999</v>
      </c>
      <c r="AX10" s="296">
        <f t="shared" si="15"/>
        <v>9.65691772181553</v>
      </c>
      <c r="AY10" s="589">
        <v>3.9389458062871299</v>
      </c>
    </row>
    <row r="11" spans="1:51" s="568" customFormat="1" ht="21.75" customHeight="1">
      <c r="A11" s="315" t="s">
        <v>208</v>
      </c>
      <c r="B11" s="295">
        <v>58.945999999999998</v>
      </c>
      <c r="C11" s="296">
        <f t="shared" si="0"/>
        <v>9.0485137632705186</v>
      </c>
      <c r="D11" s="583">
        <v>6.8705301658480602</v>
      </c>
      <c r="E11" s="295">
        <v>41.637999999999998</v>
      </c>
      <c r="F11" s="296">
        <f t="shared" si="1"/>
        <v>11.383718641324556</v>
      </c>
      <c r="G11" s="157">
        <v>6.71839906379273</v>
      </c>
      <c r="H11" s="295">
        <v>84.695999999999998</v>
      </c>
      <c r="I11" s="296">
        <f t="shared" si="2"/>
        <v>12.98839117299759</v>
      </c>
      <c r="J11" s="157">
        <v>5.1396186489158104</v>
      </c>
      <c r="K11" s="295">
        <v>13.464</v>
      </c>
      <c r="L11" s="296">
        <f t="shared" si="3"/>
        <v>9.2871184687015003</v>
      </c>
      <c r="M11" s="157">
        <v>12.8727390437514</v>
      </c>
      <c r="N11" s="295">
        <v>11.914999999999999</v>
      </c>
      <c r="O11" s="296">
        <f t="shared" si="4"/>
        <v>13.454003455245536</v>
      </c>
      <c r="P11" s="157">
        <v>12.4570582971525</v>
      </c>
      <c r="Q11" s="295">
        <v>13.699</v>
      </c>
      <c r="R11" s="296">
        <f t="shared" si="5"/>
        <v>6.4408293760872635</v>
      </c>
      <c r="S11" s="157">
        <v>10.845368488594501</v>
      </c>
      <c r="T11" s="295">
        <v>1.996</v>
      </c>
      <c r="U11" s="296">
        <f t="shared" si="6"/>
        <v>5.5955818451963779</v>
      </c>
      <c r="V11" s="157">
        <v>29.864375007874202</v>
      </c>
      <c r="W11" s="306">
        <v>226.35400000000001</v>
      </c>
      <c r="X11" s="296">
        <f t="shared" si="7"/>
        <v>10.522220156191894</v>
      </c>
      <c r="Y11" s="589">
        <v>3.3382067060832101</v>
      </c>
      <c r="Z11" s="312"/>
      <c r="AA11" s="315" t="s">
        <v>208</v>
      </c>
      <c r="AB11" s="295">
        <v>44.817</v>
      </c>
      <c r="AC11" s="296">
        <f t="shared" si="8"/>
        <v>10.493990488745485</v>
      </c>
      <c r="AD11" s="583">
        <v>7.9517146658244098</v>
      </c>
      <c r="AE11" s="295">
        <v>34.622</v>
      </c>
      <c r="AF11" s="296">
        <f t="shared" si="9"/>
        <v>11.581200869710655</v>
      </c>
      <c r="AG11" s="583">
        <v>7.2363852833367597</v>
      </c>
      <c r="AH11" s="295">
        <v>72.790999999999997</v>
      </c>
      <c r="AI11" s="296">
        <f t="shared" si="10"/>
        <v>13.399442970773451</v>
      </c>
      <c r="AJ11" s="157">
        <v>5.6467417353353797</v>
      </c>
      <c r="AK11" s="295">
        <v>10.279</v>
      </c>
      <c r="AL11" s="296">
        <f t="shared" si="11"/>
        <v>8.6691405920553262</v>
      </c>
      <c r="AM11" s="157">
        <v>14.729638840923</v>
      </c>
      <c r="AN11" s="295">
        <v>8.3659999999999997</v>
      </c>
      <c r="AO11" s="296">
        <f t="shared" si="12"/>
        <v>12.462386414419784</v>
      </c>
      <c r="AP11" s="157">
        <v>14.7860629935282</v>
      </c>
      <c r="AQ11" s="295">
        <v>12.606</v>
      </c>
      <c r="AR11" s="296">
        <f t="shared" si="13"/>
        <v>6.2620462177360077</v>
      </c>
      <c r="AS11" s="157">
        <v>11.1845451750207</v>
      </c>
      <c r="AT11" s="295">
        <v>1.6839999999999999</v>
      </c>
      <c r="AU11" s="296">
        <f t="shared" si="14"/>
        <v>5.645891306534347</v>
      </c>
      <c r="AV11" s="157">
        <v>30.1731493549097</v>
      </c>
      <c r="AW11" s="306">
        <v>185.16499999999999</v>
      </c>
      <c r="AX11" s="296">
        <f t="shared" si="15"/>
        <v>10.981871149761846</v>
      </c>
      <c r="AY11" s="589">
        <v>3.7447025287451501</v>
      </c>
    </row>
    <row r="12" spans="1:51" s="568" customFormat="1" ht="21.75" customHeight="1">
      <c r="A12" s="315" t="s">
        <v>209</v>
      </c>
      <c r="B12" s="295">
        <v>76.313999999999993</v>
      </c>
      <c r="C12" s="296">
        <f t="shared" si="0"/>
        <v>11.714590970213862</v>
      </c>
      <c r="D12" s="583">
        <v>6.0106005451337099</v>
      </c>
      <c r="E12" s="295">
        <v>27.5</v>
      </c>
      <c r="F12" s="296">
        <f t="shared" si="1"/>
        <v>7.5184269810371598</v>
      </c>
      <c r="G12" s="157">
        <v>8.1692421250237501</v>
      </c>
      <c r="H12" s="295">
        <v>88.632000000000005</v>
      </c>
      <c r="I12" s="296">
        <f t="shared" si="2"/>
        <v>13.591988835896885</v>
      </c>
      <c r="J12" s="157">
        <v>4.7593896834858898</v>
      </c>
      <c r="K12" s="295">
        <v>17.925999999999998</v>
      </c>
      <c r="L12" s="296">
        <f t="shared" si="3"/>
        <v>12.364890498361786</v>
      </c>
      <c r="M12" s="157">
        <v>9.9999625186312393</v>
      </c>
      <c r="N12" s="295">
        <v>9.8949999999999996</v>
      </c>
      <c r="O12" s="296">
        <f t="shared" si="4"/>
        <v>11.173089734759092</v>
      </c>
      <c r="P12" s="157">
        <v>14.467081913937999</v>
      </c>
      <c r="Q12" s="295">
        <v>6.367</v>
      </c>
      <c r="R12" s="296">
        <f t="shared" si="5"/>
        <v>2.9935587004560631</v>
      </c>
      <c r="S12" s="157">
        <v>15.6278688526805</v>
      </c>
      <c r="T12" s="295">
        <v>1.8740000000000001</v>
      </c>
      <c r="U12" s="296">
        <f t="shared" si="6"/>
        <v>5.253567323596199</v>
      </c>
      <c r="V12" s="157">
        <v>31.155997670765501</v>
      </c>
      <c r="W12" s="306">
        <v>228.50700000000001</v>
      </c>
      <c r="X12" s="296">
        <f t="shared" si="7"/>
        <v>10.622303830420233</v>
      </c>
      <c r="Y12" s="589">
        <v>3.2656272680406602</v>
      </c>
      <c r="Z12" s="312"/>
      <c r="AA12" s="315" t="s">
        <v>209</v>
      </c>
      <c r="AB12" s="295">
        <v>53.206000000000003</v>
      </c>
      <c r="AC12" s="296">
        <f t="shared" si="8"/>
        <v>12.458291673788793</v>
      </c>
      <c r="AD12" s="583">
        <v>6.9635685608104003</v>
      </c>
      <c r="AE12" s="295">
        <v>21.440999999999999</v>
      </c>
      <c r="AF12" s="296">
        <f t="shared" si="9"/>
        <v>7.1721023582538885</v>
      </c>
      <c r="AG12" s="583">
        <v>8.9842905288185104</v>
      </c>
      <c r="AH12" s="295">
        <v>71.52</v>
      </c>
      <c r="AI12" s="296">
        <f t="shared" si="10"/>
        <v>13.165475969140653</v>
      </c>
      <c r="AJ12" s="157">
        <v>5.1978787658234697</v>
      </c>
      <c r="AK12" s="295">
        <v>12.521000000000001</v>
      </c>
      <c r="AL12" s="296">
        <f t="shared" si="11"/>
        <v>10.560006747069243</v>
      </c>
      <c r="AM12" s="157">
        <v>11.8715478030363</v>
      </c>
      <c r="AN12" s="295">
        <v>6.9260000000000002</v>
      </c>
      <c r="AO12" s="296">
        <f t="shared" si="12"/>
        <v>10.317294801132132</v>
      </c>
      <c r="AP12" s="157">
        <v>15.6031491262766</v>
      </c>
      <c r="AQ12" s="295">
        <v>4.9619999999999997</v>
      </c>
      <c r="AR12" s="296">
        <f t="shared" si="13"/>
        <v>2.4648796868480138</v>
      </c>
      <c r="AS12" s="157">
        <v>16.827466277731599</v>
      </c>
      <c r="AT12" s="295">
        <v>1.093</v>
      </c>
      <c r="AU12" s="296">
        <f t="shared" si="14"/>
        <v>3.6644650819727094</v>
      </c>
      <c r="AV12" s="157">
        <v>42.844027530873703</v>
      </c>
      <c r="AW12" s="306">
        <v>171.66900000000001</v>
      </c>
      <c r="AX12" s="296">
        <f t="shared" si="15"/>
        <v>10.181442704660528</v>
      </c>
      <c r="AY12" s="589">
        <v>3.5675446690580102</v>
      </c>
    </row>
    <row r="13" spans="1:51" s="568" customFormat="1" ht="21.75" customHeight="1">
      <c r="A13" s="315" t="s">
        <v>210</v>
      </c>
      <c r="B13" s="295">
        <v>93.081000000000003</v>
      </c>
      <c r="C13" s="296">
        <f t="shared" si="0"/>
        <v>14.288411590251812</v>
      </c>
      <c r="D13" s="583">
        <v>5.1260942622693397</v>
      </c>
      <c r="E13" s="295">
        <v>29.382000000000001</v>
      </c>
      <c r="F13" s="296">
        <f t="shared" si="1"/>
        <v>8.0329607838848673</v>
      </c>
      <c r="G13" s="157">
        <v>7.34220028798548</v>
      </c>
      <c r="H13" s="295">
        <v>65.159000000000006</v>
      </c>
      <c r="I13" s="296">
        <f t="shared" si="2"/>
        <v>9.99233234676195</v>
      </c>
      <c r="J13" s="157">
        <v>5.8964262812167298</v>
      </c>
      <c r="K13" s="295">
        <v>12.813000000000001</v>
      </c>
      <c r="L13" s="296">
        <f t="shared" si="3"/>
        <v>8.8380755302638399</v>
      </c>
      <c r="M13" s="157">
        <v>12.920863319223001</v>
      </c>
      <c r="N13" s="295">
        <v>7.952</v>
      </c>
      <c r="O13" s="296">
        <f t="shared" si="4"/>
        <v>8.9791217353010904</v>
      </c>
      <c r="P13" s="157">
        <v>13.7875708567486</v>
      </c>
      <c r="Q13" s="295">
        <v>0.46800000000000003</v>
      </c>
      <c r="R13" s="296">
        <f t="shared" si="5"/>
        <v>0.22003855376369366</v>
      </c>
      <c r="S13" s="157">
        <v>57.736849102244101</v>
      </c>
      <c r="T13" s="295">
        <v>2.581</v>
      </c>
      <c r="U13" s="296">
        <f t="shared" si="6"/>
        <v>7.2355695102464184</v>
      </c>
      <c r="V13" s="157">
        <v>25.765870408426199</v>
      </c>
      <c r="W13" s="306">
        <v>211.43600000000001</v>
      </c>
      <c r="X13" s="296">
        <f t="shared" si="7"/>
        <v>9.8287467460022331</v>
      </c>
      <c r="Y13" s="589">
        <v>3.3553062701339602</v>
      </c>
      <c r="Z13" s="312"/>
      <c r="AA13" s="315" t="s">
        <v>210</v>
      </c>
      <c r="AB13" s="295">
        <v>65.3</v>
      </c>
      <c r="AC13" s="296">
        <f t="shared" si="8"/>
        <v>15.290126044025259</v>
      </c>
      <c r="AD13" s="583">
        <v>5.8203337011029097</v>
      </c>
      <c r="AE13" s="295">
        <v>22.128</v>
      </c>
      <c r="AF13" s="296">
        <f t="shared" si="9"/>
        <v>7.4019066733567493</v>
      </c>
      <c r="AG13" s="583">
        <v>8.5580702368485397</v>
      </c>
      <c r="AH13" s="295">
        <v>46.491999999999997</v>
      </c>
      <c r="AI13" s="296">
        <f t="shared" si="10"/>
        <v>8.5582957041007734</v>
      </c>
      <c r="AJ13" s="157">
        <v>6.6805545713571401</v>
      </c>
      <c r="AK13" s="295">
        <v>8.2840000000000007</v>
      </c>
      <c r="AL13" s="296">
        <f t="shared" si="11"/>
        <v>6.9865901998819275</v>
      </c>
      <c r="AM13" s="157">
        <v>15.4337026046395</v>
      </c>
      <c r="AN13" s="295">
        <v>4.7759999999999998</v>
      </c>
      <c r="AO13" s="296">
        <f t="shared" si="12"/>
        <v>7.1145538507373747</v>
      </c>
      <c r="AP13" s="157">
        <v>18.261643732615401</v>
      </c>
      <c r="AQ13" s="295">
        <v>0.312</v>
      </c>
      <c r="AR13" s="296">
        <f t="shared" si="13"/>
        <v>0.15498638901583645</v>
      </c>
      <c r="AS13" s="157">
        <v>70.712165932899893</v>
      </c>
      <c r="AT13" s="295">
        <v>1.488</v>
      </c>
      <c r="AU13" s="296">
        <f t="shared" si="14"/>
        <v>4.9887685653937703</v>
      </c>
      <c r="AV13" s="157">
        <v>31.730093332845399</v>
      </c>
      <c r="AW13" s="306">
        <v>148.78</v>
      </c>
      <c r="AX13" s="296">
        <f t="shared" si="15"/>
        <v>8.8239288724195593</v>
      </c>
      <c r="AY13" s="589">
        <v>3.8871249027167898</v>
      </c>
    </row>
    <row r="14" spans="1:51" s="568" customFormat="1" ht="21.75" customHeight="1">
      <c r="A14" s="315" t="s">
        <v>211</v>
      </c>
      <c r="B14" s="295">
        <v>74.385000000000005</v>
      </c>
      <c r="C14" s="296">
        <f t="shared" si="0"/>
        <v>11.418479562326157</v>
      </c>
      <c r="D14" s="583">
        <v>5.7811877605482502</v>
      </c>
      <c r="E14" s="295">
        <v>21.14</v>
      </c>
      <c r="F14" s="296">
        <f t="shared" si="1"/>
        <v>5.7796198683318396</v>
      </c>
      <c r="G14" s="157">
        <v>8.8788583747764296</v>
      </c>
      <c r="H14" s="295">
        <v>27.282</v>
      </c>
      <c r="I14" s="296">
        <f t="shared" si="2"/>
        <v>4.1837783128095811</v>
      </c>
      <c r="J14" s="157">
        <v>8.1997114208024193</v>
      </c>
      <c r="K14" s="295">
        <v>7.7210000000000001</v>
      </c>
      <c r="L14" s="296">
        <f t="shared" si="3"/>
        <v>5.325745818244525</v>
      </c>
      <c r="M14" s="157">
        <v>17.332191870687002</v>
      </c>
      <c r="N14" s="295">
        <v>5.4829999999999997</v>
      </c>
      <c r="O14" s="296">
        <f t="shared" si="4"/>
        <v>6.1912128363500862</v>
      </c>
      <c r="P14" s="157">
        <v>17.6539806923155</v>
      </c>
      <c r="Q14" s="295">
        <v>2.5999999999999999E-2</v>
      </c>
      <c r="R14" s="296">
        <f t="shared" si="5"/>
        <v>1.2224364097982981E-2</v>
      </c>
      <c r="S14" s="157">
        <v>99.983985332629402</v>
      </c>
      <c r="T14" s="295">
        <v>1.5620000000000001</v>
      </c>
      <c r="U14" s="296">
        <f t="shared" si="6"/>
        <v>4.3789072355695104</v>
      </c>
      <c r="V14" s="157">
        <v>31.604228018981701</v>
      </c>
      <c r="W14" s="306">
        <v>137.59899999999999</v>
      </c>
      <c r="X14" s="296">
        <f t="shared" si="7"/>
        <v>6.3963834139085156</v>
      </c>
      <c r="Y14" s="589">
        <v>4.15738438023795</v>
      </c>
      <c r="Z14" s="312"/>
      <c r="AA14" s="315" t="s">
        <v>211</v>
      </c>
      <c r="AB14" s="295">
        <v>47.597000000000001</v>
      </c>
      <c r="AC14" s="296">
        <f t="shared" si="8"/>
        <v>11.144933067648857</v>
      </c>
      <c r="AD14" s="583">
        <v>6.6273121562300803</v>
      </c>
      <c r="AE14" s="295">
        <v>15.407</v>
      </c>
      <c r="AF14" s="296">
        <f t="shared" si="9"/>
        <v>5.1537046328817535</v>
      </c>
      <c r="AG14" s="583">
        <v>10.377947409915199</v>
      </c>
      <c r="AH14" s="295">
        <v>14.222</v>
      </c>
      <c r="AI14" s="296">
        <f t="shared" si="10"/>
        <v>2.6180005485614983</v>
      </c>
      <c r="AJ14" s="157">
        <v>11.0692390225922</v>
      </c>
      <c r="AK14" s="295">
        <v>2.8250000000000002</v>
      </c>
      <c r="AL14" s="296">
        <f t="shared" si="11"/>
        <v>2.3825588260099524</v>
      </c>
      <c r="AM14" s="157">
        <v>21.7789371437276</v>
      </c>
      <c r="AN14" s="295">
        <v>2.516</v>
      </c>
      <c r="AO14" s="296">
        <f t="shared" si="12"/>
        <v>3.7479517354387011</v>
      </c>
      <c r="AP14" s="157">
        <v>24.5184832286815</v>
      </c>
      <c r="AQ14" s="295">
        <v>2.5999999999999999E-2</v>
      </c>
      <c r="AR14" s="296">
        <f t="shared" si="13"/>
        <v>1.291553241798637E-2</v>
      </c>
      <c r="AS14" s="157">
        <v>99.983985332629402</v>
      </c>
      <c r="AT14" s="295">
        <v>0.93700000000000006</v>
      </c>
      <c r="AU14" s="296">
        <f t="shared" si="14"/>
        <v>3.141449022697556</v>
      </c>
      <c r="AV14" s="157">
        <v>40.805034072039398</v>
      </c>
      <c r="AW14" s="306">
        <v>83.531000000000006</v>
      </c>
      <c r="AX14" s="296">
        <f t="shared" si="15"/>
        <v>4.9541040640010632</v>
      </c>
      <c r="AY14" s="589">
        <v>4.9949748055133503</v>
      </c>
    </row>
    <row r="15" spans="1:51" s="568" customFormat="1" ht="21.75" customHeight="1">
      <c r="A15" s="315" t="s">
        <v>212</v>
      </c>
      <c r="B15" s="295">
        <v>65.813999999999993</v>
      </c>
      <c r="C15" s="296">
        <f t="shared" si="0"/>
        <v>10.102787039254332</v>
      </c>
      <c r="D15" s="583">
        <v>6.2633804881926602</v>
      </c>
      <c r="E15" s="295">
        <v>12.247999999999999</v>
      </c>
      <c r="F15" s="296">
        <f t="shared" si="1"/>
        <v>3.3485706786815688</v>
      </c>
      <c r="G15" s="157">
        <v>13.199124908157801</v>
      </c>
      <c r="H15" s="295">
        <v>14.337</v>
      </c>
      <c r="I15" s="296">
        <f t="shared" si="2"/>
        <v>2.1986228894784463</v>
      </c>
      <c r="J15" s="157">
        <v>11.698580289986801</v>
      </c>
      <c r="K15" s="295">
        <v>3.125</v>
      </c>
      <c r="L15" s="296">
        <f t="shared" si="3"/>
        <v>2.1555440593205728</v>
      </c>
      <c r="M15" s="157">
        <v>31.5670916742204</v>
      </c>
      <c r="N15" s="295">
        <v>2.3420000000000001</v>
      </c>
      <c r="O15" s="296">
        <f t="shared" si="4"/>
        <v>2.6445049175144812</v>
      </c>
      <c r="P15" s="157">
        <v>27.465048696349399</v>
      </c>
      <c r="Q15" s="295">
        <v>0</v>
      </c>
      <c r="R15" s="296">
        <f t="shared" si="5"/>
        <v>0</v>
      </c>
      <c r="S15" s="157" t="s">
        <v>437</v>
      </c>
      <c r="T15" s="295">
        <v>1.2490000000000001</v>
      </c>
      <c r="U15" s="296">
        <f t="shared" si="6"/>
        <v>3.5014437498247881</v>
      </c>
      <c r="V15" s="157">
        <v>35.328454802072699</v>
      </c>
      <c r="W15" s="306">
        <v>99.114999999999995</v>
      </c>
      <c r="X15" s="296">
        <f t="shared" si="7"/>
        <v>4.6074284120490887</v>
      </c>
      <c r="Y15" s="589">
        <v>5.2832414192213699</v>
      </c>
      <c r="Z15" s="312"/>
      <c r="AA15" s="315" t="s">
        <v>212</v>
      </c>
      <c r="AB15" s="295">
        <v>37.981999999999999</v>
      </c>
      <c r="AC15" s="296">
        <f t="shared" si="8"/>
        <v>8.8935615222690263</v>
      </c>
      <c r="AD15" s="583">
        <v>7.1626530903060797</v>
      </c>
      <c r="AE15" s="295">
        <v>7.407</v>
      </c>
      <c r="AF15" s="296">
        <f t="shared" si="9"/>
        <v>2.477671851480181</v>
      </c>
      <c r="AG15" s="583">
        <v>15.409844853027099</v>
      </c>
      <c r="AH15" s="295">
        <v>7.8380000000000001</v>
      </c>
      <c r="AI15" s="296">
        <f t="shared" si="10"/>
        <v>1.4428271902422323</v>
      </c>
      <c r="AJ15" s="157">
        <v>15.017414409252</v>
      </c>
      <c r="AK15" s="295">
        <v>1.286</v>
      </c>
      <c r="AL15" s="296">
        <f t="shared" si="11"/>
        <v>1.0845913806190437</v>
      </c>
      <c r="AM15" s="157">
        <v>42.160283125545497</v>
      </c>
      <c r="AN15" s="295">
        <v>0.93700000000000006</v>
      </c>
      <c r="AO15" s="296">
        <f t="shared" si="12"/>
        <v>1.3957991955906452</v>
      </c>
      <c r="AP15" s="157">
        <v>47.136967635881902</v>
      </c>
      <c r="AQ15" s="295">
        <v>0</v>
      </c>
      <c r="AR15" s="296">
        <f t="shared" si="13"/>
        <v>0</v>
      </c>
      <c r="AS15" s="157" t="s">
        <v>437</v>
      </c>
      <c r="AT15" s="295">
        <v>0.78100000000000003</v>
      </c>
      <c r="AU15" s="296">
        <f t="shared" si="14"/>
        <v>2.6184329634224022</v>
      </c>
      <c r="AV15" s="157">
        <v>44.685940940532603</v>
      </c>
      <c r="AW15" s="306">
        <v>56.231000000000002</v>
      </c>
      <c r="AX15" s="296">
        <f t="shared" si="15"/>
        <v>3.3349801345948662</v>
      </c>
      <c r="AY15" s="589">
        <v>6.1750317633112299</v>
      </c>
    </row>
    <row r="16" spans="1:51" s="568" customFormat="1" ht="21.75" customHeight="1">
      <c r="A16" s="315" t="s">
        <v>213</v>
      </c>
      <c r="B16" s="295">
        <v>36.491</v>
      </c>
      <c r="C16" s="296">
        <f t="shared" si="0"/>
        <v>5.6015559280613534</v>
      </c>
      <c r="D16" s="583">
        <v>7.4177220623561499</v>
      </c>
      <c r="E16" s="295">
        <v>10.196</v>
      </c>
      <c r="F16" s="296">
        <f t="shared" si="1"/>
        <v>2.7875593272238142</v>
      </c>
      <c r="G16" s="157">
        <v>12.237143004768299</v>
      </c>
      <c r="H16" s="295">
        <v>6.548</v>
      </c>
      <c r="I16" s="296">
        <f t="shared" si="2"/>
        <v>1.0041558680550229</v>
      </c>
      <c r="J16" s="157">
        <v>17.394202870042399</v>
      </c>
      <c r="K16" s="295">
        <v>1.405</v>
      </c>
      <c r="L16" s="296">
        <f t="shared" si="3"/>
        <v>0.96913260907052945</v>
      </c>
      <c r="M16" s="157">
        <v>36.853158231479199</v>
      </c>
      <c r="N16" s="295">
        <v>0.78100000000000003</v>
      </c>
      <c r="O16" s="296">
        <f t="shared" si="4"/>
        <v>0.8818780275742143</v>
      </c>
      <c r="P16" s="157">
        <v>44.705634046560697</v>
      </c>
      <c r="Q16" s="295">
        <v>0</v>
      </c>
      <c r="R16" s="296">
        <f t="shared" si="5"/>
        <v>0</v>
      </c>
      <c r="S16" s="157" t="s">
        <v>437</v>
      </c>
      <c r="T16" s="295">
        <v>2.867</v>
      </c>
      <c r="U16" s="296">
        <f t="shared" si="6"/>
        <v>8.0373412576042167</v>
      </c>
      <c r="V16" s="157">
        <v>24.978480551518999</v>
      </c>
      <c r="W16" s="306">
        <v>58.287999999999997</v>
      </c>
      <c r="X16" s="296">
        <f t="shared" si="7"/>
        <v>2.7095574563034583</v>
      </c>
      <c r="Y16" s="589">
        <v>5.8069200979327604</v>
      </c>
      <c r="Z16" s="312"/>
      <c r="AA16" s="315" t="s">
        <v>213</v>
      </c>
      <c r="AB16" s="295">
        <v>18.826000000000001</v>
      </c>
      <c r="AC16" s="296">
        <f t="shared" si="8"/>
        <v>4.4081456800125505</v>
      </c>
      <c r="AD16" s="583">
        <v>10.319726007720099</v>
      </c>
      <c r="AE16" s="295">
        <v>6.3579999999999997</v>
      </c>
      <c r="AF16" s="296">
        <f t="shared" si="9"/>
        <v>2.1267770530188996</v>
      </c>
      <c r="AG16" s="583">
        <v>15.459865390103699</v>
      </c>
      <c r="AH16" s="295">
        <v>3.504</v>
      </c>
      <c r="AI16" s="296">
        <f t="shared" si="10"/>
        <v>0.64501996358877034</v>
      </c>
      <c r="AJ16" s="157">
        <v>22.114013777590699</v>
      </c>
      <c r="AK16" s="295">
        <v>0.625</v>
      </c>
      <c r="AL16" s="296">
        <f t="shared" si="11"/>
        <v>0.52711478451547611</v>
      </c>
      <c r="AM16" s="157">
        <v>50.009288678145502</v>
      </c>
      <c r="AN16" s="295">
        <v>0.312</v>
      </c>
      <c r="AO16" s="296">
        <f t="shared" si="12"/>
        <v>0.4647698495456577</v>
      </c>
      <c r="AP16" s="157">
        <v>70.701368504189901</v>
      </c>
      <c r="AQ16" s="295">
        <v>0</v>
      </c>
      <c r="AR16" s="296">
        <f t="shared" si="13"/>
        <v>0</v>
      </c>
      <c r="AS16" s="157" t="s">
        <v>437</v>
      </c>
      <c r="AT16" s="295">
        <v>1.93</v>
      </c>
      <c r="AU16" s="296">
        <f t="shared" si="14"/>
        <v>6.4706474000067047</v>
      </c>
      <c r="AV16" s="157">
        <v>28.6384627024967</v>
      </c>
      <c r="AW16" s="306">
        <v>31.555</v>
      </c>
      <c r="AX16" s="296">
        <f t="shared" si="15"/>
        <v>1.8714818898319612</v>
      </c>
      <c r="AY16" s="589">
        <v>7.7258650983176702</v>
      </c>
    </row>
    <row r="17" spans="1:51" s="568" customFormat="1" ht="21.75" customHeight="1">
      <c r="A17" s="315" t="s">
        <v>214</v>
      </c>
      <c r="B17" s="295">
        <v>32.415999999999997</v>
      </c>
      <c r="C17" s="296">
        <f t="shared" si="0"/>
        <v>4.9760224977127727</v>
      </c>
      <c r="D17" s="583">
        <v>9.0205880631390194</v>
      </c>
      <c r="E17" s="295">
        <v>6.3250000000000002</v>
      </c>
      <c r="F17" s="296">
        <f t="shared" si="1"/>
        <v>1.7292382056385471</v>
      </c>
      <c r="G17" s="157">
        <v>15.738391457438</v>
      </c>
      <c r="H17" s="295">
        <v>1.607</v>
      </c>
      <c r="I17" s="296">
        <f t="shared" si="2"/>
        <v>0.24643837507092578</v>
      </c>
      <c r="J17" s="157">
        <v>31.7225308006266</v>
      </c>
      <c r="K17" s="295">
        <v>0.312</v>
      </c>
      <c r="L17" s="296">
        <f t="shared" si="3"/>
        <v>0.21520951888256595</v>
      </c>
      <c r="M17" s="157">
        <v>70.707720210983595</v>
      </c>
      <c r="N17" s="295">
        <v>0.35199999999999998</v>
      </c>
      <c r="O17" s="296">
        <f t="shared" si="4"/>
        <v>0.39746615327288531</v>
      </c>
      <c r="P17" s="157">
        <v>63.7687497372672</v>
      </c>
      <c r="Q17" s="295">
        <v>0</v>
      </c>
      <c r="R17" s="296">
        <f t="shared" si="5"/>
        <v>0</v>
      </c>
      <c r="S17" s="157" t="s">
        <v>437</v>
      </c>
      <c r="T17" s="295">
        <v>1.093</v>
      </c>
      <c r="U17" s="296">
        <f t="shared" si="6"/>
        <v>3.0641137058114434</v>
      </c>
      <c r="V17" s="157">
        <v>34.9902169948666</v>
      </c>
      <c r="W17" s="306">
        <v>42.104999999999997</v>
      </c>
      <c r="X17" s="296">
        <f t="shared" si="7"/>
        <v>1.9572796578653775</v>
      </c>
      <c r="Y17" s="589">
        <v>7.5302764468421399</v>
      </c>
      <c r="Z17" s="312"/>
      <c r="AA17" s="315" t="s">
        <v>214</v>
      </c>
      <c r="AB17" s="295">
        <v>17.010999999999999</v>
      </c>
      <c r="AC17" s="296">
        <f t="shared" si="8"/>
        <v>3.9831597876709606</v>
      </c>
      <c r="AD17" s="583">
        <v>11.875984297288401</v>
      </c>
      <c r="AE17" s="295">
        <v>2.6030000000000002</v>
      </c>
      <c r="AF17" s="296">
        <f t="shared" si="9"/>
        <v>0.8707141662485367</v>
      </c>
      <c r="AG17" s="583">
        <v>24.586082858100799</v>
      </c>
      <c r="AH17" s="295">
        <v>0.625</v>
      </c>
      <c r="AI17" s="296">
        <f t="shared" si="10"/>
        <v>0.11505064989811113</v>
      </c>
      <c r="AJ17" s="157">
        <v>49.993570886252201</v>
      </c>
      <c r="AK17" s="295">
        <v>0</v>
      </c>
      <c r="AL17" s="296">
        <f t="shared" si="11"/>
        <v>0</v>
      </c>
      <c r="AM17" s="157" t="s">
        <v>437</v>
      </c>
      <c r="AN17" s="295">
        <v>3.9E-2</v>
      </c>
      <c r="AO17" s="296">
        <f t="shared" si="12"/>
        <v>5.8096231193207212E-2</v>
      </c>
      <c r="AP17" s="157">
        <v>99.960627007839605</v>
      </c>
      <c r="AQ17" s="295">
        <v>0</v>
      </c>
      <c r="AR17" s="296">
        <f t="shared" si="13"/>
        <v>0</v>
      </c>
      <c r="AS17" s="157" t="s">
        <v>437</v>
      </c>
      <c r="AT17" s="295">
        <v>0.78100000000000003</v>
      </c>
      <c r="AU17" s="296">
        <f t="shared" si="14"/>
        <v>2.6184329634224022</v>
      </c>
      <c r="AV17" s="157">
        <v>39.999935739915401</v>
      </c>
      <c r="AW17" s="306">
        <v>21.059000000000001</v>
      </c>
      <c r="AX17" s="296">
        <f t="shared" si="15"/>
        <v>1.2489791512587949</v>
      </c>
      <c r="AY17" s="589">
        <v>10.279483464836201</v>
      </c>
    </row>
    <row r="18" spans="1:51" s="568" customFormat="1" ht="21.75" customHeight="1">
      <c r="A18" s="315" t="s">
        <v>215</v>
      </c>
      <c r="B18" s="295">
        <v>19.327999999999999</v>
      </c>
      <c r="C18" s="296">
        <f t="shared" si="0"/>
        <v>2.9669472740557898</v>
      </c>
      <c r="D18" s="583">
        <v>10.5739569076724</v>
      </c>
      <c r="E18" s="295">
        <v>4.7430000000000003</v>
      </c>
      <c r="F18" s="296">
        <f t="shared" si="1"/>
        <v>1.2967236062203367</v>
      </c>
      <c r="G18" s="157">
        <v>18.9046594006305</v>
      </c>
      <c r="H18" s="295">
        <v>0.96199999999999997</v>
      </c>
      <c r="I18" s="296">
        <f t="shared" si="2"/>
        <v>0.14752564830008127</v>
      </c>
      <c r="J18" s="157">
        <v>56.294056214828601</v>
      </c>
      <c r="K18" s="295">
        <v>0.156</v>
      </c>
      <c r="L18" s="296">
        <f t="shared" si="3"/>
        <v>0.10760475944128298</v>
      </c>
      <c r="M18" s="157" t="s">
        <v>437</v>
      </c>
      <c r="N18" s="295">
        <v>0.312</v>
      </c>
      <c r="O18" s="296">
        <f t="shared" si="4"/>
        <v>0.35229954494642107</v>
      </c>
      <c r="P18" s="157">
        <v>70.727406540516697</v>
      </c>
      <c r="Q18" s="295">
        <v>0</v>
      </c>
      <c r="R18" s="296">
        <f t="shared" si="5"/>
        <v>0</v>
      </c>
      <c r="S18" s="157" t="s">
        <v>437</v>
      </c>
      <c r="T18" s="295">
        <v>0.69099999999999995</v>
      </c>
      <c r="U18" s="296">
        <f t="shared" si="6"/>
        <v>1.9371478231616719</v>
      </c>
      <c r="V18" s="157">
        <v>46.202934025820099</v>
      </c>
      <c r="W18" s="306">
        <v>26.193000000000001</v>
      </c>
      <c r="X18" s="296">
        <f t="shared" si="7"/>
        <v>1.2175994793603573</v>
      </c>
      <c r="Y18" s="589">
        <v>9.0402039983405302</v>
      </c>
      <c r="Z18" s="312"/>
      <c r="AA18" s="315" t="s">
        <v>215</v>
      </c>
      <c r="AB18" s="295">
        <v>6.5529999999999999</v>
      </c>
      <c r="AC18" s="296">
        <f t="shared" si="8"/>
        <v>1.5343981005589209</v>
      </c>
      <c r="AD18" s="583">
        <v>16.6181314321211</v>
      </c>
      <c r="AE18" s="295">
        <v>1.7090000000000001</v>
      </c>
      <c r="AF18" s="296">
        <f t="shared" si="9"/>
        <v>0.57166750292691093</v>
      </c>
      <c r="AG18" s="583">
        <v>30.8926127727592</v>
      </c>
      <c r="AH18" s="295">
        <v>0.18099999999999999</v>
      </c>
      <c r="AI18" s="296">
        <f t="shared" si="10"/>
        <v>3.3318668210492987E-2</v>
      </c>
      <c r="AJ18" s="157">
        <v>87.323077555726002</v>
      </c>
      <c r="AK18" s="295">
        <v>0.156</v>
      </c>
      <c r="AL18" s="296">
        <f t="shared" si="11"/>
        <v>0.13156785021506284</v>
      </c>
      <c r="AM18" s="157" t="s">
        <v>437</v>
      </c>
      <c r="AN18" s="295">
        <v>0.156</v>
      </c>
      <c r="AO18" s="296">
        <f t="shared" si="12"/>
        <v>0.23238492477282885</v>
      </c>
      <c r="AP18" s="157" t="s">
        <v>437</v>
      </c>
      <c r="AQ18" s="295">
        <v>0</v>
      </c>
      <c r="AR18" s="296">
        <f t="shared" si="13"/>
        <v>0</v>
      </c>
      <c r="AS18" s="157" t="s">
        <v>437</v>
      </c>
      <c r="AT18" s="295">
        <v>0.46800000000000003</v>
      </c>
      <c r="AU18" s="296">
        <f t="shared" si="14"/>
        <v>1.5690481778254601</v>
      </c>
      <c r="AV18" s="157">
        <v>57.758105342062102</v>
      </c>
      <c r="AW18" s="306">
        <v>9.2240000000000002</v>
      </c>
      <c r="AX18" s="296">
        <f t="shared" si="15"/>
        <v>0.54706223900522921</v>
      </c>
      <c r="AY18" s="589">
        <v>13.991092377337599</v>
      </c>
    </row>
    <row r="19" spans="1:51" s="568" customFormat="1" ht="21.75" customHeight="1">
      <c r="A19" s="315" t="s">
        <v>216</v>
      </c>
      <c r="B19" s="297">
        <v>14.858000000000001</v>
      </c>
      <c r="C19" s="298">
        <f t="shared" si="0"/>
        <v>2.2807793148758759</v>
      </c>
      <c r="D19" s="584">
        <v>11.3718251907535</v>
      </c>
      <c r="E19" s="295">
        <v>1.988</v>
      </c>
      <c r="F19" s="296">
        <f t="shared" si="1"/>
        <v>0.54351392139279542</v>
      </c>
      <c r="G19" s="157">
        <v>26.661363089422899</v>
      </c>
      <c r="H19" s="295">
        <v>0.46800000000000003</v>
      </c>
      <c r="I19" s="296">
        <f t="shared" si="2"/>
        <v>7.1769234308147647E-2</v>
      </c>
      <c r="J19" s="157">
        <v>57.736849102244101</v>
      </c>
      <c r="K19" s="295">
        <v>0</v>
      </c>
      <c r="L19" s="296">
        <f t="shared" si="3"/>
        <v>0</v>
      </c>
      <c r="M19" s="157" t="s">
        <v>437</v>
      </c>
      <c r="N19" s="295">
        <v>0.156</v>
      </c>
      <c r="O19" s="296">
        <f t="shared" si="4"/>
        <v>0.17614977247321054</v>
      </c>
      <c r="P19" s="157" t="s">
        <v>437</v>
      </c>
      <c r="Q19" s="295">
        <v>0</v>
      </c>
      <c r="R19" s="296">
        <f t="shared" si="5"/>
        <v>0</v>
      </c>
      <c r="S19" s="157" t="s">
        <v>437</v>
      </c>
      <c r="T19" s="295">
        <v>0</v>
      </c>
      <c r="U19" s="296">
        <f t="shared" si="6"/>
        <v>0</v>
      </c>
      <c r="V19" s="157" t="s">
        <v>437</v>
      </c>
      <c r="W19" s="307">
        <v>17.47</v>
      </c>
      <c r="X19" s="298">
        <f t="shared" si="7"/>
        <v>0.81210487169951651</v>
      </c>
      <c r="Y19" s="590">
        <v>10.8099223009288</v>
      </c>
      <c r="Z19" s="312"/>
      <c r="AA19" s="315" t="s">
        <v>216</v>
      </c>
      <c r="AB19" s="297">
        <v>5.7460000000000004</v>
      </c>
      <c r="AC19" s="298">
        <f t="shared" si="8"/>
        <v>1.3454374310715032</v>
      </c>
      <c r="AD19" s="584">
        <v>16.621150706448699</v>
      </c>
      <c r="AE19" s="297">
        <v>0.46800000000000003</v>
      </c>
      <c r="AF19" s="298">
        <f t="shared" si="9"/>
        <v>0.156547917711992</v>
      </c>
      <c r="AG19" s="584">
        <v>57.730626365416803</v>
      </c>
      <c r="AH19" s="295">
        <v>0.156</v>
      </c>
      <c r="AI19" s="296">
        <f t="shared" si="10"/>
        <v>2.8716642214568537E-2</v>
      </c>
      <c r="AJ19" s="157" t="s">
        <v>437</v>
      </c>
      <c r="AK19" s="295">
        <v>0</v>
      </c>
      <c r="AL19" s="296">
        <f t="shared" si="11"/>
        <v>0</v>
      </c>
      <c r="AM19" s="157" t="s">
        <v>437</v>
      </c>
      <c r="AN19" s="295">
        <v>0</v>
      </c>
      <c r="AO19" s="296">
        <f t="shared" si="12"/>
        <v>0</v>
      </c>
      <c r="AP19" s="157" t="s">
        <v>437</v>
      </c>
      <c r="AQ19" s="295">
        <v>0</v>
      </c>
      <c r="AR19" s="296">
        <f t="shared" si="13"/>
        <v>0</v>
      </c>
      <c r="AS19" s="157" t="s">
        <v>437</v>
      </c>
      <c r="AT19" s="295">
        <v>0</v>
      </c>
      <c r="AU19" s="296">
        <f t="shared" si="14"/>
        <v>0</v>
      </c>
      <c r="AV19" s="157" t="s">
        <v>437</v>
      </c>
      <c r="AW19" s="307">
        <v>6.37</v>
      </c>
      <c r="AX19" s="298">
        <f t="shared" si="15"/>
        <v>0.3777955835281126</v>
      </c>
      <c r="AY19" s="590">
        <v>16.053963290196801</v>
      </c>
    </row>
    <row r="20" spans="1:51" s="568" customFormat="1" ht="21.75" customHeight="1">
      <c r="A20" s="316" t="s">
        <v>217</v>
      </c>
      <c r="B20" s="299">
        <v>36.154000000000003</v>
      </c>
      <c r="C20" s="300">
        <f t="shared" si="0"/>
        <v>5.5498246971343672</v>
      </c>
      <c r="D20" s="585">
        <v>9.3559660356428207</v>
      </c>
      <c r="E20" s="299">
        <v>3.5259999999999998</v>
      </c>
      <c r="F20" s="300">
        <f t="shared" si="1"/>
        <v>0.96399903764134642</v>
      </c>
      <c r="G20" s="587">
        <v>20.906249134546499</v>
      </c>
      <c r="H20" s="299">
        <v>0</v>
      </c>
      <c r="I20" s="300">
        <f t="shared" si="2"/>
        <v>0</v>
      </c>
      <c r="J20" s="587" t="s">
        <v>437</v>
      </c>
      <c r="K20" s="299">
        <v>0</v>
      </c>
      <c r="L20" s="300">
        <f t="shared" si="3"/>
        <v>0</v>
      </c>
      <c r="M20" s="587" t="s">
        <v>437</v>
      </c>
      <c r="N20" s="299">
        <v>0.156</v>
      </c>
      <c r="O20" s="300">
        <f t="shared" si="4"/>
        <v>0.17614977247321054</v>
      </c>
      <c r="P20" s="587">
        <v>99.993866569518104</v>
      </c>
      <c r="Q20" s="299">
        <v>0</v>
      </c>
      <c r="R20" s="300">
        <f t="shared" si="5"/>
        <v>0</v>
      </c>
      <c r="S20" s="587" t="s">
        <v>437</v>
      </c>
      <c r="T20" s="299">
        <v>0.156</v>
      </c>
      <c r="U20" s="300">
        <f t="shared" si="6"/>
        <v>0.43733004401334419</v>
      </c>
      <c r="V20" s="587" t="s">
        <v>437</v>
      </c>
      <c r="W20" s="308">
        <v>39.991999999999997</v>
      </c>
      <c r="X20" s="300">
        <f t="shared" si="7"/>
        <v>1.8590554109334325</v>
      </c>
      <c r="Y20" s="591">
        <v>8.7982032473746994</v>
      </c>
      <c r="Z20" s="312"/>
      <c r="AA20" s="316" t="s">
        <v>217</v>
      </c>
      <c r="AB20" s="299">
        <v>10.589</v>
      </c>
      <c r="AC20" s="300">
        <f t="shared" si="8"/>
        <v>2.4794356000028097</v>
      </c>
      <c r="AD20" s="585">
        <v>14.016622378296701</v>
      </c>
      <c r="AE20" s="299">
        <v>0.78100000000000003</v>
      </c>
      <c r="AF20" s="300">
        <f t="shared" si="9"/>
        <v>0.26124770028432848</v>
      </c>
      <c r="AG20" s="585">
        <v>44.699606506354101</v>
      </c>
      <c r="AH20" s="299">
        <v>0</v>
      </c>
      <c r="AI20" s="300">
        <f t="shared" si="10"/>
        <v>0</v>
      </c>
      <c r="AJ20" s="587" t="s">
        <v>437</v>
      </c>
      <c r="AK20" s="299">
        <v>0</v>
      </c>
      <c r="AL20" s="300">
        <f t="shared" si="11"/>
        <v>0</v>
      </c>
      <c r="AM20" s="587" t="s">
        <v>437</v>
      </c>
      <c r="AN20" s="299">
        <v>0.156</v>
      </c>
      <c r="AO20" s="300">
        <f t="shared" si="12"/>
        <v>0.23238492477282885</v>
      </c>
      <c r="AP20" s="587">
        <v>99.993866569518104</v>
      </c>
      <c r="AQ20" s="299">
        <v>0</v>
      </c>
      <c r="AR20" s="300">
        <f t="shared" si="13"/>
        <v>0</v>
      </c>
      <c r="AS20" s="587" t="s">
        <v>437</v>
      </c>
      <c r="AT20" s="299">
        <v>0.156</v>
      </c>
      <c r="AU20" s="300">
        <f t="shared" si="14"/>
        <v>0.52301605927515338</v>
      </c>
      <c r="AV20" s="587" t="s">
        <v>437</v>
      </c>
      <c r="AW20" s="308">
        <v>11.683</v>
      </c>
      <c r="AX20" s="300">
        <f t="shared" si="15"/>
        <v>0.69290200978947236</v>
      </c>
      <c r="AY20" s="591">
        <v>13.181420374025301</v>
      </c>
    </row>
    <row r="21" spans="1:51" s="568" customFormat="1" ht="31.5" customHeight="1">
      <c r="A21" s="317" t="s">
        <v>170</v>
      </c>
      <c r="B21" s="301">
        <v>651.44399999999996</v>
      </c>
      <c r="C21" s="302">
        <f>SUM(C6:C20)</f>
        <v>99.999846494863732</v>
      </c>
      <c r="D21" s="309">
        <v>2.6847188181783999</v>
      </c>
      <c r="E21" s="301">
        <v>365.76799999999997</v>
      </c>
      <c r="F21" s="304">
        <f>SUM(F6:F20)</f>
        <v>100.0002733973448</v>
      </c>
      <c r="G21" s="310">
        <v>3.0166990854009001</v>
      </c>
      <c r="H21" s="301">
        <v>652.09</v>
      </c>
      <c r="I21" s="304">
        <f>SUM(I6:I20)</f>
        <v>100.00015335306475</v>
      </c>
      <c r="J21" s="309">
        <v>2.1884998555942601</v>
      </c>
      <c r="K21" s="301">
        <v>144.97499999999999</v>
      </c>
      <c r="L21" s="302">
        <f>SUM(L6:L20)</f>
        <v>100.00068977409897</v>
      </c>
      <c r="M21" s="309">
        <v>4.1808141532800303</v>
      </c>
      <c r="N21" s="301">
        <v>88.561000000000007</v>
      </c>
      <c r="O21" s="302">
        <f>SUM(O6:O20)</f>
        <v>100</v>
      </c>
      <c r="P21" s="309">
        <v>5.7442124501395799</v>
      </c>
      <c r="Q21" s="301">
        <v>212.69</v>
      </c>
      <c r="R21" s="302">
        <f>SUM(R6:R20)</f>
        <v>100.00000000000001</v>
      </c>
      <c r="S21" s="309">
        <v>3.6302537110134199</v>
      </c>
      <c r="T21" s="301">
        <v>35.670999999999999</v>
      </c>
      <c r="U21" s="302">
        <f>SUM(U6:U20)</f>
        <v>100.00280339771803</v>
      </c>
      <c r="V21" s="310">
        <v>7.5391224615680299</v>
      </c>
      <c r="W21" s="301">
        <v>2151.1999999999998</v>
      </c>
      <c r="X21" s="304">
        <f>SUM(X6:X20)</f>
        <v>100</v>
      </c>
      <c r="Y21" s="311">
        <v>1.2508980887093299</v>
      </c>
      <c r="Z21" s="312"/>
      <c r="AA21" s="317" t="s">
        <v>170</v>
      </c>
      <c r="AB21" s="301">
        <v>427.07299999999998</v>
      </c>
      <c r="AC21" s="302">
        <f>SUM(AC6:AC20)</f>
        <v>99.999765847993217</v>
      </c>
      <c r="AD21" s="309">
        <v>3.04695600348477</v>
      </c>
      <c r="AE21" s="301">
        <v>298.95</v>
      </c>
      <c r="AF21" s="304">
        <f>SUM(AF6:AF20)</f>
        <v>99.999330991804655</v>
      </c>
      <c r="AG21" s="310">
        <v>3.3565075088151501</v>
      </c>
      <c r="AH21" s="301">
        <v>543.23900000000003</v>
      </c>
      <c r="AI21" s="304">
        <f>SUM(AI6:AI20)</f>
        <v>100.00036816207967</v>
      </c>
      <c r="AJ21" s="309">
        <v>2.47038425123454</v>
      </c>
      <c r="AK21" s="301">
        <v>118.57</v>
      </c>
      <c r="AL21" s="302">
        <f>SUM(AL6:AL20)</f>
        <v>100</v>
      </c>
      <c r="AM21" s="309">
        <v>4.2858578144097397</v>
      </c>
      <c r="AN21" s="301">
        <v>67.13</v>
      </c>
      <c r="AO21" s="302">
        <f>SUM(AO6:AO20)</f>
        <v>99.998510353046342</v>
      </c>
      <c r="AP21" s="309">
        <v>6.29181711036893</v>
      </c>
      <c r="AQ21" s="301">
        <v>201.30799999999999</v>
      </c>
      <c r="AR21" s="302">
        <f>SUM(AR6:AR20)</f>
        <v>100</v>
      </c>
      <c r="AS21" s="309">
        <v>3.7313881262341102</v>
      </c>
      <c r="AT21" s="301">
        <v>29.827000000000002</v>
      </c>
      <c r="AU21" s="302">
        <f>SUM(AU6:AU20)</f>
        <v>100.00335266704666</v>
      </c>
      <c r="AV21" s="310">
        <v>7.8964237490492799</v>
      </c>
      <c r="AW21" s="301">
        <v>1686.097</v>
      </c>
      <c r="AX21" s="304">
        <f>SUM(AX6:AX20)</f>
        <v>100.00005930856884</v>
      </c>
      <c r="AY21" s="311">
        <v>1.5307840182793599</v>
      </c>
    </row>
    <row r="22" spans="1:51" ht="10.5" customHeight="1">
      <c r="B22" s="303"/>
      <c r="E22" s="303"/>
      <c r="H22" s="303"/>
      <c r="K22" s="303"/>
      <c r="N22" s="303"/>
      <c r="Q22" s="303"/>
      <c r="T22" s="303"/>
      <c r="W22" s="303"/>
      <c r="Z22" s="105"/>
      <c r="AB22" s="303"/>
      <c r="AE22" s="303"/>
      <c r="AH22" s="303"/>
      <c r="AK22" s="303"/>
      <c r="AN22" s="303"/>
      <c r="AQ22" s="303"/>
      <c r="AT22" s="303"/>
      <c r="AW22" s="303"/>
    </row>
    <row r="23" spans="1:51" ht="26.25" customHeight="1">
      <c r="A23" s="313" t="s">
        <v>89</v>
      </c>
      <c r="B23" s="288"/>
      <c r="C23" s="288"/>
      <c r="D23" s="288"/>
      <c r="E23" s="288"/>
      <c r="F23" s="288"/>
      <c r="G23" s="288"/>
      <c r="H23" s="288"/>
      <c r="I23" s="288"/>
      <c r="J23" s="288"/>
      <c r="K23" s="288"/>
      <c r="L23" s="288"/>
      <c r="M23" s="288"/>
      <c r="N23" s="288"/>
      <c r="O23" s="288"/>
      <c r="P23" s="288"/>
      <c r="Q23" s="288"/>
      <c r="R23" s="288"/>
      <c r="S23" s="288"/>
      <c r="T23" s="288"/>
      <c r="U23" s="288"/>
      <c r="V23" s="288"/>
      <c r="W23" s="288"/>
      <c r="X23" s="288"/>
      <c r="Y23" s="289"/>
      <c r="Z23" s="105"/>
      <c r="AA23" s="313" t="s">
        <v>89</v>
      </c>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9"/>
    </row>
    <row r="24" spans="1:51" ht="15.75" customHeight="1">
      <c r="A24" s="820" t="s">
        <v>219</v>
      </c>
      <c r="B24" s="706" t="s">
        <v>201</v>
      </c>
      <c r="C24" s="733"/>
      <c r="D24" s="733"/>
      <c r="E24" s="733"/>
      <c r="F24" s="733"/>
      <c r="G24" s="733"/>
      <c r="H24" s="733"/>
      <c r="I24" s="733"/>
      <c r="J24" s="733"/>
      <c r="K24" s="733"/>
      <c r="L24" s="733"/>
      <c r="M24" s="733"/>
      <c r="N24" s="733"/>
      <c r="O24" s="733"/>
      <c r="P24" s="733"/>
      <c r="Q24" s="733"/>
      <c r="R24" s="733"/>
      <c r="S24" s="733"/>
      <c r="T24" s="733"/>
      <c r="U24" s="733"/>
      <c r="V24" s="733"/>
      <c r="W24" s="733"/>
      <c r="X24" s="733"/>
      <c r="Y24" s="823"/>
      <c r="Z24" s="105"/>
      <c r="AA24" s="820" t="s">
        <v>219</v>
      </c>
      <c r="AB24" s="706" t="s">
        <v>201</v>
      </c>
      <c r="AC24" s="733"/>
      <c r="AD24" s="733"/>
      <c r="AE24" s="733"/>
      <c r="AF24" s="733"/>
      <c r="AG24" s="733"/>
      <c r="AH24" s="733"/>
      <c r="AI24" s="733"/>
      <c r="AJ24" s="733"/>
      <c r="AK24" s="733"/>
      <c r="AL24" s="733"/>
      <c r="AM24" s="733"/>
      <c r="AN24" s="733"/>
      <c r="AO24" s="733"/>
      <c r="AP24" s="733"/>
      <c r="AQ24" s="733"/>
      <c r="AR24" s="733"/>
      <c r="AS24" s="733"/>
      <c r="AT24" s="733"/>
      <c r="AU24" s="733"/>
      <c r="AV24" s="733"/>
      <c r="AW24" s="733"/>
      <c r="AX24" s="733"/>
      <c r="AY24" s="823"/>
    </row>
    <row r="25" spans="1:51" ht="15.75" customHeight="1">
      <c r="A25" s="821"/>
      <c r="B25" s="824" t="s">
        <v>82</v>
      </c>
      <c r="C25" s="818"/>
      <c r="D25" s="825"/>
      <c r="E25" s="824" t="s">
        <v>83</v>
      </c>
      <c r="F25" s="818"/>
      <c r="G25" s="818"/>
      <c r="H25" s="824" t="s">
        <v>84</v>
      </c>
      <c r="I25" s="818"/>
      <c r="J25" s="825"/>
      <c r="K25" s="824" t="s">
        <v>85</v>
      </c>
      <c r="L25" s="818"/>
      <c r="M25" s="825"/>
      <c r="N25" s="824" t="s">
        <v>86</v>
      </c>
      <c r="O25" s="818"/>
      <c r="P25" s="825"/>
      <c r="Q25" s="824" t="s">
        <v>87</v>
      </c>
      <c r="R25" s="818"/>
      <c r="S25" s="825"/>
      <c r="T25" s="824" t="s">
        <v>88</v>
      </c>
      <c r="U25" s="818"/>
      <c r="V25" s="818"/>
      <c r="W25" s="817" t="s">
        <v>170</v>
      </c>
      <c r="X25" s="818"/>
      <c r="Y25" s="819"/>
      <c r="Z25" s="105"/>
      <c r="AA25" s="821"/>
      <c r="AB25" s="824" t="s">
        <v>82</v>
      </c>
      <c r="AC25" s="818"/>
      <c r="AD25" s="825"/>
      <c r="AE25" s="824" t="s">
        <v>83</v>
      </c>
      <c r="AF25" s="818"/>
      <c r="AG25" s="818"/>
      <c r="AH25" s="824" t="s">
        <v>84</v>
      </c>
      <c r="AI25" s="818"/>
      <c r="AJ25" s="825"/>
      <c r="AK25" s="824" t="s">
        <v>85</v>
      </c>
      <c r="AL25" s="818"/>
      <c r="AM25" s="825"/>
      <c r="AN25" s="824" t="s">
        <v>86</v>
      </c>
      <c r="AO25" s="818"/>
      <c r="AP25" s="825"/>
      <c r="AQ25" s="824" t="s">
        <v>87</v>
      </c>
      <c r="AR25" s="818"/>
      <c r="AS25" s="825"/>
      <c r="AT25" s="824" t="s">
        <v>88</v>
      </c>
      <c r="AU25" s="818"/>
      <c r="AV25" s="818"/>
      <c r="AW25" s="817" t="s">
        <v>170</v>
      </c>
      <c r="AX25" s="818"/>
      <c r="AY25" s="819"/>
    </row>
    <row r="26" spans="1:51" ht="33.75" customHeight="1">
      <c r="A26" s="822"/>
      <c r="B26" s="291" t="s">
        <v>202</v>
      </c>
      <c r="C26" s="14" t="s">
        <v>24</v>
      </c>
      <c r="D26" s="318" t="s">
        <v>230</v>
      </c>
      <c r="E26" s="291" t="s">
        <v>202</v>
      </c>
      <c r="F26" s="14" t="s">
        <v>24</v>
      </c>
      <c r="G26" s="318" t="s">
        <v>230</v>
      </c>
      <c r="H26" s="291" t="s">
        <v>202</v>
      </c>
      <c r="I26" s="14" t="s">
        <v>24</v>
      </c>
      <c r="J26" s="318" t="s">
        <v>230</v>
      </c>
      <c r="K26" s="291" t="s">
        <v>202</v>
      </c>
      <c r="L26" s="14" t="s">
        <v>24</v>
      </c>
      <c r="M26" s="318" t="s">
        <v>230</v>
      </c>
      <c r="N26" s="291" t="s">
        <v>202</v>
      </c>
      <c r="O26" s="14" t="s">
        <v>24</v>
      </c>
      <c r="P26" s="318" t="s">
        <v>230</v>
      </c>
      <c r="Q26" s="291" t="s">
        <v>202</v>
      </c>
      <c r="R26" s="14" t="s">
        <v>24</v>
      </c>
      <c r="S26" s="318" t="s">
        <v>230</v>
      </c>
      <c r="T26" s="291" t="s">
        <v>202</v>
      </c>
      <c r="U26" s="14" t="s">
        <v>24</v>
      </c>
      <c r="V26" s="318" t="s">
        <v>230</v>
      </c>
      <c r="W26" s="292" t="s">
        <v>202</v>
      </c>
      <c r="X26" s="14" t="s">
        <v>24</v>
      </c>
      <c r="Y26" s="319" t="s">
        <v>230</v>
      </c>
      <c r="Z26" s="105"/>
      <c r="AA26" s="822"/>
      <c r="AB26" s="291" t="s">
        <v>202</v>
      </c>
      <c r="AC26" s="14" t="s">
        <v>24</v>
      </c>
      <c r="AD26" s="318" t="s">
        <v>230</v>
      </c>
      <c r="AE26" s="291" t="s">
        <v>202</v>
      </c>
      <c r="AF26" s="14" t="s">
        <v>24</v>
      </c>
      <c r="AG26" s="318" t="s">
        <v>230</v>
      </c>
      <c r="AH26" s="291" t="s">
        <v>202</v>
      </c>
      <c r="AI26" s="14" t="s">
        <v>24</v>
      </c>
      <c r="AJ26" s="318" t="s">
        <v>230</v>
      </c>
      <c r="AK26" s="291" t="s">
        <v>202</v>
      </c>
      <c r="AL26" s="14" t="s">
        <v>24</v>
      </c>
      <c r="AM26" s="318" t="s">
        <v>230</v>
      </c>
      <c r="AN26" s="291" t="s">
        <v>202</v>
      </c>
      <c r="AO26" s="14" t="s">
        <v>24</v>
      </c>
      <c r="AP26" s="318" t="s">
        <v>230</v>
      </c>
      <c r="AQ26" s="291" t="s">
        <v>202</v>
      </c>
      <c r="AR26" s="14" t="s">
        <v>24</v>
      </c>
      <c r="AS26" s="318" t="s">
        <v>230</v>
      </c>
      <c r="AT26" s="291" t="s">
        <v>202</v>
      </c>
      <c r="AU26" s="14" t="s">
        <v>24</v>
      </c>
      <c r="AV26" s="318" t="s">
        <v>230</v>
      </c>
      <c r="AW26" s="292" t="s">
        <v>202</v>
      </c>
      <c r="AX26" s="14" t="s">
        <v>24</v>
      </c>
      <c r="AY26" s="319" t="s">
        <v>230</v>
      </c>
    </row>
    <row r="27" spans="1:51" s="568" customFormat="1" ht="21.75" customHeight="1">
      <c r="A27" s="610" t="s">
        <v>203</v>
      </c>
      <c r="B27" s="293">
        <v>12.343</v>
      </c>
      <c r="C27" s="294">
        <f>B27/B$42*100</f>
        <v>2.8921630652289032</v>
      </c>
      <c r="D27" s="582">
        <v>12.031137832804699</v>
      </c>
      <c r="E27" s="293">
        <v>16.651</v>
      </c>
      <c r="F27" s="294">
        <f>E27/E$42*100</f>
        <v>8.4022121973619139</v>
      </c>
      <c r="G27" s="586">
        <v>10.7747833192782</v>
      </c>
      <c r="H27" s="293">
        <v>17.311</v>
      </c>
      <c r="I27" s="294">
        <f>H27/H$42*100</f>
        <v>6.5907749709695231</v>
      </c>
      <c r="J27" s="586">
        <v>9.8030481020623501</v>
      </c>
      <c r="K27" s="293">
        <v>6.7519999999999998</v>
      </c>
      <c r="L27" s="294">
        <f>K27/K$42*100</f>
        <v>14.013822876237523</v>
      </c>
      <c r="M27" s="586">
        <v>16.529588607722999</v>
      </c>
      <c r="N27" s="293">
        <v>4.8899999999999997</v>
      </c>
      <c r="O27" s="294">
        <f>N27/N$42*100</f>
        <v>13.781635758976382</v>
      </c>
      <c r="P27" s="586">
        <v>18.667902115725798</v>
      </c>
      <c r="Q27" s="293">
        <v>6.5819999999999999</v>
      </c>
      <c r="R27" s="294">
        <f>Q27/Q$42*100</f>
        <v>20.362578888751393</v>
      </c>
      <c r="S27" s="586">
        <v>16.9349048481361</v>
      </c>
      <c r="T27" s="293">
        <v>0.67800000000000005</v>
      </c>
      <c r="U27" s="294">
        <f>T27/T$42*100</f>
        <v>10.197022108587758</v>
      </c>
      <c r="V27" s="586">
        <v>53.178009082838699</v>
      </c>
      <c r="W27" s="305">
        <v>65.206999999999994</v>
      </c>
      <c r="X27" s="294">
        <f>W27/W$42*100</f>
        <v>6.4546048463731385</v>
      </c>
      <c r="Y27" s="588">
        <v>5.9649770624556497</v>
      </c>
      <c r="Z27" s="312"/>
      <c r="AA27" s="610" t="s">
        <v>203</v>
      </c>
      <c r="AB27" s="293">
        <v>11.509</v>
      </c>
      <c r="AC27" s="294">
        <f>AB27/AB$42*100</f>
        <v>5.1437331283408128</v>
      </c>
      <c r="AD27" s="582">
        <v>12.6060650791858</v>
      </c>
      <c r="AE27" s="293">
        <v>15.581</v>
      </c>
      <c r="AF27" s="294">
        <f>AE27/AE$42*100</f>
        <v>10.920853426040148</v>
      </c>
      <c r="AG27" s="586">
        <v>11.209246472084301</v>
      </c>
      <c r="AH27" s="293">
        <v>14.925000000000001</v>
      </c>
      <c r="AI27" s="294">
        <f>AH27/AH$42*100</f>
        <v>8.6712758540553097</v>
      </c>
      <c r="AJ27" s="586">
        <v>10.637610110003701</v>
      </c>
      <c r="AK27" s="293">
        <v>5.1909999999999998</v>
      </c>
      <c r="AL27" s="294">
        <f>AK27/AK$42*100</f>
        <v>18.784150533743439</v>
      </c>
      <c r="AM27" s="586">
        <v>19.2840686850971</v>
      </c>
      <c r="AN27" s="293">
        <v>4.077</v>
      </c>
      <c r="AO27" s="294">
        <f>AN27/AN$42*100</f>
        <v>20.868096432410297</v>
      </c>
      <c r="AP27" s="586">
        <v>20.2827742171532</v>
      </c>
      <c r="AQ27" s="293">
        <v>6.0890000000000004</v>
      </c>
      <c r="AR27" s="294">
        <f>AQ27/AQ$42*100</f>
        <v>23.923463774948921</v>
      </c>
      <c r="AS27" s="586">
        <v>17.377532075746899</v>
      </c>
      <c r="AT27" s="293">
        <v>0.495</v>
      </c>
      <c r="AU27" s="294">
        <f>AT27/AT$42*100</f>
        <v>16.192345436702649</v>
      </c>
      <c r="AV27" s="586">
        <v>65.429435820186299</v>
      </c>
      <c r="AW27" s="305">
        <v>57.866</v>
      </c>
      <c r="AX27" s="294">
        <f>AW27/AW$42*100</f>
        <v>9.4210390071326113</v>
      </c>
      <c r="AY27" s="588">
        <v>6.39195517793131</v>
      </c>
    </row>
    <row r="28" spans="1:51" s="568" customFormat="1" ht="21.75" customHeight="1">
      <c r="A28" s="315" t="s">
        <v>204</v>
      </c>
      <c r="B28" s="295">
        <v>13.521000000000001</v>
      </c>
      <c r="C28" s="296">
        <f t="shared" ref="C28:C41" si="16">B28/B$42*100</f>
        <v>3.1681873778627563</v>
      </c>
      <c r="D28" s="583">
        <v>12.4633019965611</v>
      </c>
      <c r="E28" s="295">
        <v>24.007999999999999</v>
      </c>
      <c r="F28" s="296">
        <f t="shared" ref="F28:F41" si="17">E28/E$42*100</f>
        <v>12.114606356030558</v>
      </c>
      <c r="G28" s="157">
        <v>9.6213808093822699</v>
      </c>
      <c r="H28" s="295">
        <v>15.478</v>
      </c>
      <c r="I28" s="296">
        <f t="shared" ref="I28:I41" si="18">H28/H$42*100</f>
        <v>5.8929013344501344</v>
      </c>
      <c r="J28" s="157">
        <v>11.608872462319001</v>
      </c>
      <c r="K28" s="295">
        <v>4.33</v>
      </c>
      <c r="L28" s="296">
        <f t="shared" ref="L28:L41" si="19">K28/K$42*100</f>
        <v>8.9869450613312303</v>
      </c>
      <c r="M28" s="157">
        <v>20.463954196272802</v>
      </c>
      <c r="N28" s="295">
        <v>2.113</v>
      </c>
      <c r="O28" s="296">
        <f t="shared" ref="O28:O41" si="20">N28/N$42*100</f>
        <v>5.9551321796967471</v>
      </c>
      <c r="P28" s="157">
        <v>29.8634457886467</v>
      </c>
      <c r="Q28" s="295">
        <v>3.5310000000000001</v>
      </c>
      <c r="R28" s="296">
        <f t="shared" ref="R28:R41" si="21">Q28/Q$42*100</f>
        <v>10.923771810419504</v>
      </c>
      <c r="S28" s="157">
        <v>20.926104073391599</v>
      </c>
      <c r="T28" s="295">
        <v>0.65200000000000002</v>
      </c>
      <c r="U28" s="296">
        <f t="shared" ref="U28:U41" si="22">T28/T$42*100</f>
        <v>9.805985862535719</v>
      </c>
      <c r="V28" s="157">
        <v>46.7360602109582</v>
      </c>
      <c r="W28" s="306">
        <v>63.633000000000003</v>
      </c>
      <c r="X28" s="296">
        <f t="shared" ref="X28:X41" si="23">W28/W$42*100</f>
        <v>6.2988002850807732</v>
      </c>
      <c r="Y28" s="589">
        <v>5.95243347506573</v>
      </c>
      <c r="Z28" s="312"/>
      <c r="AA28" s="315" t="s">
        <v>204</v>
      </c>
      <c r="AB28" s="295">
        <v>9.9290000000000003</v>
      </c>
      <c r="AC28" s="296">
        <f t="shared" ref="AC28:AC41" si="24">AB28/AB$42*100</f>
        <v>4.4375815649748827</v>
      </c>
      <c r="AD28" s="583">
        <v>13.768359766223501</v>
      </c>
      <c r="AE28" s="295">
        <v>20.640999999999998</v>
      </c>
      <c r="AF28" s="296">
        <f t="shared" ref="AF28:AF41" si="25">AE28/AE$42*100</f>
        <v>14.467449814960187</v>
      </c>
      <c r="AG28" s="157">
        <v>10.216917437163101</v>
      </c>
      <c r="AH28" s="295">
        <v>12.673999999999999</v>
      </c>
      <c r="AI28" s="296">
        <f t="shared" ref="AI28:AI41" si="26">AH28/AH$42*100</f>
        <v>7.363467348361608</v>
      </c>
      <c r="AJ28" s="157">
        <v>12.8566571048962</v>
      </c>
      <c r="AK28" s="295">
        <v>3.5880000000000001</v>
      </c>
      <c r="AL28" s="296">
        <f t="shared" ref="AL28:AL41" si="27">AK28/AK$42*100</f>
        <v>12.983535371811108</v>
      </c>
      <c r="AM28" s="157">
        <v>21.606668490016801</v>
      </c>
      <c r="AN28" s="295">
        <v>1.8</v>
      </c>
      <c r="AO28" s="296">
        <f t="shared" ref="AO28:AO41" si="28">AN28/AN$42*100</f>
        <v>9.2132876081281676</v>
      </c>
      <c r="AP28" s="157">
        <v>32.832220338317498</v>
      </c>
      <c r="AQ28" s="295">
        <v>2.75</v>
      </c>
      <c r="AR28" s="296">
        <f t="shared" ref="AR28:AR41" si="29">AQ28/AQ$42*100</f>
        <v>10.804651893760804</v>
      </c>
      <c r="AS28" s="157">
        <v>24.997383356651401</v>
      </c>
      <c r="AT28" s="295">
        <v>0.52300000000000002</v>
      </c>
      <c r="AU28" s="296">
        <f t="shared" ref="AU28:AU41" si="30">AT28/AT$42*100</f>
        <v>17.108276087667647</v>
      </c>
      <c r="AV28" s="157">
        <v>49.170084604306197</v>
      </c>
      <c r="AW28" s="306">
        <v>51.906999999999996</v>
      </c>
      <c r="AX28" s="296">
        <f t="shared" ref="AX28:AX41" si="31">AW28/AW$42*100</f>
        <v>8.4508670332014031</v>
      </c>
      <c r="AY28" s="589">
        <v>6.6068285657653201</v>
      </c>
    </row>
    <row r="29" spans="1:51" s="568" customFormat="1" ht="21.75" customHeight="1">
      <c r="A29" s="315" t="s">
        <v>205</v>
      </c>
      <c r="B29" s="295">
        <v>19.253</v>
      </c>
      <c r="C29" s="296">
        <f t="shared" si="16"/>
        <v>4.5112870043629645</v>
      </c>
      <c r="D29" s="583">
        <v>13.0902693962946</v>
      </c>
      <c r="E29" s="295">
        <v>21.117999999999999</v>
      </c>
      <c r="F29" s="296">
        <f t="shared" si="17"/>
        <v>10.656291945462067</v>
      </c>
      <c r="G29" s="157">
        <v>9.8054441062107802</v>
      </c>
      <c r="H29" s="295">
        <v>31.71</v>
      </c>
      <c r="I29" s="296">
        <f t="shared" si="18"/>
        <v>12.072871256972077</v>
      </c>
      <c r="J29" s="157">
        <v>8.7514012727257704</v>
      </c>
      <c r="K29" s="295">
        <v>3.657</v>
      </c>
      <c r="L29" s="296">
        <f t="shared" si="19"/>
        <v>7.5901288889811349</v>
      </c>
      <c r="M29" s="157">
        <v>21.5247398143356</v>
      </c>
      <c r="N29" s="295">
        <v>2.5499999999999998</v>
      </c>
      <c r="O29" s="296">
        <f t="shared" si="20"/>
        <v>7.1867425736993393</v>
      </c>
      <c r="P29" s="157">
        <v>24.578120310176899</v>
      </c>
      <c r="Q29" s="295">
        <v>4.7140000000000004</v>
      </c>
      <c r="R29" s="296">
        <f t="shared" si="21"/>
        <v>14.583591139710434</v>
      </c>
      <c r="S29" s="157">
        <v>19.549487554727001</v>
      </c>
      <c r="T29" s="295">
        <v>0.66400000000000003</v>
      </c>
      <c r="U29" s="296">
        <f t="shared" si="22"/>
        <v>9.9864641299443537</v>
      </c>
      <c r="V29" s="157">
        <v>56.596576622289803</v>
      </c>
      <c r="W29" s="306">
        <v>83.664000000000001</v>
      </c>
      <c r="X29" s="296">
        <f t="shared" si="23"/>
        <v>8.2815964523281593</v>
      </c>
      <c r="Y29" s="589">
        <v>6.0865886240129301</v>
      </c>
      <c r="Z29" s="312"/>
      <c r="AA29" s="315" t="s">
        <v>205</v>
      </c>
      <c r="AB29" s="295">
        <v>16.574999999999999</v>
      </c>
      <c r="AC29" s="296">
        <f t="shared" si="24"/>
        <v>7.4078874448039764</v>
      </c>
      <c r="AD29" s="583">
        <v>14.1457088426449</v>
      </c>
      <c r="AE29" s="295">
        <v>17.812000000000001</v>
      </c>
      <c r="AF29" s="296">
        <f t="shared" si="25"/>
        <v>12.484580015700349</v>
      </c>
      <c r="AG29" s="157">
        <v>10.7025944741315</v>
      </c>
      <c r="AH29" s="295">
        <v>25.207999999999998</v>
      </c>
      <c r="AI29" s="296">
        <f t="shared" si="26"/>
        <v>14.645596095747152</v>
      </c>
      <c r="AJ29" s="157">
        <v>9.6315326583517695</v>
      </c>
      <c r="AK29" s="295">
        <v>3.1890000000000001</v>
      </c>
      <c r="AL29" s="296">
        <f t="shared" si="27"/>
        <v>11.539714130631445</v>
      </c>
      <c r="AM29" s="157">
        <v>23.180736346511999</v>
      </c>
      <c r="AN29" s="295">
        <v>2.2370000000000001</v>
      </c>
      <c r="AO29" s="296">
        <f t="shared" si="28"/>
        <v>11.450069099657062</v>
      </c>
      <c r="AP29" s="157">
        <v>26.672655632214202</v>
      </c>
      <c r="AQ29" s="295">
        <v>4.0110000000000001</v>
      </c>
      <c r="AR29" s="296">
        <f t="shared" si="29"/>
        <v>15.759075907590759</v>
      </c>
      <c r="AS29" s="157">
        <v>20.0692891936379</v>
      </c>
      <c r="AT29" s="295">
        <v>0.35099999999999998</v>
      </c>
      <c r="AU29" s="296">
        <f t="shared" si="30"/>
        <v>11.481844946025515</v>
      </c>
      <c r="AV29" s="157">
        <v>59.3795473630001</v>
      </c>
      <c r="AW29" s="306">
        <v>69.382999999999996</v>
      </c>
      <c r="AX29" s="296">
        <f t="shared" si="31"/>
        <v>11.296097007428921</v>
      </c>
      <c r="AY29" s="589">
        <v>6.7898575108295596</v>
      </c>
    </row>
    <row r="30" spans="1:51" s="568" customFormat="1" ht="21.75" customHeight="1">
      <c r="A30" s="315" t="s">
        <v>206</v>
      </c>
      <c r="B30" s="295">
        <v>17.032</v>
      </c>
      <c r="C30" s="296">
        <f t="shared" si="16"/>
        <v>3.9908710465023645</v>
      </c>
      <c r="D30" s="583">
        <v>14.1896724479294</v>
      </c>
      <c r="E30" s="295">
        <v>23.163</v>
      </c>
      <c r="F30" s="296">
        <f t="shared" si="17"/>
        <v>11.688213388234582</v>
      </c>
      <c r="G30" s="157">
        <v>9.6657690876737092</v>
      </c>
      <c r="H30" s="295">
        <v>37.616</v>
      </c>
      <c r="I30" s="296">
        <f t="shared" si="18"/>
        <v>14.321448287677754</v>
      </c>
      <c r="J30" s="157">
        <v>7.8346893440709602</v>
      </c>
      <c r="K30" s="295">
        <v>2.2320000000000002</v>
      </c>
      <c r="L30" s="296">
        <f t="shared" si="19"/>
        <v>4.6325314958178545</v>
      </c>
      <c r="M30" s="157">
        <v>26.942217701519098</v>
      </c>
      <c r="N30" s="295">
        <v>2.4729999999999999</v>
      </c>
      <c r="O30" s="296">
        <f t="shared" si="20"/>
        <v>6.9697311312778298</v>
      </c>
      <c r="P30" s="157">
        <v>27.048763476354601</v>
      </c>
      <c r="Q30" s="295">
        <v>6.9480000000000004</v>
      </c>
      <c r="R30" s="296">
        <f t="shared" si="21"/>
        <v>21.494864496968198</v>
      </c>
      <c r="S30" s="157">
        <v>17.1282307294845</v>
      </c>
      <c r="T30" s="295">
        <v>0.71499999999999997</v>
      </c>
      <c r="U30" s="296">
        <f t="shared" si="22"/>
        <v>10.753496766431041</v>
      </c>
      <c r="V30" s="157">
        <v>45.049925563625401</v>
      </c>
      <c r="W30" s="306">
        <v>90.18</v>
      </c>
      <c r="X30" s="296">
        <f t="shared" si="23"/>
        <v>8.9265917009819447</v>
      </c>
      <c r="Y30" s="589">
        <v>5.6199089230334698</v>
      </c>
      <c r="Z30" s="312"/>
      <c r="AA30" s="315" t="s">
        <v>206</v>
      </c>
      <c r="AB30" s="295">
        <v>12.867000000000001</v>
      </c>
      <c r="AC30" s="296">
        <f t="shared" si="24"/>
        <v>5.7506659277401369</v>
      </c>
      <c r="AD30" s="583">
        <v>17.474121598945601</v>
      </c>
      <c r="AE30" s="295">
        <v>19.747</v>
      </c>
      <c r="AF30" s="296">
        <f t="shared" si="25"/>
        <v>13.840837725692499</v>
      </c>
      <c r="AG30" s="157">
        <v>10.427265183807201</v>
      </c>
      <c r="AH30" s="295">
        <v>29.001000000000001</v>
      </c>
      <c r="AI30" s="296">
        <f t="shared" si="26"/>
        <v>16.849291192191494</v>
      </c>
      <c r="AJ30" s="157">
        <v>8.8942261504522495</v>
      </c>
      <c r="AK30" s="295">
        <v>1.9470000000000001</v>
      </c>
      <c r="AL30" s="296">
        <f t="shared" si="27"/>
        <v>7.0454134250045239</v>
      </c>
      <c r="AM30" s="157">
        <v>29.084860920323202</v>
      </c>
      <c r="AN30" s="295">
        <v>1.6930000000000001</v>
      </c>
      <c r="AO30" s="296">
        <f t="shared" si="28"/>
        <v>8.6656088447561057</v>
      </c>
      <c r="AP30" s="157">
        <v>32.432065173059101</v>
      </c>
      <c r="AQ30" s="295">
        <v>5.4210000000000003</v>
      </c>
      <c r="AR30" s="296">
        <f t="shared" si="29"/>
        <v>21.2989156058463</v>
      </c>
      <c r="AS30" s="157">
        <v>20.165638849504901</v>
      </c>
      <c r="AT30" s="295">
        <v>0.55900000000000005</v>
      </c>
      <c r="AU30" s="296">
        <f t="shared" si="30"/>
        <v>18.285901210336934</v>
      </c>
      <c r="AV30" s="157">
        <v>50.4162248936792</v>
      </c>
      <c r="AW30" s="306">
        <v>71.233999999999995</v>
      </c>
      <c r="AX30" s="296">
        <f t="shared" si="31"/>
        <v>11.597454336468468</v>
      </c>
      <c r="AY30" s="589">
        <v>6.5138699337188699</v>
      </c>
    </row>
    <row r="31" spans="1:51" s="568" customFormat="1" ht="21.75" customHeight="1">
      <c r="A31" s="315" t="s">
        <v>207</v>
      </c>
      <c r="B31" s="295">
        <v>22.863</v>
      </c>
      <c r="C31" s="296">
        <f t="shared" si="16"/>
        <v>5.3571679624344499</v>
      </c>
      <c r="D31" s="583">
        <v>10.1316632490307</v>
      </c>
      <c r="E31" s="295">
        <v>29.331</v>
      </c>
      <c r="F31" s="296">
        <f t="shared" si="17"/>
        <v>14.800629749613975</v>
      </c>
      <c r="G31" s="157">
        <v>9.10129964163173</v>
      </c>
      <c r="H31" s="295">
        <v>31.244</v>
      </c>
      <c r="I31" s="296">
        <f t="shared" si="18"/>
        <v>11.895452209171728</v>
      </c>
      <c r="J31" s="157">
        <v>8.7740344838786601</v>
      </c>
      <c r="K31" s="295">
        <v>2.577</v>
      </c>
      <c r="L31" s="296">
        <f t="shared" si="19"/>
        <v>5.3485813910047533</v>
      </c>
      <c r="M31" s="157">
        <v>25.883840064637699</v>
      </c>
      <c r="N31" s="295">
        <v>4.4589999999999996</v>
      </c>
      <c r="O31" s="296">
        <f t="shared" si="20"/>
        <v>12.566935347500142</v>
      </c>
      <c r="P31" s="157">
        <v>20.908873710728798</v>
      </c>
      <c r="Q31" s="295">
        <v>4.7880000000000003</v>
      </c>
      <c r="R31" s="296">
        <f t="shared" si="21"/>
        <v>14.81252320257394</v>
      </c>
      <c r="S31" s="157">
        <v>19.9909784502983</v>
      </c>
      <c r="T31" s="295">
        <v>0.625</v>
      </c>
      <c r="U31" s="296">
        <f t="shared" si="22"/>
        <v>9.3999097608662954</v>
      </c>
      <c r="V31" s="157">
        <v>61.215490622253398</v>
      </c>
      <c r="W31" s="306">
        <v>95.887</v>
      </c>
      <c r="X31" s="296">
        <f t="shared" si="23"/>
        <v>9.4915069686411151</v>
      </c>
      <c r="Y31" s="589">
        <v>5.3219125709565898</v>
      </c>
      <c r="Z31" s="312"/>
      <c r="AA31" s="315" t="s">
        <v>207</v>
      </c>
      <c r="AB31" s="295">
        <v>12.946</v>
      </c>
      <c r="AC31" s="296">
        <f t="shared" si="24"/>
        <v>5.7859735059084327</v>
      </c>
      <c r="AD31" s="583">
        <v>13.552710952217501</v>
      </c>
      <c r="AE31" s="295">
        <v>21.893000000000001</v>
      </c>
      <c r="AF31" s="296">
        <f t="shared" si="25"/>
        <v>15.34498710328586</v>
      </c>
      <c r="AG31" s="157">
        <v>10.9004015996459</v>
      </c>
      <c r="AH31" s="295">
        <v>22.311</v>
      </c>
      <c r="AI31" s="296">
        <f t="shared" si="26"/>
        <v>12.962468045549617</v>
      </c>
      <c r="AJ31" s="157">
        <v>10.193351695396</v>
      </c>
      <c r="AK31" s="295">
        <v>2.1080000000000001</v>
      </c>
      <c r="AL31" s="296">
        <f t="shared" si="27"/>
        <v>7.628007960919124</v>
      </c>
      <c r="AM31" s="157">
        <v>28.918296698215599</v>
      </c>
      <c r="AN31" s="295">
        <v>1.988</v>
      </c>
      <c r="AO31" s="296">
        <f t="shared" si="28"/>
        <v>10.175564313865998</v>
      </c>
      <c r="AP31" s="157">
        <v>27.804877167037102</v>
      </c>
      <c r="AQ31" s="295">
        <v>3.1379999999999999</v>
      </c>
      <c r="AR31" s="296">
        <f t="shared" si="29"/>
        <v>12.329090051862329</v>
      </c>
      <c r="AS31" s="157">
        <v>24.100492315333099</v>
      </c>
      <c r="AT31" s="295">
        <v>0.312</v>
      </c>
      <c r="AU31" s="296">
        <f t="shared" si="30"/>
        <v>10.206084396467125</v>
      </c>
      <c r="AV31" s="157">
        <v>99.986680573580401</v>
      </c>
      <c r="AW31" s="306">
        <v>64.695999999999998</v>
      </c>
      <c r="AX31" s="296">
        <f t="shared" si="31"/>
        <v>10.533016617797177</v>
      </c>
      <c r="AY31" s="589">
        <v>6.5873428863138104</v>
      </c>
    </row>
    <row r="32" spans="1:51" s="568" customFormat="1" ht="21.75" customHeight="1">
      <c r="A32" s="315" t="s">
        <v>208</v>
      </c>
      <c r="B32" s="295">
        <v>35.655999999999999</v>
      </c>
      <c r="C32" s="296">
        <f t="shared" si="16"/>
        <v>8.3547732523537039</v>
      </c>
      <c r="D32" s="583">
        <v>8.4540549328226202</v>
      </c>
      <c r="E32" s="295">
        <v>22.981999999999999</v>
      </c>
      <c r="F32" s="296">
        <f t="shared" si="17"/>
        <v>11.596879509925619</v>
      </c>
      <c r="G32" s="157">
        <v>9.6071988763261196</v>
      </c>
      <c r="H32" s="295">
        <v>33.781999999999996</v>
      </c>
      <c r="I32" s="296">
        <f t="shared" si="18"/>
        <v>12.861738782813958</v>
      </c>
      <c r="J32" s="157">
        <v>8.5463222075687195</v>
      </c>
      <c r="K32" s="295">
        <v>6.0309999999999997</v>
      </c>
      <c r="L32" s="296">
        <f t="shared" si="19"/>
        <v>12.517382370644029</v>
      </c>
      <c r="M32" s="157">
        <v>19.197117154509002</v>
      </c>
      <c r="N32" s="295">
        <v>5.2240000000000002</v>
      </c>
      <c r="O32" s="296">
        <f t="shared" si="20"/>
        <v>14.722958119609943</v>
      </c>
      <c r="P32" s="157">
        <v>19.043047426425499</v>
      </c>
      <c r="Q32" s="295">
        <v>3.887</v>
      </c>
      <c r="R32" s="296">
        <f t="shared" si="21"/>
        <v>12.025120653384484</v>
      </c>
      <c r="S32" s="157">
        <v>20.136073467856299</v>
      </c>
      <c r="T32" s="295">
        <v>0.122</v>
      </c>
      <c r="U32" s="296">
        <f t="shared" si="22"/>
        <v>1.834862385321101</v>
      </c>
      <c r="V32" s="157" t="s">
        <v>437</v>
      </c>
      <c r="W32" s="306">
        <v>107.685</v>
      </c>
      <c r="X32" s="296">
        <f t="shared" si="23"/>
        <v>10.659348273677542</v>
      </c>
      <c r="Y32" s="589">
        <v>5.2026511656004004</v>
      </c>
      <c r="Z32" s="312"/>
      <c r="AA32" s="315" t="s">
        <v>208</v>
      </c>
      <c r="AB32" s="295">
        <v>22.815000000000001</v>
      </c>
      <c r="AC32" s="296">
        <f t="shared" si="24"/>
        <v>10.196739188730179</v>
      </c>
      <c r="AD32" s="583">
        <v>11.136437704135201</v>
      </c>
      <c r="AE32" s="295">
        <v>17.213999999999999</v>
      </c>
      <c r="AF32" s="296">
        <f t="shared" si="25"/>
        <v>12.065436806100706</v>
      </c>
      <c r="AG32" s="157">
        <v>11.229216594035</v>
      </c>
      <c r="AH32" s="295">
        <v>24.414000000000001</v>
      </c>
      <c r="AI32" s="296">
        <f t="shared" si="26"/>
        <v>14.18429003021148</v>
      </c>
      <c r="AJ32" s="157">
        <v>10.6178490426908</v>
      </c>
      <c r="AK32" s="295">
        <v>3.367</v>
      </c>
      <c r="AL32" s="296">
        <f t="shared" si="27"/>
        <v>12.183824859779264</v>
      </c>
      <c r="AM32" s="157">
        <v>25.548476553710099</v>
      </c>
      <c r="AN32" s="295">
        <v>2.6120000000000001</v>
      </c>
      <c r="AO32" s="296">
        <f t="shared" si="28"/>
        <v>13.369504018017098</v>
      </c>
      <c r="AP32" s="157">
        <v>26.091171684282202</v>
      </c>
      <c r="AQ32" s="295">
        <v>3.2629999999999999</v>
      </c>
      <c r="AR32" s="296">
        <f t="shared" si="29"/>
        <v>12.820210592487818</v>
      </c>
      <c r="AS32" s="157">
        <v>22.511687048995199</v>
      </c>
      <c r="AT32" s="295">
        <v>0.122</v>
      </c>
      <c r="AU32" s="296">
        <f t="shared" si="30"/>
        <v>3.9908406934903504</v>
      </c>
      <c r="AV32" s="157" t="s">
        <v>437</v>
      </c>
      <c r="AW32" s="306">
        <v>73.808000000000007</v>
      </c>
      <c r="AX32" s="296">
        <f t="shared" si="31"/>
        <v>12.016521740546155</v>
      </c>
      <c r="AY32" s="589">
        <v>6.5507966241710402</v>
      </c>
    </row>
    <row r="33" spans="1:51" s="568" customFormat="1" ht="21.75" customHeight="1">
      <c r="A33" s="315" t="s">
        <v>209</v>
      </c>
      <c r="B33" s="295">
        <v>48.069000000000003</v>
      </c>
      <c r="C33" s="296">
        <f t="shared" si="16"/>
        <v>11.263338441423331</v>
      </c>
      <c r="D33" s="583">
        <v>7.64502817776388</v>
      </c>
      <c r="E33" s="295">
        <v>13.847</v>
      </c>
      <c r="F33" s="296">
        <f t="shared" si="17"/>
        <v>6.987293994166742</v>
      </c>
      <c r="G33" s="157">
        <v>12.5259608805162</v>
      </c>
      <c r="H33" s="295">
        <v>33.212000000000003</v>
      </c>
      <c r="I33" s="296">
        <f t="shared" si="18"/>
        <v>12.644724067693364</v>
      </c>
      <c r="J33" s="157">
        <v>8.4347931582194509</v>
      </c>
      <c r="K33" s="295">
        <v>7.5910000000000002</v>
      </c>
      <c r="L33" s="296">
        <f t="shared" si="19"/>
        <v>15.75517320105436</v>
      </c>
      <c r="M33" s="157">
        <v>15.715731593011499</v>
      </c>
      <c r="N33" s="295">
        <v>4.242</v>
      </c>
      <c r="O33" s="296">
        <f t="shared" si="20"/>
        <v>11.955357646130432</v>
      </c>
      <c r="P33" s="157">
        <v>20.405066998212401</v>
      </c>
      <c r="Q33" s="295">
        <v>1.718</v>
      </c>
      <c r="R33" s="296">
        <f t="shared" si="21"/>
        <v>5.3149362702635816</v>
      </c>
      <c r="S33" s="157">
        <v>30.821325355298001</v>
      </c>
      <c r="T33" s="295">
        <v>0.46800000000000003</v>
      </c>
      <c r="U33" s="296">
        <f t="shared" si="22"/>
        <v>7.0386524289366825</v>
      </c>
      <c r="V33" s="157">
        <v>57.7368492059516</v>
      </c>
      <c r="W33" s="306">
        <v>109.14700000000001</v>
      </c>
      <c r="X33" s="296">
        <f t="shared" si="23"/>
        <v>10.8040663604688</v>
      </c>
      <c r="Y33" s="589">
        <v>5.1949848936832899</v>
      </c>
      <c r="Z33" s="312"/>
      <c r="AA33" s="315" t="s">
        <v>209</v>
      </c>
      <c r="AB33" s="295">
        <v>26.109000000000002</v>
      </c>
      <c r="AC33" s="296">
        <f t="shared" si="24"/>
        <v>11.668931118937378</v>
      </c>
      <c r="AD33" s="583">
        <v>9.6583509305903696</v>
      </c>
      <c r="AE33" s="295">
        <v>8.8179999999999996</v>
      </c>
      <c r="AF33" s="296">
        <f t="shared" si="25"/>
        <v>6.1806100706515643</v>
      </c>
      <c r="AG33" s="157">
        <v>16.178254355039499</v>
      </c>
      <c r="AH33" s="295">
        <v>18.919</v>
      </c>
      <c r="AI33" s="296">
        <f t="shared" si="26"/>
        <v>10.991749941901</v>
      </c>
      <c r="AJ33" s="157">
        <v>10.514013552048301</v>
      </c>
      <c r="AK33" s="295">
        <v>3.5920000000000001</v>
      </c>
      <c r="AL33" s="296">
        <f t="shared" si="27"/>
        <v>12.998009770218925</v>
      </c>
      <c r="AM33" s="157">
        <v>21.078340149443299</v>
      </c>
      <c r="AN33" s="295">
        <v>2.21</v>
      </c>
      <c r="AO33" s="296">
        <f t="shared" si="28"/>
        <v>11.311869785535139</v>
      </c>
      <c r="AP33" s="157">
        <v>28.047322793018701</v>
      </c>
      <c r="AQ33" s="295">
        <v>0.78100000000000003</v>
      </c>
      <c r="AR33" s="296">
        <f t="shared" si="29"/>
        <v>3.0685211378280686</v>
      </c>
      <c r="AS33" s="157">
        <v>44.707241223903601</v>
      </c>
      <c r="AT33" s="295">
        <v>0</v>
      </c>
      <c r="AU33" s="296">
        <f t="shared" si="30"/>
        <v>0</v>
      </c>
      <c r="AV33" s="157" t="s">
        <v>437</v>
      </c>
      <c r="AW33" s="306">
        <v>60.429000000000002</v>
      </c>
      <c r="AX33" s="296">
        <f t="shared" si="31"/>
        <v>9.8383155248680847</v>
      </c>
      <c r="AY33" s="589">
        <v>6.54402238592378</v>
      </c>
    </row>
    <row r="34" spans="1:51" s="568" customFormat="1" ht="21.75" customHeight="1">
      <c r="A34" s="315" t="s">
        <v>210</v>
      </c>
      <c r="B34" s="295">
        <v>56.792999999999999</v>
      </c>
      <c r="C34" s="296">
        <f t="shared" si="16"/>
        <v>13.307511704086942</v>
      </c>
      <c r="D34" s="583">
        <v>6.7712948060158604</v>
      </c>
      <c r="E34" s="295">
        <v>13.712999999999999</v>
      </c>
      <c r="F34" s="296">
        <f t="shared" si="17"/>
        <v>6.9196766477943621</v>
      </c>
      <c r="G34" s="157">
        <v>10.604725601416</v>
      </c>
      <c r="H34" s="295">
        <v>31.928999999999998</v>
      </c>
      <c r="I34" s="296">
        <f t="shared" si="18"/>
        <v>12.15625059488683</v>
      </c>
      <c r="J34" s="157">
        <v>9.10154153415459</v>
      </c>
      <c r="K34" s="295">
        <v>7.069</v>
      </c>
      <c r="L34" s="296">
        <f t="shared" si="19"/>
        <v>14.67175857703244</v>
      </c>
      <c r="M34" s="157">
        <v>17.384606302940199</v>
      </c>
      <c r="N34" s="295">
        <v>3.5979999999999999</v>
      </c>
      <c r="O34" s="296">
        <f t="shared" si="20"/>
        <v>10.140352854968716</v>
      </c>
      <c r="P34" s="157">
        <v>19.683185530026599</v>
      </c>
      <c r="Q34" s="295">
        <v>0.156</v>
      </c>
      <c r="R34" s="296">
        <f t="shared" si="21"/>
        <v>0.48261353792847422</v>
      </c>
      <c r="S34" s="157" t="s">
        <v>437</v>
      </c>
      <c r="T34" s="295">
        <v>0.625</v>
      </c>
      <c r="U34" s="296">
        <f t="shared" si="22"/>
        <v>9.3999097608662954</v>
      </c>
      <c r="V34" s="157">
        <v>61.244461312816298</v>
      </c>
      <c r="W34" s="306">
        <v>113.883</v>
      </c>
      <c r="X34" s="296">
        <f t="shared" si="23"/>
        <v>11.272865853658535</v>
      </c>
      <c r="Y34" s="589">
        <v>4.90164187473267</v>
      </c>
      <c r="Z34" s="312"/>
      <c r="AA34" s="315" t="s">
        <v>210</v>
      </c>
      <c r="AB34" s="295">
        <v>32.984999999999999</v>
      </c>
      <c r="AC34" s="296">
        <f t="shared" si="24"/>
        <v>14.742031213686827</v>
      </c>
      <c r="AD34" s="583">
        <v>8.5521264165961703</v>
      </c>
      <c r="AE34" s="295">
        <v>8.1769999999999996</v>
      </c>
      <c r="AF34" s="296">
        <f t="shared" si="25"/>
        <v>5.7313278008298756</v>
      </c>
      <c r="AG34" s="157">
        <v>14.0772254440922</v>
      </c>
      <c r="AH34" s="295">
        <v>16.071999999999999</v>
      </c>
      <c r="AI34" s="296">
        <f t="shared" si="26"/>
        <v>9.3376713920520569</v>
      </c>
      <c r="AJ34" s="157">
        <v>11.5116305021103</v>
      </c>
      <c r="AK34" s="295">
        <v>3.165</v>
      </c>
      <c r="AL34" s="296">
        <f t="shared" si="27"/>
        <v>11.452867740184548</v>
      </c>
      <c r="AM34" s="157">
        <v>24.251746321628399</v>
      </c>
      <c r="AN34" s="295">
        <v>1.3580000000000001</v>
      </c>
      <c r="AO34" s="296">
        <f t="shared" si="28"/>
        <v>6.95091365102114</v>
      </c>
      <c r="AP34" s="157">
        <v>32.1883292692034</v>
      </c>
      <c r="AQ34" s="295">
        <v>0</v>
      </c>
      <c r="AR34" s="296">
        <f t="shared" si="29"/>
        <v>0</v>
      </c>
      <c r="AS34" s="157" t="s">
        <v>437</v>
      </c>
      <c r="AT34" s="295">
        <v>0</v>
      </c>
      <c r="AU34" s="296">
        <f t="shared" si="30"/>
        <v>0</v>
      </c>
      <c r="AV34" s="157" t="s">
        <v>437</v>
      </c>
      <c r="AW34" s="306">
        <v>61.758000000000003</v>
      </c>
      <c r="AX34" s="296">
        <f t="shared" si="31"/>
        <v>10.054687156577193</v>
      </c>
      <c r="AY34" s="589">
        <v>6.3723291584114303</v>
      </c>
    </row>
    <row r="35" spans="1:51" s="568" customFormat="1" ht="21.75" customHeight="1">
      <c r="A35" s="315" t="s">
        <v>211</v>
      </c>
      <c r="B35" s="295">
        <v>48.017000000000003</v>
      </c>
      <c r="C35" s="296">
        <f t="shared" si="16"/>
        <v>11.251154006570223</v>
      </c>
      <c r="D35" s="583">
        <v>7.1328886806142497</v>
      </c>
      <c r="E35" s="295">
        <v>8.6560000000000006</v>
      </c>
      <c r="F35" s="296">
        <f t="shared" si="17"/>
        <v>4.3678787328307447</v>
      </c>
      <c r="G35" s="157">
        <v>13.0244054113935</v>
      </c>
      <c r="H35" s="295">
        <v>15.707000000000001</v>
      </c>
      <c r="I35" s="296">
        <f t="shared" si="18"/>
        <v>5.9800879480687605</v>
      </c>
      <c r="J35" s="157">
        <v>11.159242252665999</v>
      </c>
      <c r="K35" s="295">
        <v>4.9790000000000001</v>
      </c>
      <c r="L35" s="296">
        <f t="shared" si="19"/>
        <v>10.333949067059631</v>
      </c>
      <c r="M35" s="157">
        <v>21.9086451346706</v>
      </c>
      <c r="N35" s="295">
        <v>2.9670000000000001</v>
      </c>
      <c r="O35" s="296">
        <f t="shared" si="20"/>
        <v>8.3619863592807633</v>
      </c>
      <c r="P35" s="157">
        <v>27.090667405988999</v>
      </c>
      <c r="Q35" s="295">
        <v>0</v>
      </c>
      <c r="R35" s="296">
        <f t="shared" si="21"/>
        <v>0</v>
      </c>
      <c r="S35" s="157" t="s">
        <v>437</v>
      </c>
      <c r="T35" s="295">
        <v>0.93700000000000006</v>
      </c>
      <c r="U35" s="296">
        <f t="shared" si="22"/>
        <v>14.092344713490752</v>
      </c>
      <c r="V35" s="157">
        <v>40.803933467423903</v>
      </c>
      <c r="W35" s="306">
        <v>81.263000000000005</v>
      </c>
      <c r="X35" s="296">
        <f t="shared" si="23"/>
        <v>8.0439301552106439</v>
      </c>
      <c r="Y35" s="589">
        <v>5.6024136465940302</v>
      </c>
      <c r="Z35" s="312"/>
      <c r="AA35" s="315" t="s">
        <v>211</v>
      </c>
      <c r="AB35" s="295">
        <v>23.727</v>
      </c>
      <c r="AC35" s="296">
        <f t="shared" si="24"/>
        <v>10.604340597457854</v>
      </c>
      <c r="AD35" s="583">
        <v>9.4663161977133505</v>
      </c>
      <c r="AE35" s="295">
        <v>4.5289999999999999</v>
      </c>
      <c r="AF35" s="296">
        <f t="shared" si="25"/>
        <v>3.1744140405966133</v>
      </c>
      <c r="AG35" s="157">
        <v>17.579297213536599</v>
      </c>
      <c r="AH35" s="295">
        <v>4.6109999999999998</v>
      </c>
      <c r="AI35" s="296">
        <f t="shared" si="26"/>
        <v>2.6789449221473389</v>
      </c>
      <c r="AJ35" s="157">
        <v>19.751983041174199</v>
      </c>
      <c r="AK35" s="295">
        <v>1.02</v>
      </c>
      <c r="AL35" s="296">
        <f t="shared" si="27"/>
        <v>3.6909715939931247</v>
      </c>
      <c r="AM35" s="157">
        <v>38.377014674696703</v>
      </c>
      <c r="AN35" s="295">
        <v>0.78100000000000003</v>
      </c>
      <c r="AO35" s="296">
        <f t="shared" si="28"/>
        <v>3.9975431233044993</v>
      </c>
      <c r="AP35" s="157">
        <v>52.910224732297998</v>
      </c>
      <c r="AQ35" s="295">
        <v>0</v>
      </c>
      <c r="AR35" s="296">
        <f t="shared" si="29"/>
        <v>0</v>
      </c>
      <c r="AS35" s="157" t="s">
        <v>437</v>
      </c>
      <c r="AT35" s="295">
        <v>0.312</v>
      </c>
      <c r="AU35" s="296">
        <f t="shared" si="30"/>
        <v>10.206084396467125</v>
      </c>
      <c r="AV35" s="157">
        <v>70.681675367267701</v>
      </c>
      <c r="AW35" s="306">
        <v>34.979999999999997</v>
      </c>
      <c r="AX35" s="296">
        <f t="shared" si="31"/>
        <v>5.695018568235211</v>
      </c>
      <c r="AY35" s="589">
        <v>7.9638001758002597</v>
      </c>
    </row>
    <row r="36" spans="1:51" s="568" customFormat="1" ht="21.75" customHeight="1">
      <c r="A36" s="315" t="s">
        <v>212</v>
      </c>
      <c r="B36" s="295">
        <v>44.143000000000001</v>
      </c>
      <c r="C36" s="296">
        <f t="shared" si="16"/>
        <v>10.343413610013732</v>
      </c>
      <c r="D36" s="583">
        <v>7.9273557749735701</v>
      </c>
      <c r="E36" s="295">
        <v>7.5179999999999998</v>
      </c>
      <c r="F36" s="296">
        <f t="shared" si="17"/>
        <v>3.7936358957279968</v>
      </c>
      <c r="G36" s="157">
        <v>18.676227941129302</v>
      </c>
      <c r="H36" s="295">
        <v>8.7140000000000004</v>
      </c>
      <c r="I36" s="296">
        <f t="shared" si="18"/>
        <v>3.3176600483524021</v>
      </c>
      <c r="J36" s="157">
        <v>14.9011313397016</v>
      </c>
      <c r="K36" s="295">
        <v>1.869</v>
      </c>
      <c r="L36" s="296">
        <f t="shared" si="19"/>
        <v>3.8791224756646816</v>
      </c>
      <c r="M36" s="157">
        <v>41.764989780806403</v>
      </c>
      <c r="N36" s="295">
        <v>1.405</v>
      </c>
      <c r="O36" s="296">
        <f t="shared" si="20"/>
        <v>3.9597542415872837</v>
      </c>
      <c r="P36" s="157">
        <v>33.339482713872101</v>
      </c>
      <c r="Q36" s="295">
        <v>0</v>
      </c>
      <c r="R36" s="296">
        <f t="shared" si="21"/>
        <v>0</v>
      </c>
      <c r="S36" s="157" t="s">
        <v>437</v>
      </c>
      <c r="T36" s="295">
        <v>0.312</v>
      </c>
      <c r="U36" s="296">
        <f t="shared" si="22"/>
        <v>4.6924349526244544</v>
      </c>
      <c r="V36" s="157">
        <v>70.712165805883302</v>
      </c>
      <c r="W36" s="306">
        <v>63.962000000000003</v>
      </c>
      <c r="X36" s="296">
        <f t="shared" si="23"/>
        <v>6.3313668039277795</v>
      </c>
      <c r="Y36" s="589">
        <v>7.0730106510676301</v>
      </c>
      <c r="Z36" s="312"/>
      <c r="AA36" s="315" t="s">
        <v>212</v>
      </c>
      <c r="AB36" s="295">
        <v>20.16</v>
      </c>
      <c r="AC36" s="296">
        <f t="shared" si="24"/>
        <v>9.0101364034538864</v>
      </c>
      <c r="AD36" s="583">
        <v>9.6534881444828002</v>
      </c>
      <c r="AE36" s="295">
        <v>3.302</v>
      </c>
      <c r="AF36" s="296">
        <f t="shared" si="25"/>
        <v>2.3143994617023664</v>
      </c>
      <c r="AG36" s="157">
        <v>24.342710605152501</v>
      </c>
      <c r="AH36" s="295">
        <v>2.6840000000000002</v>
      </c>
      <c r="AI36" s="296">
        <f t="shared" si="26"/>
        <v>1.5593771787125261</v>
      </c>
      <c r="AJ36" s="157">
        <v>24.0184909223305</v>
      </c>
      <c r="AK36" s="295">
        <v>0.312</v>
      </c>
      <c r="AL36" s="296">
        <f t="shared" si="27"/>
        <v>1.1290030758096616</v>
      </c>
      <c r="AM36" s="157">
        <v>70.703274336559204</v>
      </c>
      <c r="AN36" s="295">
        <v>0.312</v>
      </c>
      <c r="AO36" s="296">
        <f t="shared" si="28"/>
        <v>1.5969698520755491</v>
      </c>
      <c r="AP36" s="157">
        <v>70.721056347820195</v>
      </c>
      <c r="AQ36" s="295">
        <v>0</v>
      </c>
      <c r="AR36" s="296">
        <f t="shared" si="29"/>
        <v>0</v>
      </c>
      <c r="AS36" s="157" t="s">
        <v>437</v>
      </c>
      <c r="AT36" s="295">
        <v>0</v>
      </c>
      <c r="AU36" s="296">
        <f t="shared" si="30"/>
        <v>0</v>
      </c>
      <c r="AV36" s="157" t="s">
        <v>437</v>
      </c>
      <c r="AW36" s="306">
        <v>26.771000000000001</v>
      </c>
      <c r="AX36" s="296">
        <f t="shared" si="31"/>
        <v>4.3585289333969373</v>
      </c>
      <c r="AY36" s="589">
        <v>8.7957125462286392</v>
      </c>
    </row>
    <row r="37" spans="1:51" s="568" customFormat="1" ht="21.75" customHeight="1">
      <c r="A37" s="315" t="s">
        <v>213</v>
      </c>
      <c r="B37" s="295">
        <v>26.141999999999999</v>
      </c>
      <c r="C37" s="296">
        <f t="shared" si="16"/>
        <v>6.1254903063448101</v>
      </c>
      <c r="D37" s="583">
        <v>8.9340336009327395</v>
      </c>
      <c r="E37" s="295">
        <v>5.2469999999999999</v>
      </c>
      <c r="F37" s="296">
        <f t="shared" si="17"/>
        <v>2.6476732568349024</v>
      </c>
      <c r="G37" s="157">
        <v>17.414770868062899</v>
      </c>
      <c r="H37" s="295">
        <v>3.875</v>
      </c>
      <c r="I37" s="296">
        <f t="shared" si="18"/>
        <v>1.4753193352496623</v>
      </c>
      <c r="J37" s="157">
        <v>24.003940404974699</v>
      </c>
      <c r="K37" s="295">
        <v>0.78100000000000003</v>
      </c>
      <c r="L37" s="296">
        <f t="shared" si="19"/>
        <v>1.6209709221477346</v>
      </c>
      <c r="M37" s="157">
        <v>44.715678328831999</v>
      </c>
      <c r="N37" s="295">
        <v>0.78100000000000003</v>
      </c>
      <c r="O37" s="296">
        <f t="shared" si="20"/>
        <v>2.2011160588467393</v>
      </c>
      <c r="P37" s="157">
        <v>44.705634046560697</v>
      </c>
      <c r="Q37" s="295">
        <v>0</v>
      </c>
      <c r="R37" s="296">
        <f t="shared" si="21"/>
        <v>0</v>
      </c>
      <c r="S37" s="157" t="s">
        <v>437</v>
      </c>
      <c r="T37" s="295">
        <v>0.69399999999999995</v>
      </c>
      <c r="U37" s="296">
        <f t="shared" si="22"/>
        <v>10.437659798465933</v>
      </c>
      <c r="V37" s="157">
        <v>46.103583132289501</v>
      </c>
      <c r="W37" s="306">
        <v>37.520000000000003</v>
      </c>
      <c r="X37" s="296">
        <f t="shared" si="23"/>
        <v>3.7139689578713968</v>
      </c>
      <c r="Y37" s="589">
        <v>7.3923668417639696</v>
      </c>
      <c r="Z37" s="312"/>
      <c r="AA37" s="315" t="s">
        <v>213</v>
      </c>
      <c r="AB37" s="295">
        <v>10.448</v>
      </c>
      <c r="AC37" s="296">
        <f t="shared" si="24"/>
        <v>4.6695389455995144</v>
      </c>
      <c r="AD37" s="583">
        <v>13.8879889032679</v>
      </c>
      <c r="AE37" s="295">
        <v>2.3450000000000002</v>
      </c>
      <c r="AF37" s="296">
        <f t="shared" si="25"/>
        <v>1.6436301446674892</v>
      </c>
      <c r="AG37" s="157">
        <v>25.238377997082299</v>
      </c>
      <c r="AH37" s="295">
        <v>1.1439999999999999</v>
      </c>
      <c r="AI37" s="296">
        <f t="shared" si="26"/>
        <v>0.66465256797583072</v>
      </c>
      <c r="AJ37" s="157">
        <v>40.674892791014997</v>
      </c>
      <c r="AK37" s="295">
        <v>0.156</v>
      </c>
      <c r="AL37" s="296">
        <f t="shared" si="27"/>
        <v>0.56450153790483082</v>
      </c>
      <c r="AM37" s="157" t="s">
        <v>437</v>
      </c>
      <c r="AN37" s="295">
        <v>0.312</v>
      </c>
      <c r="AO37" s="296">
        <f t="shared" si="28"/>
        <v>1.5969698520755491</v>
      </c>
      <c r="AP37" s="157">
        <v>70.701368504189901</v>
      </c>
      <c r="AQ37" s="295">
        <v>0</v>
      </c>
      <c r="AR37" s="296">
        <f t="shared" si="29"/>
        <v>0</v>
      </c>
      <c r="AS37" s="157" t="s">
        <v>437</v>
      </c>
      <c r="AT37" s="295">
        <v>0.38200000000000001</v>
      </c>
      <c r="AU37" s="296">
        <f t="shared" si="30"/>
        <v>12.49591102387962</v>
      </c>
      <c r="AV37" s="157">
        <v>60.645597049100502</v>
      </c>
      <c r="AW37" s="306">
        <v>14.787000000000001</v>
      </c>
      <c r="AX37" s="296">
        <f t="shared" si="31"/>
        <v>2.407439667481249</v>
      </c>
      <c r="AY37" s="589">
        <v>11.4751329252055</v>
      </c>
    </row>
    <row r="38" spans="1:51" s="568" customFormat="1" ht="21.75" customHeight="1">
      <c r="A38" s="315" t="s">
        <v>214</v>
      </c>
      <c r="B38" s="295">
        <v>25.332000000000001</v>
      </c>
      <c r="C38" s="296">
        <f t="shared" si="16"/>
        <v>5.9356943019021777</v>
      </c>
      <c r="D38" s="583">
        <v>11.0599327725172</v>
      </c>
      <c r="E38" s="295">
        <v>4.2510000000000003</v>
      </c>
      <c r="F38" s="296">
        <f t="shared" si="17"/>
        <v>2.145084622604378</v>
      </c>
      <c r="G38" s="157">
        <v>19.515959188821299</v>
      </c>
      <c r="H38" s="295">
        <v>0.82599999999999996</v>
      </c>
      <c r="I38" s="296">
        <f t="shared" si="18"/>
        <v>0.31448097313966994</v>
      </c>
      <c r="J38" s="157">
        <v>44.977447354961697</v>
      </c>
      <c r="K38" s="295">
        <v>0.312</v>
      </c>
      <c r="L38" s="296">
        <f t="shared" si="19"/>
        <v>0.64755816608206551</v>
      </c>
      <c r="M38" s="157">
        <v>70.707720210983595</v>
      </c>
      <c r="N38" s="295">
        <v>0.312</v>
      </c>
      <c r="O38" s="296">
        <f t="shared" si="20"/>
        <v>0.8793190913702722</v>
      </c>
      <c r="P38" s="157">
        <v>70.684216686556297</v>
      </c>
      <c r="Q38" s="295">
        <v>0</v>
      </c>
      <c r="R38" s="296">
        <f t="shared" si="21"/>
        <v>0</v>
      </c>
      <c r="S38" s="157" t="s">
        <v>437</v>
      </c>
      <c r="T38" s="295">
        <v>0</v>
      </c>
      <c r="U38" s="296">
        <f t="shared" si="22"/>
        <v>0</v>
      </c>
      <c r="V38" s="157" t="s">
        <v>437</v>
      </c>
      <c r="W38" s="306">
        <v>31.033999999999999</v>
      </c>
      <c r="X38" s="296">
        <f t="shared" si="23"/>
        <v>3.0719433006018368</v>
      </c>
      <c r="Y38" s="589">
        <v>9.6076712972575304</v>
      </c>
      <c r="Z38" s="312"/>
      <c r="AA38" s="315" t="s">
        <v>214</v>
      </c>
      <c r="AB38" s="295">
        <v>11.019</v>
      </c>
      <c r="AC38" s="296">
        <f t="shared" si="24"/>
        <v>4.9247367574235303</v>
      </c>
      <c r="AD38" s="583">
        <v>15.6970059186234</v>
      </c>
      <c r="AE38" s="295">
        <v>1.1279999999999999</v>
      </c>
      <c r="AF38" s="296">
        <f t="shared" si="25"/>
        <v>0.79062464954581124</v>
      </c>
      <c r="AG38" s="157">
        <v>38.480054083737102</v>
      </c>
      <c r="AH38" s="295">
        <v>0</v>
      </c>
      <c r="AI38" s="296">
        <f t="shared" si="26"/>
        <v>0</v>
      </c>
      <c r="AJ38" s="157" t="s">
        <v>437</v>
      </c>
      <c r="AK38" s="295">
        <v>0</v>
      </c>
      <c r="AL38" s="296">
        <f t="shared" si="27"/>
        <v>0</v>
      </c>
      <c r="AM38" s="157" t="s">
        <v>437</v>
      </c>
      <c r="AN38" s="295">
        <v>0</v>
      </c>
      <c r="AO38" s="296">
        <f t="shared" si="28"/>
        <v>0</v>
      </c>
      <c r="AP38" s="157" t="s">
        <v>437</v>
      </c>
      <c r="AQ38" s="295">
        <v>0</v>
      </c>
      <c r="AR38" s="296">
        <f t="shared" si="29"/>
        <v>0</v>
      </c>
      <c r="AS38" s="157" t="s">
        <v>437</v>
      </c>
      <c r="AT38" s="295">
        <v>0</v>
      </c>
      <c r="AU38" s="296">
        <f t="shared" si="30"/>
        <v>0</v>
      </c>
      <c r="AV38" s="157" t="s">
        <v>437</v>
      </c>
      <c r="AW38" s="306">
        <v>12.147</v>
      </c>
      <c r="AX38" s="296">
        <f t="shared" si="31"/>
        <v>1.9776269453502895</v>
      </c>
      <c r="AY38" s="589">
        <v>14.848663305443701</v>
      </c>
    </row>
    <row r="39" spans="1:51" s="568" customFormat="1" ht="21.75" customHeight="1">
      <c r="A39" s="315" t="s">
        <v>215</v>
      </c>
      <c r="B39" s="295">
        <v>15.715</v>
      </c>
      <c r="C39" s="296">
        <f t="shared" si="16"/>
        <v>3.6822768022419359</v>
      </c>
      <c r="D39" s="583">
        <v>11.931189843051399</v>
      </c>
      <c r="E39" s="295">
        <v>3.581</v>
      </c>
      <c r="F39" s="296">
        <f t="shared" si="17"/>
        <v>1.8069978907424789</v>
      </c>
      <c r="G39" s="157">
        <v>21.7251478858417</v>
      </c>
      <c r="H39" s="295">
        <v>0.78100000000000003</v>
      </c>
      <c r="I39" s="296">
        <f t="shared" si="18"/>
        <v>0.2973482324722545</v>
      </c>
      <c r="J39" s="157">
        <v>66.328124015666305</v>
      </c>
      <c r="K39" s="295">
        <v>0</v>
      </c>
      <c r="L39" s="296">
        <f t="shared" si="19"/>
        <v>0</v>
      </c>
      <c r="M39" s="157" t="s">
        <v>437</v>
      </c>
      <c r="N39" s="295">
        <v>0.312</v>
      </c>
      <c r="O39" s="296">
        <f t="shared" si="20"/>
        <v>0.8793190913702722</v>
      </c>
      <c r="P39" s="157">
        <v>70.727406540516697</v>
      </c>
      <c r="Q39" s="295">
        <v>0</v>
      </c>
      <c r="R39" s="296">
        <f t="shared" si="21"/>
        <v>0</v>
      </c>
      <c r="S39" s="157" t="s">
        <v>437</v>
      </c>
      <c r="T39" s="295">
        <v>0.156</v>
      </c>
      <c r="U39" s="296">
        <f t="shared" si="22"/>
        <v>2.3462174763122272</v>
      </c>
      <c r="V39" s="157" t="s">
        <v>437</v>
      </c>
      <c r="W39" s="306">
        <v>20.545000000000002</v>
      </c>
      <c r="X39" s="296">
        <f t="shared" si="23"/>
        <v>2.033675166297118</v>
      </c>
      <c r="Y39" s="589">
        <v>10.501525416027899</v>
      </c>
      <c r="Z39" s="312"/>
      <c r="AA39" s="315" t="s">
        <v>215</v>
      </c>
      <c r="AB39" s="295">
        <v>3.4079999999999999</v>
      </c>
      <c r="AC39" s="296">
        <f t="shared" si="24"/>
        <v>1.5231421062981567</v>
      </c>
      <c r="AD39" s="583">
        <v>23.6073815607709</v>
      </c>
      <c r="AE39" s="295">
        <v>1.171</v>
      </c>
      <c r="AF39" s="296">
        <f t="shared" si="25"/>
        <v>0.82076370976785906</v>
      </c>
      <c r="AG39" s="157">
        <v>38.275278403297499</v>
      </c>
      <c r="AH39" s="295">
        <v>0</v>
      </c>
      <c r="AI39" s="296">
        <f t="shared" si="26"/>
        <v>0</v>
      </c>
      <c r="AJ39" s="157" t="s">
        <v>437</v>
      </c>
      <c r="AK39" s="295">
        <v>0</v>
      </c>
      <c r="AL39" s="296">
        <f t="shared" si="27"/>
        <v>0</v>
      </c>
      <c r="AM39" s="157" t="s">
        <v>437</v>
      </c>
      <c r="AN39" s="295">
        <v>0.156</v>
      </c>
      <c r="AO39" s="296">
        <f t="shared" si="28"/>
        <v>0.79848492603777455</v>
      </c>
      <c r="AP39" s="157" t="s">
        <v>437</v>
      </c>
      <c r="AQ39" s="295">
        <v>0</v>
      </c>
      <c r="AR39" s="296">
        <f t="shared" si="29"/>
        <v>0</v>
      </c>
      <c r="AS39" s="157" t="s">
        <v>437</v>
      </c>
      <c r="AT39" s="295">
        <v>0</v>
      </c>
      <c r="AU39" s="296">
        <f t="shared" si="30"/>
        <v>0</v>
      </c>
      <c r="AV39" s="157" t="s">
        <v>437</v>
      </c>
      <c r="AW39" s="306">
        <v>4.7359999999999998</v>
      </c>
      <c r="AX39" s="296">
        <f t="shared" si="31"/>
        <v>0.77105797424705436</v>
      </c>
      <c r="AY39" s="589">
        <v>20.053540176355</v>
      </c>
    </row>
    <row r="40" spans="1:51" s="568" customFormat="1" ht="21.75" customHeight="1">
      <c r="A40" s="315" t="s">
        <v>216</v>
      </c>
      <c r="B40" s="297">
        <v>11.391</v>
      </c>
      <c r="C40" s="298">
        <f t="shared" si="16"/>
        <v>2.6690941809950934</v>
      </c>
      <c r="D40" s="584">
        <v>13.412022528273299</v>
      </c>
      <c r="E40" s="295">
        <v>1.5189999999999999</v>
      </c>
      <c r="F40" s="296">
        <f t="shared" si="17"/>
        <v>0.76649812790779814</v>
      </c>
      <c r="G40" s="157">
        <v>31.7179415208054</v>
      </c>
      <c r="H40" s="295">
        <v>0.46800000000000003</v>
      </c>
      <c r="I40" s="296">
        <f t="shared" si="18"/>
        <v>0.17818050294112051</v>
      </c>
      <c r="J40" s="157">
        <v>57.736849102244101</v>
      </c>
      <c r="K40" s="295">
        <v>0</v>
      </c>
      <c r="L40" s="296">
        <f t="shared" si="19"/>
        <v>0</v>
      </c>
      <c r="M40" s="157" t="s">
        <v>437</v>
      </c>
      <c r="N40" s="295">
        <v>0.156</v>
      </c>
      <c r="O40" s="296">
        <f t="shared" si="20"/>
        <v>0.4396595456851361</v>
      </c>
      <c r="P40" s="157" t="s">
        <v>437</v>
      </c>
      <c r="Q40" s="295">
        <v>0</v>
      </c>
      <c r="R40" s="296">
        <f t="shared" si="21"/>
        <v>0</v>
      </c>
      <c r="S40" s="157" t="s">
        <v>437</v>
      </c>
      <c r="T40" s="295">
        <v>0</v>
      </c>
      <c r="U40" s="296">
        <f t="shared" si="22"/>
        <v>0</v>
      </c>
      <c r="V40" s="157" t="s">
        <v>437</v>
      </c>
      <c r="W40" s="307">
        <v>13.534000000000001</v>
      </c>
      <c r="X40" s="298">
        <f t="shared" si="23"/>
        <v>1.339681659803611</v>
      </c>
      <c r="Y40" s="590">
        <v>12.717285391358001</v>
      </c>
      <c r="Z40" s="312"/>
      <c r="AA40" s="315" t="s">
        <v>216</v>
      </c>
      <c r="AB40" s="297">
        <v>3.06</v>
      </c>
      <c r="AC40" s="298">
        <f t="shared" si="24"/>
        <v>1.367609989809965</v>
      </c>
      <c r="AD40" s="584">
        <v>23.962374180093502</v>
      </c>
      <c r="AE40" s="295">
        <v>0</v>
      </c>
      <c r="AF40" s="296">
        <f t="shared" si="25"/>
        <v>0</v>
      </c>
      <c r="AG40" s="157" t="s">
        <v>437</v>
      </c>
      <c r="AH40" s="295">
        <v>0.156</v>
      </c>
      <c r="AI40" s="296">
        <f t="shared" si="26"/>
        <v>9.0634441087613288E-2</v>
      </c>
      <c r="AJ40" s="157" t="s">
        <v>437</v>
      </c>
      <c r="AK40" s="295">
        <v>0</v>
      </c>
      <c r="AL40" s="296">
        <f t="shared" si="27"/>
        <v>0</v>
      </c>
      <c r="AM40" s="157" t="s">
        <v>437</v>
      </c>
      <c r="AN40" s="295">
        <v>0</v>
      </c>
      <c r="AO40" s="296">
        <f t="shared" si="28"/>
        <v>0</v>
      </c>
      <c r="AP40" s="157" t="s">
        <v>437</v>
      </c>
      <c r="AQ40" s="295">
        <v>0</v>
      </c>
      <c r="AR40" s="296">
        <f t="shared" si="29"/>
        <v>0</v>
      </c>
      <c r="AS40" s="157" t="s">
        <v>437</v>
      </c>
      <c r="AT40" s="295">
        <v>0</v>
      </c>
      <c r="AU40" s="296">
        <f t="shared" si="30"/>
        <v>0</v>
      </c>
      <c r="AV40" s="157" t="s">
        <v>437</v>
      </c>
      <c r="AW40" s="307">
        <v>3.2160000000000002</v>
      </c>
      <c r="AX40" s="298">
        <f t="shared" si="31"/>
        <v>0.52359004332316872</v>
      </c>
      <c r="AY40" s="590">
        <v>24.301118070955098</v>
      </c>
    </row>
    <row r="41" spans="1:51" s="568" customFormat="1" ht="21.75" customHeight="1">
      <c r="A41" s="316" t="s">
        <v>217</v>
      </c>
      <c r="B41" s="299">
        <v>30.506</v>
      </c>
      <c r="C41" s="300">
        <f t="shared" si="16"/>
        <v>7.1480455697863503</v>
      </c>
      <c r="D41" s="585">
        <v>10.4088201066184</v>
      </c>
      <c r="E41" s="299">
        <v>2.589</v>
      </c>
      <c r="F41" s="300">
        <f t="shared" si="17"/>
        <v>1.3064276847618759</v>
      </c>
      <c r="G41" s="587">
        <v>25.826205158947399</v>
      </c>
      <c r="H41" s="299">
        <v>0</v>
      </c>
      <c r="I41" s="300">
        <f t="shared" si="18"/>
        <v>0</v>
      </c>
      <c r="J41" s="587" t="s">
        <v>437</v>
      </c>
      <c r="K41" s="299">
        <v>0</v>
      </c>
      <c r="L41" s="300">
        <f t="shared" si="19"/>
        <v>0</v>
      </c>
      <c r="M41" s="587" t="s">
        <v>437</v>
      </c>
      <c r="N41" s="299">
        <v>0</v>
      </c>
      <c r="O41" s="300">
        <f t="shared" si="20"/>
        <v>0</v>
      </c>
      <c r="P41" s="587" t="s">
        <v>437</v>
      </c>
      <c r="Q41" s="299">
        <v>0</v>
      </c>
      <c r="R41" s="300">
        <f t="shared" si="21"/>
        <v>0</v>
      </c>
      <c r="S41" s="587" t="s">
        <v>437</v>
      </c>
      <c r="T41" s="299">
        <v>0</v>
      </c>
      <c r="U41" s="300">
        <f t="shared" si="22"/>
        <v>0</v>
      </c>
      <c r="V41" s="587" t="s">
        <v>437</v>
      </c>
      <c r="W41" s="308">
        <v>33.094999999999999</v>
      </c>
      <c r="X41" s="300">
        <f t="shared" si="23"/>
        <v>3.2759542286981311</v>
      </c>
      <c r="Y41" s="591">
        <v>10.0247430196032</v>
      </c>
      <c r="Z41" s="312"/>
      <c r="AA41" s="316" t="s">
        <v>217</v>
      </c>
      <c r="AB41" s="299">
        <v>6.19</v>
      </c>
      <c r="AC41" s="300">
        <f t="shared" si="24"/>
        <v>2.7665051754652561</v>
      </c>
      <c r="AD41" s="585">
        <v>18.273646323211999</v>
      </c>
      <c r="AE41" s="299">
        <v>0.312</v>
      </c>
      <c r="AF41" s="300">
        <f t="shared" si="25"/>
        <v>0.21868341370416058</v>
      </c>
      <c r="AG41" s="587">
        <v>70.712165932899893</v>
      </c>
      <c r="AH41" s="299">
        <v>0</v>
      </c>
      <c r="AI41" s="300">
        <f t="shared" si="26"/>
        <v>0</v>
      </c>
      <c r="AJ41" s="587" t="s">
        <v>437</v>
      </c>
      <c r="AK41" s="299">
        <v>0</v>
      </c>
      <c r="AL41" s="300">
        <f t="shared" si="27"/>
        <v>0</v>
      </c>
      <c r="AM41" s="587" t="s">
        <v>437</v>
      </c>
      <c r="AN41" s="299">
        <v>0</v>
      </c>
      <c r="AO41" s="300">
        <f t="shared" si="28"/>
        <v>0</v>
      </c>
      <c r="AP41" s="587" t="s">
        <v>437</v>
      </c>
      <c r="AQ41" s="299">
        <v>0</v>
      </c>
      <c r="AR41" s="300">
        <f t="shared" si="29"/>
        <v>0</v>
      </c>
      <c r="AS41" s="587" t="s">
        <v>437</v>
      </c>
      <c r="AT41" s="299">
        <v>0</v>
      </c>
      <c r="AU41" s="300">
        <f t="shared" si="30"/>
        <v>0</v>
      </c>
      <c r="AV41" s="587" t="s">
        <v>437</v>
      </c>
      <c r="AW41" s="308">
        <v>6.5030000000000001</v>
      </c>
      <c r="AX41" s="300">
        <f t="shared" si="31"/>
        <v>1.0587394439460716</v>
      </c>
      <c r="AY41" s="591">
        <v>17.723858703262099</v>
      </c>
    </row>
    <row r="42" spans="1:51" s="568" customFormat="1" ht="31.5" customHeight="1">
      <c r="A42" s="317" t="s">
        <v>170</v>
      </c>
      <c r="B42" s="301">
        <v>426.774</v>
      </c>
      <c r="C42" s="302">
        <f>SUM(C27:C41)</f>
        <v>100.00046863210972</v>
      </c>
      <c r="D42" s="309">
        <v>3.66662393026983</v>
      </c>
      <c r="E42" s="301">
        <v>198.17400000000001</v>
      </c>
      <c r="F42" s="304">
        <f>SUM(F27:F41)</f>
        <v>100</v>
      </c>
      <c r="G42" s="310">
        <v>4.4518287673502899</v>
      </c>
      <c r="H42" s="301">
        <v>262.65499999999997</v>
      </c>
      <c r="I42" s="304">
        <f>SUM(I27:I41)</f>
        <v>99.999238544859239</v>
      </c>
      <c r="J42" s="309">
        <v>3.8674460834379101</v>
      </c>
      <c r="K42" s="301">
        <v>48.180999999999997</v>
      </c>
      <c r="L42" s="302">
        <f>SUM(L27:L41)</f>
        <v>99.99792449305744</v>
      </c>
      <c r="M42" s="309">
        <v>8.0297231064478698</v>
      </c>
      <c r="N42" s="301">
        <v>35.481999999999999</v>
      </c>
      <c r="O42" s="302">
        <f>SUM(O27:O41)</f>
        <v>99.999999999999986</v>
      </c>
      <c r="P42" s="309">
        <v>8.9945970427043704</v>
      </c>
      <c r="Q42" s="301">
        <v>32.323999999999998</v>
      </c>
      <c r="R42" s="302">
        <f>SUM(R27:R41)</f>
        <v>100</v>
      </c>
      <c r="S42" s="309">
        <v>8.6932421997918894</v>
      </c>
      <c r="T42" s="301">
        <v>6.649</v>
      </c>
      <c r="U42" s="302">
        <f>SUM(U27:U41)</f>
        <v>99.984960144382612</v>
      </c>
      <c r="V42" s="310">
        <v>17.556790476290701</v>
      </c>
      <c r="W42" s="301">
        <v>1010.24</v>
      </c>
      <c r="X42" s="304">
        <f>SUM(X27:X41)</f>
        <v>99.999901013620516</v>
      </c>
      <c r="Y42" s="311">
        <v>2.5146455631664701</v>
      </c>
      <c r="Z42" s="312"/>
      <c r="AA42" s="317" t="s">
        <v>170</v>
      </c>
      <c r="AB42" s="301">
        <v>223.74799999999999</v>
      </c>
      <c r="AC42" s="302">
        <f>SUM(AC27:AC41)</f>
        <v>99.999553068630775</v>
      </c>
      <c r="AD42" s="309">
        <v>4.6975597930181898</v>
      </c>
      <c r="AE42" s="301">
        <v>142.672</v>
      </c>
      <c r="AF42" s="304">
        <f>SUM(AF27:AF41)</f>
        <v>99.998598183245477</v>
      </c>
      <c r="AG42" s="310">
        <v>5.4236860605531803</v>
      </c>
      <c r="AH42" s="301">
        <v>172.12</v>
      </c>
      <c r="AI42" s="304">
        <f>SUM(AI27:AI41)</f>
        <v>99.999419009993048</v>
      </c>
      <c r="AJ42" s="309">
        <v>4.8119338446031197</v>
      </c>
      <c r="AK42" s="301">
        <v>27.635000000000002</v>
      </c>
      <c r="AL42" s="302">
        <f>SUM(AL27:AL41)</f>
        <v>100</v>
      </c>
      <c r="AM42" s="309">
        <v>9.3347513182967798</v>
      </c>
      <c r="AN42" s="301">
        <v>19.536999999999999</v>
      </c>
      <c r="AO42" s="302">
        <f>SUM(AO27:AO41)</f>
        <v>99.994881506884369</v>
      </c>
      <c r="AP42" s="309">
        <v>11.0066587872738</v>
      </c>
      <c r="AQ42" s="301">
        <v>25.452000000000002</v>
      </c>
      <c r="AR42" s="302">
        <f>SUM(AR27:AR41)</f>
        <v>100.00392896432501</v>
      </c>
      <c r="AS42" s="309">
        <v>9.8372578612606407</v>
      </c>
      <c r="AT42" s="301">
        <v>3.0569999999999999</v>
      </c>
      <c r="AU42" s="302">
        <f>SUM(AU27:AU41)</f>
        <v>99.967288191036957</v>
      </c>
      <c r="AV42" s="310">
        <v>25.235874437776701</v>
      </c>
      <c r="AW42" s="301">
        <v>614.221</v>
      </c>
      <c r="AX42" s="304">
        <f>SUM(AX27:AX41)</f>
        <v>100</v>
      </c>
      <c r="AY42" s="311">
        <v>3.2815817518056698</v>
      </c>
    </row>
    <row r="43" spans="1:51" ht="12.75" customHeight="1">
      <c r="Z43" s="105"/>
    </row>
    <row r="44" spans="1:51" ht="27" customHeight="1">
      <c r="A44" s="313" t="s">
        <v>258</v>
      </c>
      <c r="B44" s="288"/>
      <c r="C44" s="288"/>
      <c r="D44" s="288"/>
      <c r="E44" s="288"/>
      <c r="F44" s="288"/>
      <c r="G44" s="288"/>
      <c r="H44" s="288"/>
      <c r="I44" s="288"/>
      <c r="J44" s="288"/>
      <c r="K44" s="288"/>
      <c r="L44" s="288"/>
      <c r="M44" s="288"/>
      <c r="N44" s="288"/>
      <c r="O44" s="288"/>
      <c r="P44" s="288"/>
      <c r="Q44" s="288"/>
      <c r="R44" s="288"/>
      <c r="S44" s="288"/>
      <c r="T44" s="288"/>
      <c r="U44" s="288"/>
      <c r="V44" s="288"/>
      <c r="W44" s="288"/>
      <c r="X44" s="288"/>
      <c r="Y44" s="289"/>
      <c r="Z44" s="105"/>
      <c r="AA44" s="313" t="s">
        <v>258</v>
      </c>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9"/>
    </row>
    <row r="45" spans="1:51" ht="15.75" customHeight="1">
      <c r="A45" s="820" t="s">
        <v>219</v>
      </c>
      <c r="B45" s="706" t="s">
        <v>201</v>
      </c>
      <c r="C45" s="733"/>
      <c r="D45" s="733"/>
      <c r="E45" s="733"/>
      <c r="F45" s="733"/>
      <c r="G45" s="733"/>
      <c r="H45" s="733"/>
      <c r="I45" s="733"/>
      <c r="J45" s="733"/>
      <c r="K45" s="733"/>
      <c r="L45" s="733"/>
      <c r="M45" s="733"/>
      <c r="N45" s="733"/>
      <c r="O45" s="733"/>
      <c r="P45" s="733"/>
      <c r="Q45" s="733"/>
      <c r="R45" s="733"/>
      <c r="S45" s="733"/>
      <c r="T45" s="733"/>
      <c r="U45" s="733"/>
      <c r="V45" s="733"/>
      <c r="W45" s="733"/>
      <c r="X45" s="733"/>
      <c r="Y45" s="823"/>
      <c r="Z45" s="105"/>
      <c r="AA45" s="820" t="s">
        <v>219</v>
      </c>
      <c r="AB45" s="706" t="s">
        <v>201</v>
      </c>
      <c r="AC45" s="733"/>
      <c r="AD45" s="733"/>
      <c r="AE45" s="733"/>
      <c r="AF45" s="733"/>
      <c r="AG45" s="733"/>
      <c r="AH45" s="733"/>
      <c r="AI45" s="733"/>
      <c r="AJ45" s="733"/>
      <c r="AK45" s="733"/>
      <c r="AL45" s="733"/>
      <c r="AM45" s="733"/>
      <c r="AN45" s="733"/>
      <c r="AO45" s="733"/>
      <c r="AP45" s="733"/>
      <c r="AQ45" s="733"/>
      <c r="AR45" s="733"/>
      <c r="AS45" s="733"/>
      <c r="AT45" s="733"/>
      <c r="AU45" s="733"/>
      <c r="AV45" s="733"/>
      <c r="AW45" s="733"/>
      <c r="AX45" s="733"/>
      <c r="AY45" s="823"/>
    </row>
    <row r="46" spans="1:51" ht="15.75" customHeight="1">
      <c r="A46" s="821"/>
      <c r="B46" s="824" t="s">
        <v>82</v>
      </c>
      <c r="C46" s="818"/>
      <c r="D46" s="825"/>
      <c r="E46" s="824" t="s">
        <v>83</v>
      </c>
      <c r="F46" s="818"/>
      <c r="G46" s="818"/>
      <c r="H46" s="824" t="s">
        <v>84</v>
      </c>
      <c r="I46" s="818"/>
      <c r="J46" s="825"/>
      <c r="K46" s="824" t="s">
        <v>85</v>
      </c>
      <c r="L46" s="818"/>
      <c r="M46" s="825"/>
      <c r="N46" s="824" t="s">
        <v>86</v>
      </c>
      <c r="O46" s="818"/>
      <c r="P46" s="825"/>
      <c r="Q46" s="824" t="s">
        <v>87</v>
      </c>
      <c r="R46" s="818"/>
      <c r="S46" s="825"/>
      <c r="T46" s="824" t="s">
        <v>88</v>
      </c>
      <c r="U46" s="818"/>
      <c r="V46" s="818"/>
      <c r="W46" s="817" t="s">
        <v>170</v>
      </c>
      <c r="X46" s="818"/>
      <c r="Y46" s="819"/>
      <c r="Z46" s="105"/>
      <c r="AA46" s="821"/>
      <c r="AB46" s="824" t="s">
        <v>82</v>
      </c>
      <c r="AC46" s="818"/>
      <c r="AD46" s="825"/>
      <c r="AE46" s="824" t="s">
        <v>83</v>
      </c>
      <c r="AF46" s="818"/>
      <c r="AG46" s="818"/>
      <c r="AH46" s="824" t="s">
        <v>84</v>
      </c>
      <c r="AI46" s="818"/>
      <c r="AJ46" s="825"/>
      <c r="AK46" s="824" t="s">
        <v>85</v>
      </c>
      <c r="AL46" s="818"/>
      <c r="AM46" s="825"/>
      <c r="AN46" s="824" t="s">
        <v>86</v>
      </c>
      <c r="AO46" s="818"/>
      <c r="AP46" s="825"/>
      <c r="AQ46" s="824" t="s">
        <v>87</v>
      </c>
      <c r="AR46" s="818"/>
      <c r="AS46" s="825"/>
      <c r="AT46" s="824" t="s">
        <v>88</v>
      </c>
      <c r="AU46" s="818"/>
      <c r="AV46" s="818"/>
      <c r="AW46" s="817" t="s">
        <v>170</v>
      </c>
      <c r="AX46" s="818"/>
      <c r="AY46" s="819"/>
    </row>
    <row r="47" spans="1:51" ht="34.5" customHeight="1">
      <c r="A47" s="822"/>
      <c r="B47" s="291" t="s">
        <v>202</v>
      </c>
      <c r="C47" s="14" t="s">
        <v>24</v>
      </c>
      <c r="D47" s="318" t="s">
        <v>230</v>
      </c>
      <c r="E47" s="291" t="s">
        <v>202</v>
      </c>
      <c r="F47" s="14" t="s">
        <v>24</v>
      </c>
      <c r="G47" s="318" t="s">
        <v>230</v>
      </c>
      <c r="H47" s="291" t="s">
        <v>202</v>
      </c>
      <c r="I47" s="14" t="s">
        <v>24</v>
      </c>
      <c r="J47" s="318" t="s">
        <v>230</v>
      </c>
      <c r="K47" s="291" t="s">
        <v>202</v>
      </c>
      <c r="L47" s="14" t="s">
        <v>24</v>
      </c>
      <c r="M47" s="318" t="s">
        <v>230</v>
      </c>
      <c r="N47" s="291" t="s">
        <v>202</v>
      </c>
      <c r="O47" s="14" t="s">
        <v>24</v>
      </c>
      <c r="P47" s="318" t="s">
        <v>230</v>
      </c>
      <c r="Q47" s="291" t="s">
        <v>202</v>
      </c>
      <c r="R47" s="14" t="s">
        <v>24</v>
      </c>
      <c r="S47" s="318" t="s">
        <v>230</v>
      </c>
      <c r="T47" s="291" t="s">
        <v>202</v>
      </c>
      <c r="U47" s="14" t="s">
        <v>24</v>
      </c>
      <c r="V47" s="318" t="s">
        <v>230</v>
      </c>
      <c r="W47" s="292" t="s">
        <v>202</v>
      </c>
      <c r="X47" s="14" t="s">
        <v>24</v>
      </c>
      <c r="Y47" s="319" t="s">
        <v>230</v>
      </c>
      <c r="Z47" s="105"/>
      <c r="AA47" s="822"/>
      <c r="AB47" s="291" t="s">
        <v>202</v>
      </c>
      <c r="AC47" s="14" t="s">
        <v>24</v>
      </c>
      <c r="AD47" s="318" t="s">
        <v>230</v>
      </c>
      <c r="AE47" s="291" t="s">
        <v>202</v>
      </c>
      <c r="AF47" s="14" t="s">
        <v>24</v>
      </c>
      <c r="AG47" s="318" t="s">
        <v>230</v>
      </c>
      <c r="AH47" s="291" t="s">
        <v>202</v>
      </c>
      <c r="AI47" s="14" t="s">
        <v>24</v>
      </c>
      <c r="AJ47" s="318" t="s">
        <v>230</v>
      </c>
      <c r="AK47" s="291" t="s">
        <v>202</v>
      </c>
      <c r="AL47" s="14" t="s">
        <v>24</v>
      </c>
      <c r="AM47" s="318" t="s">
        <v>230</v>
      </c>
      <c r="AN47" s="291" t="s">
        <v>202</v>
      </c>
      <c r="AO47" s="14" t="s">
        <v>24</v>
      </c>
      <c r="AP47" s="318" t="s">
        <v>230</v>
      </c>
      <c r="AQ47" s="291" t="s">
        <v>202</v>
      </c>
      <c r="AR47" s="14" t="s">
        <v>24</v>
      </c>
      <c r="AS47" s="318" t="s">
        <v>230</v>
      </c>
      <c r="AT47" s="291" t="s">
        <v>202</v>
      </c>
      <c r="AU47" s="14" t="s">
        <v>24</v>
      </c>
      <c r="AV47" s="318" t="s">
        <v>230</v>
      </c>
      <c r="AW47" s="292" t="s">
        <v>202</v>
      </c>
      <c r="AX47" s="14" t="s">
        <v>24</v>
      </c>
      <c r="AY47" s="319" t="s">
        <v>230</v>
      </c>
    </row>
    <row r="48" spans="1:51" s="568" customFormat="1" ht="21.75" customHeight="1">
      <c r="A48" s="610" t="s">
        <v>203</v>
      </c>
      <c r="B48" s="293">
        <v>6.8179999999999996</v>
      </c>
      <c r="C48" s="294">
        <f>B48/B$63*100</f>
        <v>3.0346730760671203</v>
      </c>
      <c r="D48" s="582">
        <v>16.016849864927998</v>
      </c>
      <c r="E48" s="293">
        <v>17.882999999999999</v>
      </c>
      <c r="F48" s="294">
        <f>E48/E$63*100</f>
        <v>10.67042972898791</v>
      </c>
      <c r="G48" s="586">
        <v>10.8173382944056</v>
      </c>
      <c r="H48" s="293">
        <v>56.866</v>
      </c>
      <c r="I48" s="294">
        <f>H48/H$63*100</f>
        <v>14.602180081399977</v>
      </c>
      <c r="J48" s="586">
        <v>6.2470640035401299</v>
      </c>
      <c r="K48" s="293">
        <v>32.185000000000002</v>
      </c>
      <c r="L48" s="294">
        <f>K48/K$63*100</f>
        <v>33.251027956278286</v>
      </c>
      <c r="M48" s="586">
        <v>7.4402660488938004</v>
      </c>
      <c r="N48" s="293">
        <v>12.010999999999999</v>
      </c>
      <c r="O48" s="294">
        <f>N48/N$63*100</f>
        <v>22.628534825448856</v>
      </c>
      <c r="P48" s="586">
        <v>12.6108310936823</v>
      </c>
      <c r="Q48" s="293">
        <v>49.997</v>
      </c>
      <c r="R48" s="294">
        <f>Q48/Q$63*100</f>
        <v>27.719747624275083</v>
      </c>
      <c r="S48" s="586">
        <v>6.83114709399619</v>
      </c>
      <c r="T48" s="293">
        <v>2.6190000000000002</v>
      </c>
      <c r="U48" s="294">
        <f>T48/T$63*100</f>
        <v>9.0241885466198077</v>
      </c>
      <c r="V48" s="586">
        <v>27.057692546774401</v>
      </c>
      <c r="W48" s="305">
        <v>178.37799999999999</v>
      </c>
      <c r="X48" s="294">
        <f>W48/W$63*100</f>
        <v>15.634013783117915</v>
      </c>
      <c r="Y48" s="588">
        <v>3.63389658477309</v>
      </c>
      <c r="Z48" s="312"/>
      <c r="AA48" s="610" t="s">
        <v>203</v>
      </c>
      <c r="AB48" s="293">
        <v>6.8179999999999996</v>
      </c>
      <c r="AC48" s="294">
        <f>AB48/AB$63*100</f>
        <v>3.3532521824664943</v>
      </c>
      <c r="AD48" s="582">
        <v>16.016849864927998</v>
      </c>
      <c r="AE48" s="293">
        <v>17.882999999999999</v>
      </c>
      <c r="AF48" s="294">
        <f>AE48/AE$63*100</f>
        <v>11.443069401963168</v>
      </c>
      <c r="AG48" s="586">
        <v>10.8173382944056</v>
      </c>
      <c r="AH48" s="293">
        <v>54.368000000000002</v>
      </c>
      <c r="AI48" s="294">
        <f>AH48/AH$63*100</f>
        <v>14.649748463430868</v>
      </c>
      <c r="AJ48" s="586">
        <v>6.2987947869927501</v>
      </c>
      <c r="AK48" s="293">
        <v>31.831</v>
      </c>
      <c r="AL48" s="294">
        <f>AK48/AK$63*100</f>
        <v>35.004123824709957</v>
      </c>
      <c r="AM48" s="586">
        <v>7.4982194896833603</v>
      </c>
      <c r="AN48" s="293">
        <v>12.010999999999999</v>
      </c>
      <c r="AO48" s="294">
        <f>AN48/AN$63*100</f>
        <v>25.236904586808983</v>
      </c>
      <c r="AP48" s="586">
        <v>12.6108310936823</v>
      </c>
      <c r="AQ48" s="293">
        <v>49.372</v>
      </c>
      <c r="AR48" s="294">
        <f>AQ48/AQ$63*100</f>
        <v>28.075243380948052</v>
      </c>
      <c r="AS48" s="586">
        <v>6.8731834490452997</v>
      </c>
      <c r="AT48" s="293">
        <v>2.6190000000000002</v>
      </c>
      <c r="AU48" s="294">
        <f>AT48/AT$63*100</f>
        <v>9.7837050319399328</v>
      </c>
      <c r="AV48" s="586">
        <v>27.057692546774401</v>
      </c>
      <c r="AW48" s="305">
        <v>174.90199999999999</v>
      </c>
      <c r="AX48" s="294">
        <f>AW48/AW$63*100</f>
        <v>16.317372531897345</v>
      </c>
      <c r="AY48" s="588">
        <v>3.66766597059932</v>
      </c>
    </row>
    <row r="49" spans="1:51" s="568" customFormat="1" ht="21.75" customHeight="1">
      <c r="A49" s="315" t="s">
        <v>204</v>
      </c>
      <c r="B49" s="295">
        <v>9.9440000000000008</v>
      </c>
      <c r="C49" s="296">
        <f t="shared" ref="C49:C62" si="32">B49/B$63*100</f>
        <v>4.4260470912894467</v>
      </c>
      <c r="D49" s="583">
        <v>14.079505514987201</v>
      </c>
      <c r="E49" s="295">
        <v>19.363</v>
      </c>
      <c r="F49" s="296">
        <f t="shared" ref="F49:F62" si="33">E49/E$63*100</f>
        <v>11.553516235664761</v>
      </c>
      <c r="G49" s="157">
        <v>9.2090026623032593</v>
      </c>
      <c r="H49" s="295">
        <v>43.698</v>
      </c>
      <c r="I49" s="296">
        <f t="shared" ref="I49:I62" si="34">H49/H$63*100</f>
        <v>11.220871262213207</v>
      </c>
      <c r="J49" s="157">
        <v>7.0924196832572797</v>
      </c>
      <c r="K49" s="295">
        <v>18.774999999999999</v>
      </c>
      <c r="L49" s="296">
        <f t="shared" ref="L49:L62" si="35">K49/K$63*100</f>
        <v>19.396863441948881</v>
      </c>
      <c r="M49" s="157">
        <v>9.9674564462175894</v>
      </c>
      <c r="N49" s="295">
        <v>7.4269999999999996</v>
      </c>
      <c r="O49" s="296">
        <f t="shared" ref="O49:O62" si="36">N49/N$63*100</f>
        <v>13.992351023945441</v>
      </c>
      <c r="P49" s="157">
        <v>15.6608297984922</v>
      </c>
      <c r="Q49" s="295">
        <v>43.991</v>
      </c>
      <c r="R49" s="296">
        <f t="shared" ref="R49:R62" si="37">Q49/Q$63*100</f>
        <v>24.389851745894457</v>
      </c>
      <c r="S49" s="157">
        <v>6.9656933814276902</v>
      </c>
      <c r="T49" s="295">
        <v>3.8250000000000002</v>
      </c>
      <c r="U49" s="296">
        <f t="shared" ref="U49:U62" si="38">T49/T$63*100</f>
        <v>13.179656812073601</v>
      </c>
      <c r="V49" s="157">
        <v>20.657302347149098</v>
      </c>
      <c r="W49" s="306">
        <v>147.024</v>
      </c>
      <c r="X49" s="296">
        <f t="shared" ref="X49:X62" si="39">W49/W$63*100</f>
        <v>12.885979450656071</v>
      </c>
      <c r="Y49" s="589">
        <v>4.1032265739741902</v>
      </c>
      <c r="Z49" s="312"/>
      <c r="AA49" s="315" t="s">
        <v>204</v>
      </c>
      <c r="AB49" s="295">
        <v>9.7880000000000003</v>
      </c>
      <c r="AC49" s="296">
        <f t="shared" ref="AC49:AC62" si="40">AB49/AB$63*100</f>
        <v>4.8139677855649827</v>
      </c>
      <c r="AD49" s="583">
        <v>14.2149978478443</v>
      </c>
      <c r="AE49" s="295">
        <v>19.207000000000001</v>
      </c>
      <c r="AF49" s="296">
        <f t="shared" ref="AF49:AF62" si="41">AE49/AE$63*100</f>
        <v>12.290277582257261</v>
      </c>
      <c r="AG49" s="157">
        <v>9.2536524403913205</v>
      </c>
      <c r="AH49" s="295">
        <v>42.604999999999997</v>
      </c>
      <c r="AI49" s="296">
        <f t="shared" ref="AI49:AI62" si="42">AH49/AH$63*100</f>
        <v>11.480145182542525</v>
      </c>
      <c r="AJ49" s="157">
        <v>7.2098573304126203</v>
      </c>
      <c r="AK49" s="295">
        <v>18.443000000000001</v>
      </c>
      <c r="AL49" s="296">
        <f t="shared" ref="AL49:AL62" si="43">AK49/AK$63*100</f>
        <v>20.281519766866442</v>
      </c>
      <c r="AM49" s="157">
        <v>10.136936557154</v>
      </c>
      <c r="AN49" s="295">
        <v>6.9589999999999996</v>
      </c>
      <c r="AO49" s="296">
        <f t="shared" ref="AO49:AO62" si="44">AN49/AN$63*100</f>
        <v>14.62189817830353</v>
      </c>
      <c r="AP49" s="157">
        <v>16.5611934132248</v>
      </c>
      <c r="AQ49" s="295">
        <v>43.679000000000002</v>
      </c>
      <c r="AR49" s="296">
        <f t="shared" ref="AR49:AR62" si="45">AQ49/AQ$63*100</f>
        <v>24.837935583659359</v>
      </c>
      <c r="AS49" s="157">
        <v>6.9804594697624402</v>
      </c>
      <c r="AT49" s="295">
        <v>3.8250000000000002</v>
      </c>
      <c r="AU49" s="296">
        <f t="shared" ref="AU49:AU62" si="46">AT49/AT$63*100</f>
        <v>14.288916283761068</v>
      </c>
      <c r="AV49" s="157">
        <v>20.657302347149098</v>
      </c>
      <c r="AW49" s="306">
        <v>144.50700000000001</v>
      </c>
      <c r="AX49" s="296">
        <f t="shared" ref="AX49:AX62" si="47">AW49/AW$63*100</f>
        <v>13.481690046236691</v>
      </c>
      <c r="AY49" s="589">
        <v>4.1711681025451304</v>
      </c>
    </row>
    <row r="50" spans="1:51" s="568" customFormat="1" ht="21.75" customHeight="1">
      <c r="A50" s="315" t="s">
        <v>205</v>
      </c>
      <c r="B50" s="295">
        <v>10.587</v>
      </c>
      <c r="C50" s="296">
        <f t="shared" si="32"/>
        <v>4.7122446254506611</v>
      </c>
      <c r="D50" s="583">
        <v>12.3892478809036</v>
      </c>
      <c r="E50" s="295">
        <v>15.371</v>
      </c>
      <c r="F50" s="296">
        <f t="shared" si="33"/>
        <v>9.1715693879255831</v>
      </c>
      <c r="G50" s="157">
        <v>10.406470617490299</v>
      </c>
      <c r="H50" s="295">
        <v>57.453000000000003</v>
      </c>
      <c r="I50" s="296">
        <f t="shared" si="34"/>
        <v>14.752911268889546</v>
      </c>
      <c r="J50" s="157">
        <v>5.8621924075430698</v>
      </c>
      <c r="K50" s="295">
        <v>10.411</v>
      </c>
      <c r="L50" s="296">
        <f t="shared" si="35"/>
        <v>10.75583197305618</v>
      </c>
      <c r="M50" s="157">
        <v>12.569101754908001</v>
      </c>
      <c r="N50" s="295">
        <v>5.2389999999999999</v>
      </c>
      <c r="O50" s="296">
        <f t="shared" si="36"/>
        <v>9.8701934851824635</v>
      </c>
      <c r="P50" s="157">
        <v>19.095382348680399</v>
      </c>
      <c r="Q50" s="295">
        <v>31.457000000000001</v>
      </c>
      <c r="R50" s="296">
        <f t="shared" si="37"/>
        <v>17.440648459243981</v>
      </c>
      <c r="S50" s="157">
        <v>8.4293015071366995</v>
      </c>
      <c r="T50" s="295">
        <v>5.2060000000000004</v>
      </c>
      <c r="U50" s="296">
        <f t="shared" si="38"/>
        <v>17.93811591206671</v>
      </c>
      <c r="V50" s="157">
        <v>16.951462994523101</v>
      </c>
      <c r="W50" s="306">
        <v>135.72300000000001</v>
      </c>
      <c r="X50" s="296">
        <f t="shared" si="39"/>
        <v>11.895498619146492</v>
      </c>
      <c r="Y50" s="589">
        <v>4.0830961308266502</v>
      </c>
      <c r="Z50" s="312"/>
      <c r="AA50" s="315" t="s">
        <v>205</v>
      </c>
      <c r="AB50" s="295">
        <v>10.224</v>
      </c>
      <c r="AC50" s="296">
        <f t="shared" si="40"/>
        <v>5.0284028033935817</v>
      </c>
      <c r="AD50" s="583">
        <v>12.542042841829501</v>
      </c>
      <c r="AE50" s="295">
        <v>15.058</v>
      </c>
      <c r="AF50" s="296">
        <f t="shared" si="41"/>
        <v>9.6353933375139178</v>
      </c>
      <c r="AG50" s="157">
        <v>10.4179709216546</v>
      </c>
      <c r="AH50" s="295">
        <v>55.890999999999998</v>
      </c>
      <c r="AI50" s="296">
        <f t="shared" si="42"/>
        <v>15.060128961330459</v>
      </c>
      <c r="AJ50" s="157">
        <v>5.9398013719197698</v>
      </c>
      <c r="AK50" s="295">
        <v>9.9420000000000002</v>
      </c>
      <c r="AL50" s="296">
        <f t="shared" si="43"/>
        <v>10.933084071039753</v>
      </c>
      <c r="AM50" s="157">
        <v>12.9292820896357</v>
      </c>
      <c r="AN50" s="295">
        <v>4.6150000000000002</v>
      </c>
      <c r="AO50" s="296">
        <f t="shared" si="44"/>
        <v>9.6968041518710724</v>
      </c>
      <c r="AP50" s="157">
        <v>18.864094671820901</v>
      </c>
      <c r="AQ50" s="295">
        <v>30.52</v>
      </c>
      <c r="AR50" s="296">
        <f t="shared" si="45"/>
        <v>17.355108725320719</v>
      </c>
      <c r="AS50" s="157">
        <v>8.6357436124263796</v>
      </c>
      <c r="AT50" s="295">
        <v>5.2060000000000004</v>
      </c>
      <c r="AU50" s="296">
        <f t="shared" si="46"/>
        <v>19.447868803466701</v>
      </c>
      <c r="AV50" s="157">
        <v>16.951462994523101</v>
      </c>
      <c r="AW50" s="306">
        <v>131.45599999999999</v>
      </c>
      <c r="AX50" s="296">
        <f t="shared" si="47"/>
        <v>12.264105176345025</v>
      </c>
      <c r="AY50" s="589">
        <v>4.1379173477455398</v>
      </c>
    </row>
    <row r="51" spans="1:51" s="568" customFormat="1" ht="21.75" customHeight="1">
      <c r="A51" s="315" t="s">
        <v>206</v>
      </c>
      <c r="B51" s="295">
        <v>13.547000000000001</v>
      </c>
      <c r="C51" s="296">
        <f t="shared" si="32"/>
        <v>6.0297324965504968</v>
      </c>
      <c r="D51" s="583">
        <v>18.281821161276198</v>
      </c>
      <c r="E51" s="295">
        <v>16.143000000000001</v>
      </c>
      <c r="F51" s="296">
        <f t="shared" si="33"/>
        <v>9.6322064035705335</v>
      </c>
      <c r="G51" s="157">
        <v>11.221805171125199</v>
      </c>
      <c r="H51" s="295">
        <v>35.188000000000002</v>
      </c>
      <c r="I51" s="296">
        <f t="shared" si="34"/>
        <v>9.0356542170066909</v>
      </c>
      <c r="J51" s="157">
        <v>7.48309192285938</v>
      </c>
      <c r="K51" s="295">
        <v>3.4540000000000002</v>
      </c>
      <c r="L51" s="296">
        <f t="shared" si="35"/>
        <v>3.5684030001859623</v>
      </c>
      <c r="M51" s="157">
        <v>21.093975683667001</v>
      </c>
      <c r="N51" s="295">
        <v>2.7170000000000001</v>
      </c>
      <c r="O51" s="296">
        <f t="shared" si="36"/>
        <v>5.1187852069556703</v>
      </c>
      <c r="P51" s="157">
        <v>25.469902606671202</v>
      </c>
      <c r="Q51" s="295">
        <v>24.69</v>
      </c>
      <c r="R51" s="296">
        <f t="shared" si="37"/>
        <v>13.688832706829446</v>
      </c>
      <c r="S51" s="157">
        <v>8.15754756151936</v>
      </c>
      <c r="T51" s="295">
        <v>4.6669999999999998</v>
      </c>
      <c r="U51" s="296">
        <f t="shared" si="38"/>
        <v>16.080904141685618</v>
      </c>
      <c r="V51" s="157">
        <v>17.765623951206098</v>
      </c>
      <c r="W51" s="306">
        <v>100.405</v>
      </c>
      <c r="X51" s="296">
        <f t="shared" si="39"/>
        <v>8.8000378628191509</v>
      </c>
      <c r="Y51" s="589">
        <v>4.8429605530900499</v>
      </c>
      <c r="Z51" s="312"/>
      <c r="AA51" s="315" t="s">
        <v>206</v>
      </c>
      <c r="AB51" s="295">
        <v>12.766</v>
      </c>
      <c r="AC51" s="296">
        <f t="shared" si="40"/>
        <v>6.2786179761465641</v>
      </c>
      <c r="AD51" s="583">
        <v>18.7707093457215</v>
      </c>
      <c r="AE51" s="295">
        <v>15.253</v>
      </c>
      <c r="AF51" s="296">
        <f t="shared" si="41"/>
        <v>9.7601709773608576</v>
      </c>
      <c r="AG51" s="157">
        <v>11.6378094310467</v>
      </c>
      <c r="AH51" s="295">
        <v>34.655000000000001</v>
      </c>
      <c r="AI51" s="296">
        <f t="shared" si="42"/>
        <v>9.3379751508276314</v>
      </c>
      <c r="AJ51" s="157">
        <v>7.5642457272482897</v>
      </c>
      <c r="AK51" s="295">
        <v>3.298</v>
      </c>
      <c r="AL51" s="296">
        <f t="shared" si="43"/>
        <v>3.6267663715840981</v>
      </c>
      <c r="AM51" s="157">
        <v>21.5918499282566</v>
      </c>
      <c r="AN51" s="295">
        <v>2.3839999999999999</v>
      </c>
      <c r="AO51" s="296">
        <f t="shared" si="44"/>
        <v>5.0091399995797694</v>
      </c>
      <c r="AP51" s="157">
        <v>25.528526070612699</v>
      </c>
      <c r="AQ51" s="295">
        <v>23.728000000000002</v>
      </c>
      <c r="AR51" s="296">
        <f t="shared" si="45"/>
        <v>13.492857792739516</v>
      </c>
      <c r="AS51" s="157">
        <v>8.3479061296484591</v>
      </c>
      <c r="AT51" s="295">
        <v>4.6669999999999998</v>
      </c>
      <c r="AU51" s="296">
        <f t="shared" si="46"/>
        <v>17.434345698382458</v>
      </c>
      <c r="AV51" s="157">
        <v>17.765623951206098</v>
      </c>
      <c r="AW51" s="306">
        <v>96.751000000000005</v>
      </c>
      <c r="AX51" s="296">
        <f t="shared" si="47"/>
        <v>9.0263239404558</v>
      </c>
      <c r="AY51" s="589">
        <v>4.9703515563725196</v>
      </c>
    </row>
    <row r="52" spans="1:51" s="568" customFormat="1" ht="21.75" customHeight="1">
      <c r="A52" s="315" t="s">
        <v>207</v>
      </c>
      <c r="B52" s="295">
        <v>17.75</v>
      </c>
      <c r="C52" s="296">
        <f t="shared" si="32"/>
        <v>7.9004762540615125</v>
      </c>
      <c r="D52" s="583">
        <v>11.869110511248399</v>
      </c>
      <c r="E52" s="295">
        <v>24.052</v>
      </c>
      <c r="F52" s="296">
        <f t="shared" si="33"/>
        <v>14.35134909364297</v>
      </c>
      <c r="G52" s="157">
        <v>8.5921152484713499</v>
      </c>
      <c r="H52" s="295">
        <v>35.834000000000003</v>
      </c>
      <c r="I52" s="296">
        <f t="shared" si="34"/>
        <v>9.2015355579236591</v>
      </c>
      <c r="J52" s="157">
        <v>7.2062583491163901</v>
      </c>
      <c r="K52" s="295">
        <v>3.681</v>
      </c>
      <c r="L52" s="296">
        <f t="shared" si="35"/>
        <v>3.802921668698473</v>
      </c>
      <c r="M52" s="157">
        <v>21.0746530216685</v>
      </c>
      <c r="N52" s="295">
        <v>5.3380000000000001</v>
      </c>
      <c r="O52" s="296">
        <f t="shared" si="36"/>
        <v>10.056707925921739</v>
      </c>
      <c r="P52" s="157">
        <v>17.9733311149777</v>
      </c>
      <c r="Q52" s="295">
        <v>15.432</v>
      </c>
      <c r="R52" s="296">
        <f t="shared" si="37"/>
        <v>8.5559362629320379</v>
      </c>
      <c r="S52" s="157">
        <v>10.7490194772289</v>
      </c>
      <c r="T52" s="295">
        <v>1.9510000000000001</v>
      </c>
      <c r="U52" s="296">
        <f t="shared" si="38"/>
        <v>6.7224863896354501</v>
      </c>
      <c r="V52" s="157">
        <v>27.999157168859099</v>
      </c>
      <c r="W52" s="306">
        <v>104.038</v>
      </c>
      <c r="X52" s="296">
        <f t="shared" si="39"/>
        <v>9.1184536544193886</v>
      </c>
      <c r="Y52" s="589">
        <v>4.5659197183067803</v>
      </c>
      <c r="Z52" s="312"/>
      <c r="AA52" s="315" t="s">
        <v>207</v>
      </c>
      <c r="AB52" s="295">
        <v>16.023</v>
      </c>
      <c r="AC52" s="296">
        <f t="shared" si="40"/>
        <v>7.8804869052010327</v>
      </c>
      <c r="AD52" s="583">
        <v>12.074800254659401</v>
      </c>
      <c r="AE52" s="295">
        <v>22.949000000000002</v>
      </c>
      <c r="AF52" s="296">
        <f t="shared" si="41"/>
        <v>14.684728496653401</v>
      </c>
      <c r="AG52" s="157">
        <v>8.7666498455672901</v>
      </c>
      <c r="AH52" s="295">
        <v>34.273000000000003</v>
      </c>
      <c r="AI52" s="296">
        <f t="shared" si="42"/>
        <v>9.2350432071653561</v>
      </c>
      <c r="AJ52" s="157">
        <v>7.32552723793445</v>
      </c>
      <c r="AK52" s="295">
        <v>3.0569999999999999</v>
      </c>
      <c r="AL52" s="296">
        <f t="shared" si="43"/>
        <v>3.361741903557486</v>
      </c>
      <c r="AM52" s="157">
        <v>22.950616953712299</v>
      </c>
      <c r="AN52" s="295">
        <v>5.181</v>
      </c>
      <c r="AO52" s="296">
        <f t="shared" si="44"/>
        <v>10.886054671905532</v>
      </c>
      <c r="AP52" s="157">
        <v>18.5176652325435</v>
      </c>
      <c r="AQ52" s="295">
        <v>14.694000000000001</v>
      </c>
      <c r="AR52" s="296">
        <f t="shared" si="45"/>
        <v>8.355700118278591</v>
      </c>
      <c r="AS52" s="157">
        <v>11.0578375341645</v>
      </c>
      <c r="AT52" s="295">
        <v>1.9510000000000001</v>
      </c>
      <c r="AU52" s="296">
        <f t="shared" si="46"/>
        <v>7.2882812208151222</v>
      </c>
      <c r="AV52" s="157">
        <v>27.999157168859099</v>
      </c>
      <c r="AW52" s="306">
        <v>98.129000000000005</v>
      </c>
      <c r="AX52" s="296">
        <f t="shared" si="47"/>
        <v>9.1548835872806187</v>
      </c>
      <c r="AY52" s="589">
        <v>4.69013443520475</v>
      </c>
    </row>
    <row r="53" spans="1:51" s="568" customFormat="1" ht="21.75" customHeight="1">
      <c r="A53" s="315" t="s">
        <v>208</v>
      </c>
      <c r="B53" s="295">
        <v>23.289000000000001</v>
      </c>
      <c r="C53" s="296">
        <f t="shared" si="32"/>
        <v>10.365869942582455</v>
      </c>
      <c r="D53" s="583">
        <v>10.5808125662994</v>
      </c>
      <c r="E53" s="295">
        <v>18.657</v>
      </c>
      <c r="F53" s="296">
        <f t="shared" si="33"/>
        <v>11.132260104777021</v>
      </c>
      <c r="G53" s="157">
        <v>9.16607483930831</v>
      </c>
      <c r="H53" s="295">
        <v>50.914000000000001</v>
      </c>
      <c r="I53" s="296">
        <f t="shared" si="34"/>
        <v>13.073812061062823</v>
      </c>
      <c r="J53" s="157">
        <v>6.2617262471833701</v>
      </c>
      <c r="K53" s="295">
        <v>7.4329999999999998</v>
      </c>
      <c r="L53" s="296">
        <f t="shared" si="35"/>
        <v>7.6791949914250885</v>
      </c>
      <c r="M53" s="157">
        <v>17.302573029893701</v>
      </c>
      <c r="N53" s="295">
        <v>6.6909999999999998</v>
      </c>
      <c r="O53" s="296">
        <f t="shared" si="36"/>
        <v>12.605738616025169</v>
      </c>
      <c r="P53" s="157">
        <v>15.398916415647101</v>
      </c>
      <c r="Q53" s="295">
        <v>9.8109999999999999</v>
      </c>
      <c r="R53" s="296">
        <f t="shared" si="37"/>
        <v>5.4394952485501697</v>
      </c>
      <c r="S53" s="157">
        <v>12.870747641992899</v>
      </c>
      <c r="T53" s="295">
        <v>1.8740000000000001</v>
      </c>
      <c r="U53" s="296">
        <f t="shared" si="38"/>
        <v>6.4571704224381508</v>
      </c>
      <c r="V53" s="157">
        <v>31.133648004540898</v>
      </c>
      <c r="W53" s="306">
        <v>118.669</v>
      </c>
      <c r="X53" s="296">
        <f t="shared" si="39"/>
        <v>10.40079371687551</v>
      </c>
      <c r="Y53" s="589">
        <v>4.3142189451878004</v>
      </c>
      <c r="Z53" s="312"/>
      <c r="AA53" s="315" t="s">
        <v>208</v>
      </c>
      <c r="AB53" s="295">
        <v>22.001999999999999</v>
      </c>
      <c r="AC53" s="296">
        <f t="shared" si="40"/>
        <v>10.82109922537809</v>
      </c>
      <c r="AD53" s="583">
        <v>10.806327233634599</v>
      </c>
      <c r="AE53" s="295">
        <v>17.407</v>
      </c>
      <c r="AF53" s="296">
        <f t="shared" si="41"/>
        <v>11.138483983670126</v>
      </c>
      <c r="AG53" s="157">
        <v>9.2528381068118399</v>
      </c>
      <c r="AH53" s="295">
        <v>48.377000000000002</v>
      </c>
      <c r="AI53" s="296">
        <f t="shared" si="42"/>
        <v>13.035441462172509</v>
      </c>
      <c r="AJ53" s="157">
        <v>6.34934908785009</v>
      </c>
      <c r="AK53" s="295">
        <v>6.9119999999999999</v>
      </c>
      <c r="AL53" s="296">
        <f t="shared" si="43"/>
        <v>7.6010337053939629</v>
      </c>
      <c r="AM53" s="157">
        <v>18.1115690239779</v>
      </c>
      <c r="AN53" s="295">
        <v>5.7539999999999996</v>
      </c>
      <c r="AO53" s="296">
        <f t="shared" si="44"/>
        <v>12.09001323724077</v>
      </c>
      <c r="AP53" s="157">
        <v>16.611148856671399</v>
      </c>
      <c r="AQ53" s="295">
        <v>9.343</v>
      </c>
      <c r="AR53" s="296">
        <f t="shared" si="45"/>
        <v>5.3128696205986721</v>
      </c>
      <c r="AS53" s="157">
        <v>12.9354894395193</v>
      </c>
      <c r="AT53" s="295">
        <v>1.5620000000000001</v>
      </c>
      <c r="AU53" s="296">
        <f t="shared" si="46"/>
        <v>5.8351077739175921</v>
      </c>
      <c r="AV53" s="157">
        <v>31.575796436408002</v>
      </c>
      <c r="AW53" s="306">
        <v>111.357</v>
      </c>
      <c r="AX53" s="296">
        <f t="shared" si="47"/>
        <v>10.388981561300001</v>
      </c>
      <c r="AY53" s="589">
        <v>4.3997502917478197</v>
      </c>
    </row>
    <row r="54" spans="1:51" s="568" customFormat="1" ht="21.75" customHeight="1">
      <c r="A54" s="315" t="s">
        <v>209</v>
      </c>
      <c r="B54" s="295">
        <v>28.245000000000001</v>
      </c>
      <c r="C54" s="296">
        <f t="shared" si="32"/>
        <v>12.571771932167181</v>
      </c>
      <c r="D54" s="583">
        <v>10.0062267726902</v>
      </c>
      <c r="E54" s="295">
        <v>13.651999999999999</v>
      </c>
      <c r="F54" s="296">
        <f t="shared" si="33"/>
        <v>8.1458763440218611</v>
      </c>
      <c r="G54" s="157">
        <v>10.220186360175299</v>
      </c>
      <c r="H54" s="295">
        <v>55.42</v>
      </c>
      <c r="I54" s="296">
        <f t="shared" si="34"/>
        <v>14.230872931297906</v>
      </c>
      <c r="J54" s="157">
        <v>5.9323532873495601</v>
      </c>
      <c r="K54" s="295">
        <v>10.335000000000001</v>
      </c>
      <c r="L54" s="296">
        <f t="shared" si="35"/>
        <v>10.677314709589439</v>
      </c>
      <c r="M54" s="157">
        <v>13.284730372376799</v>
      </c>
      <c r="N54" s="295">
        <v>5.6529999999999996</v>
      </c>
      <c r="O54" s="296">
        <f t="shared" si="36"/>
        <v>10.650162964637614</v>
      </c>
      <c r="P54" s="157">
        <v>17.5844278639454</v>
      </c>
      <c r="Q54" s="295">
        <v>4.649</v>
      </c>
      <c r="R54" s="296">
        <f t="shared" si="37"/>
        <v>2.577536786312276</v>
      </c>
      <c r="S54" s="157">
        <v>18.581135554240301</v>
      </c>
      <c r="T54" s="295">
        <v>1.405</v>
      </c>
      <c r="U54" s="296">
        <f t="shared" si="38"/>
        <v>4.8411549858727865</v>
      </c>
      <c r="V54" s="157">
        <v>36.822816865501103</v>
      </c>
      <c r="W54" s="306">
        <v>119.36</v>
      </c>
      <c r="X54" s="296">
        <f t="shared" si="39"/>
        <v>10.461356698432287</v>
      </c>
      <c r="Y54" s="589">
        <v>4.3528305050204796</v>
      </c>
      <c r="Z54" s="312"/>
      <c r="AA54" s="315" t="s">
        <v>209</v>
      </c>
      <c r="AB54" s="295">
        <v>27.097999999999999</v>
      </c>
      <c r="AC54" s="296">
        <f t="shared" si="40"/>
        <v>13.327431452108693</v>
      </c>
      <c r="AD54" s="583">
        <v>9.9430108783441309</v>
      </c>
      <c r="AE54" s="295">
        <v>12.622999999999999</v>
      </c>
      <c r="AF54" s="296">
        <f t="shared" si="41"/>
        <v>8.0772725527585454</v>
      </c>
      <c r="AG54" s="157">
        <v>10.5327984785943</v>
      </c>
      <c r="AH54" s="295">
        <v>52.600999999999999</v>
      </c>
      <c r="AI54" s="296">
        <f t="shared" si="42"/>
        <v>14.173620860155367</v>
      </c>
      <c r="AJ54" s="157">
        <v>6.1029004214119196</v>
      </c>
      <c r="AK54" s="295">
        <v>8.9290000000000003</v>
      </c>
      <c r="AL54" s="296">
        <f t="shared" si="43"/>
        <v>9.8191015560565233</v>
      </c>
      <c r="AM54" s="157">
        <v>14.4960663954102</v>
      </c>
      <c r="AN54" s="295">
        <v>4.7160000000000002</v>
      </c>
      <c r="AO54" s="296">
        <f t="shared" si="44"/>
        <v>9.9090202340680342</v>
      </c>
      <c r="AP54" s="157">
        <v>17.6946585908793</v>
      </c>
      <c r="AQ54" s="295">
        <v>4.181</v>
      </c>
      <c r="AR54" s="296">
        <f t="shared" si="45"/>
        <v>2.3775134200709669</v>
      </c>
      <c r="AS54" s="157">
        <v>18.897718847886999</v>
      </c>
      <c r="AT54" s="295">
        <v>1.093</v>
      </c>
      <c r="AU54" s="296">
        <f t="shared" si="46"/>
        <v>4.0830811759871493</v>
      </c>
      <c r="AV54" s="157">
        <v>42.844027530873703</v>
      </c>
      <c r="AW54" s="306">
        <v>111.24</v>
      </c>
      <c r="AX54" s="296">
        <f t="shared" si="47"/>
        <v>10.37806611958846</v>
      </c>
      <c r="AY54" s="589">
        <v>4.3915306798359204</v>
      </c>
    </row>
    <row r="55" spans="1:51" s="568" customFormat="1" ht="21.75" customHeight="1">
      <c r="A55" s="315" t="s">
        <v>210</v>
      </c>
      <c r="B55" s="295">
        <v>36.287999999999997</v>
      </c>
      <c r="C55" s="296">
        <f t="shared" si="32"/>
        <v>16.151689144077981</v>
      </c>
      <c r="D55" s="583">
        <v>7.6022899798897203</v>
      </c>
      <c r="E55" s="295">
        <v>15.669</v>
      </c>
      <c r="F55" s="296">
        <f t="shared" si="33"/>
        <v>9.3493800494051111</v>
      </c>
      <c r="G55" s="157">
        <v>10.209263979392</v>
      </c>
      <c r="H55" s="295">
        <v>33.229999999999997</v>
      </c>
      <c r="I55" s="296">
        <f t="shared" si="34"/>
        <v>8.5328745490261522</v>
      </c>
      <c r="J55" s="157">
        <v>7.5265515392562001</v>
      </c>
      <c r="K55" s="295">
        <v>5.7439999999999998</v>
      </c>
      <c r="L55" s="296">
        <f t="shared" si="35"/>
        <v>5.9342521230654786</v>
      </c>
      <c r="M55" s="157">
        <v>17.877816530010399</v>
      </c>
      <c r="N55" s="295">
        <v>4.3540000000000001</v>
      </c>
      <c r="O55" s="296">
        <f t="shared" si="36"/>
        <v>8.2028674240283355</v>
      </c>
      <c r="P55" s="157">
        <v>19.0894572863156</v>
      </c>
      <c r="Q55" s="295">
        <v>0.312</v>
      </c>
      <c r="R55" s="296">
        <f t="shared" si="37"/>
        <v>0.17298160407172081</v>
      </c>
      <c r="S55" s="157">
        <v>70.712165932899893</v>
      </c>
      <c r="T55" s="295">
        <v>1.956</v>
      </c>
      <c r="U55" s="296">
        <f t="shared" si="38"/>
        <v>6.7397146991937147</v>
      </c>
      <c r="V55" s="157">
        <v>27.8050699452677</v>
      </c>
      <c r="W55" s="306">
        <v>97.552999999999997</v>
      </c>
      <c r="X55" s="296">
        <f t="shared" si="39"/>
        <v>8.550073140098565</v>
      </c>
      <c r="Y55" s="589">
        <v>4.6164830856839698</v>
      </c>
      <c r="Z55" s="312"/>
      <c r="AA55" s="315" t="s">
        <v>210</v>
      </c>
      <c r="AB55" s="295">
        <v>32.314999999999998</v>
      </c>
      <c r="AC55" s="296">
        <f t="shared" si="40"/>
        <v>15.893274314521086</v>
      </c>
      <c r="AD55" s="583">
        <v>7.8523619169604597</v>
      </c>
      <c r="AE55" s="295">
        <v>13.951000000000001</v>
      </c>
      <c r="AF55" s="296">
        <f t="shared" si="41"/>
        <v>8.927040274382831</v>
      </c>
      <c r="AG55" s="157">
        <v>10.8491278158501</v>
      </c>
      <c r="AH55" s="295">
        <v>30.419</v>
      </c>
      <c r="AI55" s="296">
        <f t="shared" si="42"/>
        <v>8.1965622886459588</v>
      </c>
      <c r="AJ55" s="157">
        <v>7.8721076027257997</v>
      </c>
      <c r="AK55" s="295">
        <v>5.1189999999999998</v>
      </c>
      <c r="AL55" s="296">
        <f t="shared" si="43"/>
        <v>5.6292956507395386</v>
      </c>
      <c r="AM55" s="157">
        <v>18.8681001159011</v>
      </c>
      <c r="AN55" s="295">
        <v>3.4169999999999998</v>
      </c>
      <c r="AO55" s="296">
        <f t="shared" si="44"/>
        <v>7.1796272561090904</v>
      </c>
      <c r="AP55" s="157">
        <v>23.011059648999002</v>
      </c>
      <c r="AQ55" s="295">
        <v>0.312</v>
      </c>
      <c r="AR55" s="296">
        <f t="shared" si="45"/>
        <v>0.17741788736238742</v>
      </c>
      <c r="AS55" s="157">
        <v>70.712165932899893</v>
      </c>
      <c r="AT55" s="295">
        <v>1.488</v>
      </c>
      <c r="AU55" s="296">
        <f t="shared" si="46"/>
        <v>5.5586686092121491</v>
      </c>
      <c r="AV55" s="157">
        <v>31.730093332845399</v>
      </c>
      <c r="AW55" s="306">
        <v>87.022000000000006</v>
      </c>
      <c r="AX55" s="296">
        <f t="shared" si="47"/>
        <v>8.1186629796730223</v>
      </c>
      <c r="AY55" s="589">
        <v>4.76308156869176</v>
      </c>
    </row>
    <row r="56" spans="1:51" s="568" customFormat="1" ht="21.75" customHeight="1">
      <c r="A56" s="315" t="s">
        <v>211</v>
      </c>
      <c r="B56" s="295">
        <v>26.369</v>
      </c>
      <c r="C56" s="296">
        <f t="shared" si="32"/>
        <v>11.736769484132283</v>
      </c>
      <c r="D56" s="583">
        <v>9.1295644026685192</v>
      </c>
      <c r="E56" s="295">
        <v>12.484</v>
      </c>
      <c r="F56" s="296">
        <f t="shared" si="33"/>
        <v>7.4489540198336464</v>
      </c>
      <c r="G56" s="157">
        <v>11.966219578242001</v>
      </c>
      <c r="H56" s="295">
        <v>11.574</v>
      </c>
      <c r="I56" s="296">
        <f t="shared" si="34"/>
        <v>2.9719978943854559</v>
      </c>
      <c r="J56" s="157">
        <v>12.0051366338785</v>
      </c>
      <c r="K56" s="295">
        <v>2.742</v>
      </c>
      <c r="L56" s="296">
        <f t="shared" si="35"/>
        <v>2.832820216129099</v>
      </c>
      <c r="M56" s="157">
        <v>24.983059025540399</v>
      </c>
      <c r="N56" s="295">
        <v>2.516</v>
      </c>
      <c r="O56" s="296">
        <f t="shared" si="36"/>
        <v>4.7401043727274441</v>
      </c>
      <c r="P56" s="157">
        <v>24.006582587775402</v>
      </c>
      <c r="Q56" s="295">
        <v>2.5999999999999999E-2</v>
      </c>
      <c r="R56" s="296">
        <f t="shared" si="37"/>
        <v>1.4415133672643401E-2</v>
      </c>
      <c r="S56" s="157">
        <v>99.983985332629402</v>
      </c>
      <c r="T56" s="295">
        <v>0.625</v>
      </c>
      <c r="U56" s="296">
        <f t="shared" si="38"/>
        <v>2.153538694783268</v>
      </c>
      <c r="V56" s="157">
        <v>49.996265781241497</v>
      </c>
      <c r="W56" s="306">
        <v>56.335999999999999</v>
      </c>
      <c r="X56" s="296">
        <f t="shared" si="39"/>
        <v>4.9375920824638175</v>
      </c>
      <c r="Y56" s="589">
        <v>6.0676615198470403</v>
      </c>
      <c r="Z56" s="312"/>
      <c r="AA56" s="315" t="s">
        <v>211</v>
      </c>
      <c r="AB56" s="295">
        <v>23.87</v>
      </c>
      <c r="AC56" s="296">
        <f t="shared" si="40"/>
        <v>11.739825402680438</v>
      </c>
      <c r="AD56" s="583">
        <v>9.1038708614258894</v>
      </c>
      <c r="AE56" s="295">
        <v>10.879</v>
      </c>
      <c r="AF56" s="296">
        <f t="shared" si="41"/>
        <v>6.961312532794123</v>
      </c>
      <c r="AG56" s="157">
        <v>12.7090798503448</v>
      </c>
      <c r="AH56" s="295">
        <v>9.6110000000000007</v>
      </c>
      <c r="AI56" s="296">
        <f t="shared" si="42"/>
        <v>2.5897353679008619</v>
      </c>
      <c r="AJ56" s="157">
        <v>13.0987662681564</v>
      </c>
      <c r="AK56" s="295">
        <v>1.8049999999999999</v>
      </c>
      <c r="AL56" s="296">
        <f t="shared" si="43"/>
        <v>1.9849342937262877</v>
      </c>
      <c r="AM56" s="157">
        <v>28.996043009289199</v>
      </c>
      <c r="AN56" s="295">
        <v>1.736</v>
      </c>
      <c r="AO56" s="296">
        <f t="shared" si="44"/>
        <v>3.6475952345933225</v>
      </c>
      <c r="AP56" s="157">
        <v>29.324099102355898</v>
      </c>
      <c r="AQ56" s="295">
        <v>2.5999999999999999E-2</v>
      </c>
      <c r="AR56" s="296">
        <f t="shared" si="45"/>
        <v>1.4784823946865618E-2</v>
      </c>
      <c r="AS56" s="157">
        <v>99.983985332629402</v>
      </c>
      <c r="AT56" s="295">
        <v>0.625</v>
      </c>
      <c r="AU56" s="296">
        <f t="shared" si="46"/>
        <v>2.334790242444619</v>
      </c>
      <c r="AV56" s="157">
        <v>49.996265781241497</v>
      </c>
      <c r="AW56" s="306">
        <v>48.551000000000002</v>
      </c>
      <c r="AX56" s="296">
        <f t="shared" si="47"/>
        <v>4.5295351327952114</v>
      </c>
      <c r="AY56" s="589">
        <v>6.3630324193242904</v>
      </c>
    </row>
    <row r="57" spans="1:51" s="568" customFormat="1" ht="21.75" customHeight="1">
      <c r="A57" s="315" t="s">
        <v>212</v>
      </c>
      <c r="B57" s="295">
        <v>21.672000000000001</v>
      </c>
      <c r="C57" s="296">
        <f t="shared" si="32"/>
        <v>9.6461476832687953</v>
      </c>
      <c r="D57" s="583">
        <v>9.4827579195526592</v>
      </c>
      <c r="E57" s="295">
        <v>4.7300000000000004</v>
      </c>
      <c r="F57" s="296">
        <f t="shared" si="33"/>
        <v>2.8222967409334467</v>
      </c>
      <c r="G57" s="157">
        <v>17.787519971693499</v>
      </c>
      <c r="H57" s="295">
        <v>5.6230000000000002</v>
      </c>
      <c r="I57" s="296">
        <f t="shared" si="34"/>
        <v>1.4438866563097821</v>
      </c>
      <c r="J57" s="157">
        <v>17.861788192540899</v>
      </c>
      <c r="K57" s="295">
        <v>1.2549999999999999</v>
      </c>
      <c r="L57" s="296">
        <f t="shared" si="35"/>
        <v>1.2965679690889931</v>
      </c>
      <c r="M57" s="157">
        <v>48.032183658302401</v>
      </c>
      <c r="N57" s="295">
        <v>0.93700000000000006</v>
      </c>
      <c r="O57" s="296">
        <f t="shared" si="36"/>
        <v>1.7652932421484957</v>
      </c>
      <c r="P57" s="157">
        <v>40.779713494992599</v>
      </c>
      <c r="Q57" s="295">
        <v>0</v>
      </c>
      <c r="R57" s="296">
        <f t="shared" si="37"/>
        <v>0</v>
      </c>
      <c r="S57" s="157" t="s">
        <v>437</v>
      </c>
      <c r="T57" s="295">
        <v>0.93700000000000006</v>
      </c>
      <c r="U57" s="296">
        <f t="shared" si="38"/>
        <v>3.2285852112190754</v>
      </c>
      <c r="V57" s="157">
        <v>40.7929261917213</v>
      </c>
      <c r="W57" s="306">
        <v>35.152999999999999</v>
      </c>
      <c r="X57" s="296">
        <f t="shared" si="39"/>
        <v>3.0809992629020622</v>
      </c>
      <c r="Y57" s="589">
        <v>7.4761799091078398</v>
      </c>
      <c r="Z57" s="312"/>
      <c r="AA57" s="315" t="s">
        <v>212</v>
      </c>
      <c r="AB57" s="295">
        <v>17.821999999999999</v>
      </c>
      <c r="AC57" s="296">
        <f t="shared" si="40"/>
        <v>8.7652772654616982</v>
      </c>
      <c r="AD57" s="583">
        <v>10.570478046271999</v>
      </c>
      <c r="AE57" s="295">
        <v>4.1050000000000004</v>
      </c>
      <c r="AF57" s="296">
        <f t="shared" si="41"/>
        <v>2.6267292901112125</v>
      </c>
      <c r="AG57" s="157">
        <v>19.773056806452601</v>
      </c>
      <c r="AH57" s="295">
        <v>5.1539999999999999</v>
      </c>
      <c r="AI57" s="296">
        <f t="shared" si="42"/>
        <v>1.3887728733910147</v>
      </c>
      <c r="AJ57" s="157">
        <v>18.6491987875342</v>
      </c>
      <c r="AK57" s="295">
        <v>0.97399999999999998</v>
      </c>
      <c r="AL57" s="296">
        <f t="shared" si="43"/>
        <v>1.07109473799967</v>
      </c>
      <c r="AM57" s="157">
        <v>50.8600428025171</v>
      </c>
      <c r="AN57" s="295">
        <v>0.625</v>
      </c>
      <c r="AO57" s="296">
        <f t="shared" si="44"/>
        <v>1.3132183304267433</v>
      </c>
      <c r="AP57" s="157">
        <v>49.987731875432701</v>
      </c>
      <c r="AQ57" s="295">
        <v>0</v>
      </c>
      <c r="AR57" s="296">
        <f t="shared" si="45"/>
        <v>0</v>
      </c>
      <c r="AS57" s="157" t="s">
        <v>437</v>
      </c>
      <c r="AT57" s="295">
        <v>0.78100000000000003</v>
      </c>
      <c r="AU57" s="296">
        <f t="shared" si="46"/>
        <v>2.917553886958796</v>
      </c>
      <c r="AV57" s="157">
        <v>44.685940940532603</v>
      </c>
      <c r="AW57" s="306">
        <v>29.46</v>
      </c>
      <c r="AX57" s="296">
        <f t="shared" si="47"/>
        <v>2.7484522463419276</v>
      </c>
      <c r="AY57" s="589">
        <v>8.3692198334325401</v>
      </c>
    </row>
    <row r="58" spans="1:51" s="568" customFormat="1" ht="21.75" customHeight="1">
      <c r="A58" s="315" t="s">
        <v>213</v>
      </c>
      <c r="B58" s="295">
        <v>10.35</v>
      </c>
      <c r="C58" s="296">
        <f t="shared" si="32"/>
        <v>4.6067565763119243</v>
      </c>
      <c r="D58" s="583">
        <v>13.783129736318299</v>
      </c>
      <c r="E58" s="295">
        <v>4.9489999999999998</v>
      </c>
      <c r="F58" s="296">
        <f t="shared" si="33"/>
        <v>2.952969676718737</v>
      </c>
      <c r="G58" s="157">
        <v>16.594209163640301</v>
      </c>
      <c r="H58" s="295">
        <v>2.6720000000000002</v>
      </c>
      <c r="I58" s="296">
        <f t="shared" si="34"/>
        <v>0.68612220267823898</v>
      </c>
      <c r="J58" s="157">
        <v>25.0765777747451</v>
      </c>
      <c r="K58" s="295">
        <v>0.625</v>
      </c>
      <c r="L58" s="296">
        <f t="shared" si="35"/>
        <v>0.64570117982519581</v>
      </c>
      <c r="M58" s="157">
        <v>50.009288588346003</v>
      </c>
      <c r="N58" s="295">
        <v>0</v>
      </c>
      <c r="O58" s="296">
        <f t="shared" si="36"/>
        <v>0</v>
      </c>
      <c r="P58" s="157" t="s">
        <v>437</v>
      </c>
      <c r="Q58" s="295">
        <v>0</v>
      </c>
      <c r="R58" s="296">
        <f t="shared" si="37"/>
        <v>0</v>
      </c>
      <c r="S58" s="157" t="s">
        <v>437</v>
      </c>
      <c r="T58" s="295">
        <v>2.1720000000000002</v>
      </c>
      <c r="U58" s="296">
        <f t="shared" si="38"/>
        <v>7.4839776721108127</v>
      </c>
      <c r="V58" s="157">
        <v>27.2044676236894</v>
      </c>
      <c r="W58" s="306">
        <v>20.768000000000001</v>
      </c>
      <c r="X58" s="296">
        <f t="shared" si="39"/>
        <v>1.8202199724618107</v>
      </c>
      <c r="Y58" s="589">
        <v>9.1394472647226799</v>
      </c>
      <c r="Z58" s="312"/>
      <c r="AA58" s="315" t="s">
        <v>213</v>
      </c>
      <c r="AB58" s="295">
        <v>8.3789999999999996</v>
      </c>
      <c r="AC58" s="296">
        <f t="shared" si="40"/>
        <v>4.1209885651051268</v>
      </c>
      <c r="AD58" s="583">
        <v>15.0159876098901</v>
      </c>
      <c r="AE58" s="295">
        <v>4.0119999999999996</v>
      </c>
      <c r="AF58" s="296">
        <f t="shared" si="41"/>
        <v>2.56721995418421</v>
      </c>
      <c r="AG58" s="157">
        <v>18.795830456843799</v>
      </c>
      <c r="AH58" s="295">
        <v>2.36</v>
      </c>
      <c r="AI58" s="296">
        <f t="shared" si="42"/>
        <v>0.63591462576693725</v>
      </c>
      <c r="AJ58" s="157">
        <v>26.815834899299301</v>
      </c>
      <c r="AK58" s="295">
        <v>0.46800000000000003</v>
      </c>
      <c r="AL58" s="296">
        <f t="shared" si="43"/>
        <v>0.51465332380271622</v>
      </c>
      <c r="AM58" s="157">
        <v>57.745145162538499</v>
      </c>
      <c r="AN58" s="295">
        <v>0</v>
      </c>
      <c r="AO58" s="296">
        <f t="shared" si="44"/>
        <v>0</v>
      </c>
      <c r="AP58" s="157" t="s">
        <v>437</v>
      </c>
      <c r="AQ58" s="295">
        <v>0</v>
      </c>
      <c r="AR58" s="296">
        <f t="shared" si="45"/>
        <v>0</v>
      </c>
      <c r="AS58" s="157" t="s">
        <v>437</v>
      </c>
      <c r="AT58" s="295">
        <v>1.548</v>
      </c>
      <c r="AU58" s="296">
        <f t="shared" si="46"/>
        <v>5.7828084724868321</v>
      </c>
      <c r="AV58" s="157">
        <v>32.418271402513099</v>
      </c>
      <c r="AW58" s="306">
        <v>16.766999999999999</v>
      </c>
      <c r="AX58" s="296">
        <f t="shared" si="47"/>
        <v>1.5642667622001054</v>
      </c>
      <c r="AY58" s="589">
        <v>10.257707553638101</v>
      </c>
    </row>
    <row r="59" spans="1:51" s="568" customFormat="1" ht="21.75" customHeight="1">
      <c r="A59" s="315" t="s">
        <v>214</v>
      </c>
      <c r="B59" s="295">
        <v>7.0839999999999996</v>
      </c>
      <c r="C59" s="296">
        <f t="shared" si="32"/>
        <v>3.1530689455646055</v>
      </c>
      <c r="D59" s="583">
        <v>16.522405461976401</v>
      </c>
      <c r="E59" s="295">
        <v>2.073</v>
      </c>
      <c r="F59" s="296">
        <f t="shared" si="33"/>
        <v>1.236917789419669</v>
      </c>
      <c r="G59" s="157">
        <v>26.084049146362801</v>
      </c>
      <c r="H59" s="295">
        <v>0.78100000000000003</v>
      </c>
      <c r="I59" s="296">
        <f t="shared" si="34"/>
        <v>0.20054694621695532</v>
      </c>
      <c r="J59" s="157">
        <v>44.716079566312303</v>
      </c>
      <c r="K59" s="295">
        <v>0</v>
      </c>
      <c r="L59" s="296">
        <f t="shared" si="35"/>
        <v>0</v>
      </c>
      <c r="M59" s="157" t="s">
        <v>437</v>
      </c>
      <c r="N59" s="295">
        <v>3.9E-2</v>
      </c>
      <c r="O59" s="296">
        <f t="shared" si="36"/>
        <v>7.3475385745775154E-2</v>
      </c>
      <c r="P59" s="157">
        <v>99.960627007839605</v>
      </c>
      <c r="Q59" s="295">
        <v>0</v>
      </c>
      <c r="R59" s="296">
        <f t="shared" si="37"/>
        <v>0</v>
      </c>
      <c r="S59" s="157" t="s">
        <v>437</v>
      </c>
      <c r="T59" s="295">
        <v>1.093</v>
      </c>
      <c r="U59" s="296">
        <f t="shared" si="38"/>
        <v>3.7661084694369786</v>
      </c>
      <c r="V59" s="157">
        <v>34.9902169948666</v>
      </c>
      <c r="W59" s="306">
        <v>11.071</v>
      </c>
      <c r="X59" s="296">
        <f t="shared" si="39"/>
        <v>0.97032238612888599</v>
      </c>
      <c r="Y59" s="589">
        <v>12.755055586652301</v>
      </c>
      <c r="Z59" s="312"/>
      <c r="AA59" s="315" t="s">
        <v>214</v>
      </c>
      <c r="AB59" s="295">
        <v>5.9909999999999997</v>
      </c>
      <c r="AC59" s="296">
        <f t="shared" si="40"/>
        <v>2.9465142014016967</v>
      </c>
      <c r="AD59" s="583">
        <v>18.278346965535199</v>
      </c>
      <c r="AE59" s="295">
        <v>1.476</v>
      </c>
      <c r="AF59" s="296">
        <f t="shared" si="41"/>
        <v>0.94447075084144927</v>
      </c>
      <c r="AG59" s="157">
        <v>32.0116463776179</v>
      </c>
      <c r="AH59" s="295">
        <v>0.625</v>
      </c>
      <c r="AI59" s="296">
        <f t="shared" si="42"/>
        <v>0.16840959368827788</v>
      </c>
      <c r="AJ59" s="157">
        <v>49.993570886252201</v>
      </c>
      <c r="AK59" s="295">
        <v>0</v>
      </c>
      <c r="AL59" s="296">
        <f t="shared" si="43"/>
        <v>0</v>
      </c>
      <c r="AM59" s="157" t="s">
        <v>437</v>
      </c>
      <c r="AN59" s="295">
        <v>3.9E-2</v>
      </c>
      <c r="AO59" s="296">
        <f t="shared" si="44"/>
        <v>8.1944823818628776E-2</v>
      </c>
      <c r="AP59" s="157">
        <v>99.960627007839605</v>
      </c>
      <c r="AQ59" s="295">
        <v>0</v>
      </c>
      <c r="AR59" s="296">
        <f t="shared" si="45"/>
        <v>0</v>
      </c>
      <c r="AS59" s="157" t="s">
        <v>437</v>
      </c>
      <c r="AT59" s="295">
        <v>0.78100000000000003</v>
      </c>
      <c r="AU59" s="296">
        <f t="shared" si="46"/>
        <v>2.917553886958796</v>
      </c>
      <c r="AV59" s="157">
        <v>39.999935739915401</v>
      </c>
      <c r="AW59" s="306">
        <v>8.9109999999999996</v>
      </c>
      <c r="AX59" s="296">
        <f t="shared" si="47"/>
        <v>0.83134616317559129</v>
      </c>
      <c r="AY59" s="589">
        <v>14.368045209043901</v>
      </c>
    </row>
    <row r="60" spans="1:51" s="568" customFormat="1" ht="21.75" customHeight="1">
      <c r="A60" s="315" t="s">
        <v>215</v>
      </c>
      <c r="B60" s="295">
        <v>3.613</v>
      </c>
      <c r="C60" s="296">
        <f t="shared" si="32"/>
        <v>1.6081363777985489</v>
      </c>
      <c r="D60" s="583">
        <v>21.5644038086675</v>
      </c>
      <c r="E60" s="295">
        <v>1.163</v>
      </c>
      <c r="F60" s="296">
        <f t="shared" si="33"/>
        <v>0.69393892382782207</v>
      </c>
      <c r="G60" s="157">
        <v>40.720300708768001</v>
      </c>
      <c r="H60" s="295">
        <v>0.18099999999999999</v>
      </c>
      <c r="I60" s="296">
        <f t="shared" si="34"/>
        <v>4.6477589328129211E-2</v>
      </c>
      <c r="J60" s="157">
        <v>87.323077555726002</v>
      </c>
      <c r="K60" s="295">
        <v>0.156</v>
      </c>
      <c r="L60" s="296">
        <f t="shared" si="35"/>
        <v>0.16116701448436888</v>
      </c>
      <c r="M60" s="157" t="s">
        <v>437</v>
      </c>
      <c r="N60" s="295">
        <v>0</v>
      </c>
      <c r="O60" s="296">
        <f t="shared" si="36"/>
        <v>0</v>
      </c>
      <c r="P60" s="157" t="s">
        <v>437</v>
      </c>
      <c r="Q60" s="295">
        <v>0</v>
      </c>
      <c r="R60" s="296">
        <f t="shared" si="37"/>
        <v>0</v>
      </c>
      <c r="S60" s="157" t="s">
        <v>437</v>
      </c>
      <c r="T60" s="295">
        <v>0.53500000000000003</v>
      </c>
      <c r="U60" s="296">
        <f t="shared" si="38"/>
        <v>1.8434291227344772</v>
      </c>
      <c r="V60" s="157">
        <v>52.061145160101702</v>
      </c>
      <c r="W60" s="306">
        <v>5.6479999999999997</v>
      </c>
      <c r="X60" s="296">
        <f t="shared" si="39"/>
        <v>0.49502130221804241</v>
      </c>
      <c r="Y60" s="589">
        <v>17.210813025837702</v>
      </c>
      <c r="Z60" s="312"/>
      <c r="AA60" s="315" t="s">
        <v>215</v>
      </c>
      <c r="AB60" s="295">
        <v>3.1440000000000001</v>
      </c>
      <c r="AC60" s="296">
        <f t="shared" si="40"/>
        <v>1.5462928808557728</v>
      </c>
      <c r="AD60" s="583">
        <v>23.2602306567459</v>
      </c>
      <c r="AE60" s="295">
        <v>0.53800000000000003</v>
      </c>
      <c r="AF60" s="296">
        <f t="shared" si="41"/>
        <v>0.34425830891104314</v>
      </c>
      <c r="AG60" s="157">
        <v>51.907319773004097</v>
      </c>
      <c r="AH60" s="295">
        <v>0.18099999999999999</v>
      </c>
      <c r="AI60" s="296">
        <f t="shared" si="42"/>
        <v>4.8771418332125269E-2</v>
      </c>
      <c r="AJ60" s="157">
        <v>87.323077555726002</v>
      </c>
      <c r="AK60" s="295">
        <v>0.156</v>
      </c>
      <c r="AL60" s="296">
        <f t="shared" si="43"/>
        <v>0.17155110793423872</v>
      </c>
      <c r="AM60" s="157" t="s">
        <v>437</v>
      </c>
      <c r="AN60" s="295">
        <v>0</v>
      </c>
      <c r="AO60" s="296">
        <f t="shared" si="44"/>
        <v>0</v>
      </c>
      <c r="AP60" s="157" t="s">
        <v>437</v>
      </c>
      <c r="AQ60" s="295">
        <v>0</v>
      </c>
      <c r="AR60" s="296">
        <f t="shared" si="45"/>
        <v>0</v>
      </c>
      <c r="AS60" s="157" t="s">
        <v>437</v>
      </c>
      <c r="AT60" s="295">
        <v>0.46800000000000003</v>
      </c>
      <c r="AU60" s="296">
        <f t="shared" si="46"/>
        <v>1.7482909335425307</v>
      </c>
      <c r="AV60" s="157">
        <v>57.758105342062102</v>
      </c>
      <c r="AW60" s="306">
        <v>4.4880000000000004</v>
      </c>
      <c r="AX60" s="296">
        <f t="shared" si="47"/>
        <v>0.4187051487298904</v>
      </c>
      <c r="AY60" s="589">
        <v>19.270909133829299</v>
      </c>
    </row>
    <row r="61" spans="1:51" s="568" customFormat="1" ht="21.75" customHeight="1">
      <c r="A61" s="315" t="s">
        <v>216</v>
      </c>
      <c r="B61" s="297">
        <v>3.4670000000000001</v>
      </c>
      <c r="C61" s="298">
        <f t="shared" si="32"/>
        <v>1.5431521787510571</v>
      </c>
      <c r="D61" s="584">
        <v>21.7696938599777</v>
      </c>
      <c r="E61" s="295">
        <v>0.46800000000000003</v>
      </c>
      <c r="F61" s="296">
        <f t="shared" si="33"/>
        <v>0.27924627373294991</v>
      </c>
      <c r="G61" s="157">
        <v>57.730626365416803</v>
      </c>
      <c r="H61" s="295">
        <v>0</v>
      </c>
      <c r="I61" s="296">
        <f t="shared" si="34"/>
        <v>0</v>
      </c>
      <c r="J61" s="157" t="s">
        <v>437</v>
      </c>
      <c r="K61" s="295">
        <v>0</v>
      </c>
      <c r="L61" s="296">
        <f t="shared" si="35"/>
        <v>0</v>
      </c>
      <c r="M61" s="157" t="s">
        <v>437</v>
      </c>
      <c r="N61" s="295">
        <v>0</v>
      </c>
      <c r="O61" s="296">
        <f t="shared" si="36"/>
        <v>0</v>
      </c>
      <c r="P61" s="157" t="s">
        <v>437</v>
      </c>
      <c r="Q61" s="295">
        <v>0</v>
      </c>
      <c r="R61" s="296">
        <f t="shared" si="37"/>
        <v>0</v>
      </c>
      <c r="S61" s="157" t="s">
        <v>437</v>
      </c>
      <c r="T61" s="295">
        <v>0</v>
      </c>
      <c r="U61" s="296">
        <f t="shared" si="38"/>
        <v>0</v>
      </c>
      <c r="V61" s="157" t="s">
        <v>437</v>
      </c>
      <c r="W61" s="307">
        <v>3.9350000000000001</v>
      </c>
      <c r="X61" s="298">
        <f t="shared" si="39"/>
        <v>0.34488470683923467</v>
      </c>
      <c r="Y61" s="590">
        <v>20.368439630183701</v>
      </c>
      <c r="Z61" s="312"/>
      <c r="AA61" s="315" t="s">
        <v>216</v>
      </c>
      <c r="AB61" s="297">
        <v>2.6859999999999999</v>
      </c>
      <c r="AC61" s="298">
        <f t="shared" si="40"/>
        <v>1.3210377474486661</v>
      </c>
      <c r="AD61" s="584">
        <v>23.530970082058801</v>
      </c>
      <c r="AE61" s="295">
        <v>0.46800000000000003</v>
      </c>
      <c r="AF61" s="296">
        <f t="shared" si="41"/>
        <v>0.29946633563265468</v>
      </c>
      <c r="AG61" s="157">
        <v>57.730626365416803</v>
      </c>
      <c r="AH61" s="295">
        <v>0</v>
      </c>
      <c r="AI61" s="296">
        <f t="shared" si="42"/>
        <v>0</v>
      </c>
      <c r="AJ61" s="157" t="s">
        <v>437</v>
      </c>
      <c r="AK61" s="295">
        <v>0</v>
      </c>
      <c r="AL61" s="296">
        <f t="shared" si="43"/>
        <v>0</v>
      </c>
      <c r="AM61" s="157" t="s">
        <v>437</v>
      </c>
      <c r="AN61" s="295">
        <v>0</v>
      </c>
      <c r="AO61" s="296">
        <f t="shared" si="44"/>
        <v>0</v>
      </c>
      <c r="AP61" s="157" t="s">
        <v>437</v>
      </c>
      <c r="AQ61" s="295">
        <v>0</v>
      </c>
      <c r="AR61" s="296">
        <f t="shared" si="45"/>
        <v>0</v>
      </c>
      <c r="AS61" s="157" t="s">
        <v>437</v>
      </c>
      <c r="AT61" s="295">
        <v>0</v>
      </c>
      <c r="AU61" s="296">
        <f t="shared" si="46"/>
        <v>0</v>
      </c>
      <c r="AV61" s="157" t="s">
        <v>437</v>
      </c>
      <c r="AW61" s="307">
        <v>3.1549999999999998</v>
      </c>
      <c r="AX61" s="298">
        <f t="shared" si="47"/>
        <v>0.29434374871720231</v>
      </c>
      <c r="AY61" s="590">
        <v>21.789635348818599</v>
      </c>
    </row>
    <row r="62" spans="1:51" s="568" customFormat="1" ht="21.75" customHeight="1">
      <c r="A62" s="316" t="s">
        <v>217</v>
      </c>
      <c r="B62" s="299">
        <v>5.6479999999999997</v>
      </c>
      <c r="C62" s="300">
        <f t="shared" si="32"/>
        <v>2.5139092891796855</v>
      </c>
      <c r="D62" s="585">
        <v>20.124417642221601</v>
      </c>
      <c r="E62" s="299">
        <v>0.93700000000000006</v>
      </c>
      <c r="F62" s="300">
        <f t="shared" si="33"/>
        <v>0.55908922753797874</v>
      </c>
      <c r="G62" s="587">
        <v>40.780447756127899</v>
      </c>
      <c r="H62" s="299">
        <v>0</v>
      </c>
      <c r="I62" s="300">
        <f t="shared" si="34"/>
        <v>0</v>
      </c>
      <c r="J62" s="587" t="s">
        <v>437</v>
      </c>
      <c r="K62" s="299">
        <v>0</v>
      </c>
      <c r="L62" s="300">
        <f t="shared" si="35"/>
        <v>0</v>
      </c>
      <c r="M62" s="587" t="s">
        <v>437</v>
      </c>
      <c r="N62" s="299">
        <v>0.156</v>
      </c>
      <c r="O62" s="300">
        <f t="shared" si="36"/>
        <v>0.29390154298310062</v>
      </c>
      <c r="P62" s="587">
        <v>99.993866569518104</v>
      </c>
      <c r="Q62" s="299">
        <v>0</v>
      </c>
      <c r="R62" s="300">
        <f t="shared" si="37"/>
        <v>0</v>
      </c>
      <c r="S62" s="587" t="s">
        <v>437</v>
      </c>
      <c r="T62" s="299">
        <v>0.156</v>
      </c>
      <c r="U62" s="300">
        <f t="shared" si="38"/>
        <v>0.5375232582179037</v>
      </c>
      <c r="V62" s="587" t="s">
        <v>437</v>
      </c>
      <c r="W62" s="308">
        <v>6.8979999999999997</v>
      </c>
      <c r="X62" s="300">
        <f t="shared" si="39"/>
        <v>0.60457807059136992</v>
      </c>
      <c r="Y62" s="591">
        <v>17.373884063037099</v>
      </c>
      <c r="Z62" s="312"/>
      <c r="AA62" s="316" t="s">
        <v>217</v>
      </c>
      <c r="AB62" s="299">
        <v>4.399</v>
      </c>
      <c r="AC62" s="300">
        <f t="shared" si="40"/>
        <v>2.1635312922660765</v>
      </c>
      <c r="AD62" s="585">
        <v>21.577184599537699</v>
      </c>
      <c r="AE62" s="299">
        <v>0.46800000000000003</v>
      </c>
      <c r="AF62" s="300">
        <f t="shared" si="41"/>
        <v>0.29946633563265468</v>
      </c>
      <c r="AG62" s="587">
        <v>57.705728448368397</v>
      </c>
      <c r="AH62" s="299">
        <v>0</v>
      </c>
      <c r="AI62" s="300">
        <f t="shared" si="42"/>
        <v>0</v>
      </c>
      <c r="AJ62" s="587" t="s">
        <v>437</v>
      </c>
      <c r="AK62" s="299">
        <v>0</v>
      </c>
      <c r="AL62" s="300">
        <f t="shared" si="43"/>
        <v>0</v>
      </c>
      <c r="AM62" s="587" t="s">
        <v>437</v>
      </c>
      <c r="AN62" s="299">
        <v>0.156</v>
      </c>
      <c r="AO62" s="300">
        <f t="shared" si="44"/>
        <v>0.3277792952745151</v>
      </c>
      <c r="AP62" s="587">
        <v>99.993866569518104</v>
      </c>
      <c r="AQ62" s="299">
        <v>0</v>
      </c>
      <c r="AR62" s="300">
        <f t="shared" si="45"/>
        <v>0</v>
      </c>
      <c r="AS62" s="587" t="s">
        <v>437</v>
      </c>
      <c r="AT62" s="299">
        <v>0.156</v>
      </c>
      <c r="AU62" s="300">
        <f t="shared" si="46"/>
        <v>0.58276364451417684</v>
      </c>
      <c r="AV62" s="587" t="s">
        <v>437</v>
      </c>
      <c r="AW62" s="308">
        <v>5.18</v>
      </c>
      <c r="AX62" s="300">
        <f t="shared" si="47"/>
        <v>0.48326485526310875</v>
      </c>
      <c r="AY62" s="591">
        <v>19.6325727864348</v>
      </c>
    </row>
    <row r="63" spans="1:51" s="568" customFormat="1" ht="31.5" customHeight="1">
      <c r="A63" s="317" t="s">
        <v>170</v>
      </c>
      <c r="B63" s="301">
        <v>224.67</v>
      </c>
      <c r="C63" s="302">
        <f>SUM(C48:C62)</f>
        <v>100.00044509725375</v>
      </c>
      <c r="D63" s="309">
        <v>3.9345660607899098</v>
      </c>
      <c r="E63" s="301">
        <v>167.59399999999999</v>
      </c>
      <c r="F63" s="304">
        <f>SUM(F48:F62)</f>
        <v>100</v>
      </c>
      <c r="G63" s="310">
        <v>3.91707641502125</v>
      </c>
      <c r="H63" s="301">
        <v>389.435</v>
      </c>
      <c r="I63" s="304">
        <f>SUM(I48:I62)</f>
        <v>99.999743217738526</v>
      </c>
      <c r="J63" s="309">
        <v>2.8736425434356501</v>
      </c>
      <c r="K63" s="301">
        <v>96.793999999999997</v>
      </c>
      <c r="L63" s="302">
        <f>SUM(L48:L62)</f>
        <v>100.00206624377545</v>
      </c>
      <c r="M63" s="309">
        <v>4.73694621909869</v>
      </c>
      <c r="N63" s="301">
        <v>53.079000000000001</v>
      </c>
      <c r="O63" s="302">
        <f>SUM(O48:O62)</f>
        <v>99.998116015750128</v>
      </c>
      <c r="P63" s="309">
        <v>7.1816360639052199</v>
      </c>
      <c r="Q63" s="301">
        <v>180.36600000000001</v>
      </c>
      <c r="R63" s="302">
        <f>SUM(R48:R62)</f>
        <v>99.99944557178182</v>
      </c>
      <c r="S63" s="309">
        <v>3.9343672520632902</v>
      </c>
      <c r="T63" s="301">
        <v>29.021999999999998</v>
      </c>
      <c r="U63" s="302">
        <f>SUM(U48:U62)</f>
        <v>99.996554338088345</v>
      </c>
      <c r="V63" s="310">
        <v>7.9886381381360199</v>
      </c>
      <c r="W63" s="301">
        <v>1140.961</v>
      </c>
      <c r="X63" s="304">
        <f>SUM(X48:X62)</f>
        <v>99.999824709170625</v>
      </c>
      <c r="Y63" s="311">
        <v>1.8464330494371</v>
      </c>
      <c r="Z63" s="312"/>
      <c r="AA63" s="317" t="s">
        <v>170</v>
      </c>
      <c r="AB63" s="301">
        <v>203.32499999999999</v>
      </c>
      <c r="AC63" s="302">
        <f>SUM(AC48:AC62)</f>
        <v>99.999999999999986</v>
      </c>
      <c r="AD63" s="309">
        <v>3.9814642493113301</v>
      </c>
      <c r="AE63" s="301">
        <v>156.27799999999999</v>
      </c>
      <c r="AF63" s="304">
        <f>SUM(AF48:AF62)</f>
        <v>99.999360114667454</v>
      </c>
      <c r="AG63" s="310">
        <v>4.03344190041408</v>
      </c>
      <c r="AH63" s="301">
        <v>371.11900000000003</v>
      </c>
      <c r="AI63" s="304">
        <f>SUM(AI48:AI62)</f>
        <v>100.00026945534991</v>
      </c>
      <c r="AJ63" s="309">
        <v>2.9140389310197099</v>
      </c>
      <c r="AK63" s="301">
        <v>90.935000000000002</v>
      </c>
      <c r="AL63" s="302">
        <f>SUM(AL48:AL62)</f>
        <v>99.998900313410672</v>
      </c>
      <c r="AM63" s="309">
        <v>4.8598302086350698</v>
      </c>
      <c r="AN63" s="301">
        <v>47.593000000000004</v>
      </c>
      <c r="AO63" s="302">
        <f>SUM(AO48:AO62)</f>
        <v>99.999999999999986</v>
      </c>
      <c r="AP63" s="309">
        <v>7.4770245764039203</v>
      </c>
      <c r="AQ63" s="301">
        <v>175.85599999999999</v>
      </c>
      <c r="AR63" s="302">
        <f>SUM(AR48:AR62)</f>
        <v>99.999431352925129</v>
      </c>
      <c r="AS63" s="309">
        <v>3.9811108594147999</v>
      </c>
      <c r="AT63" s="301">
        <v>26.768999999999998</v>
      </c>
      <c r="AU63" s="302">
        <f>SUM(AU48:AU62)</f>
        <v>100.00373566438795</v>
      </c>
      <c r="AV63" s="310">
        <v>8.1837492988281397</v>
      </c>
      <c r="AW63" s="301">
        <v>1071.876</v>
      </c>
      <c r="AX63" s="304">
        <f>SUM(AX48:AX62)</f>
        <v>100</v>
      </c>
      <c r="AY63" s="311">
        <v>1.89196742321934</v>
      </c>
    </row>
    <row r="64" spans="1:51" ht="13.5" customHeight="1">
      <c r="A64" s="69"/>
      <c r="B64" s="70"/>
      <c r="C64" s="70"/>
      <c r="D64" s="70"/>
      <c r="E64" s="70"/>
      <c r="F64" s="70"/>
      <c r="G64" s="70"/>
      <c r="H64" s="70"/>
      <c r="AA64" s="69"/>
      <c r="AB64" s="70"/>
      <c r="AC64" s="70"/>
      <c r="AD64" s="70"/>
      <c r="AE64" s="70"/>
      <c r="AF64" s="70"/>
      <c r="AG64" s="70"/>
      <c r="AH64" s="70"/>
    </row>
  </sheetData>
  <mergeCells count="62">
    <mergeCell ref="A24:A26"/>
    <mergeCell ref="B24:Y24"/>
    <mergeCell ref="B25:D25"/>
    <mergeCell ref="A1:Y1"/>
    <mergeCell ref="A3:A5"/>
    <mergeCell ref="B3:Y3"/>
    <mergeCell ref="B4:D4"/>
    <mergeCell ref="E4:G4"/>
    <mergeCell ref="H4:J4"/>
    <mergeCell ref="K4:M4"/>
    <mergeCell ref="N4:P4"/>
    <mergeCell ref="Q4:S4"/>
    <mergeCell ref="T4:V4"/>
    <mergeCell ref="W4:Y4"/>
    <mergeCell ref="AB25:AD25"/>
    <mergeCell ref="E25:G25"/>
    <mergeCell ref="H25:J25"/>
    <mergeCell ref="K25:M25"/>
    <mergeCell ref="N25:P25"/>
    <mergeCell ref="Q25:S25"/>
    <mergeCell ref="AA1:AY1"/>
    <mergeCell ref="AA3:AA5"/>
    <mergeCell ref="AB3:AY3"/>
    <mergeCell ref="AB4:AD4"/>
    <mergeCell ref="AE4:AG4"/>
    <mergeCell ref="AH4:AJ4"/>
    <mergeCell ref="AK4:AM4"/>
    <mergeCell ref="AN4:AP4"/>
    <mergeCell ref="AQ4:AS4"/>
    <mergeCell ref="AT4:AV4"/>
    <mergeCell ref="AW4:AY4"/>
    <mergeCell ref="AE25:AG25"/>
    <mergeCell ref="AH25:AJ25"/>
    <mergeCell ref="A45:A47"/>
    <mergeCell ref="B45:Y45"/>
    <mergeCell ref="B46:D46"/>
    <mergeCell ref="E46:G46"/>
    <mergeCell ref="H46:J46"/>
    <mergeCell ref="K46:M46"/>
    <mergeCell ref="N46:P46"/>
    <mergeCell ref="Q46:S46"/>
    <mergeCell ref="T46:V46"/>
    <mergeCell ref="W46:Y46"/>
    <mergeCell ref="T25:V25"/>
    <mergeCell ref="W25:Y25"/>
    <mergeCell ref="AA24:AA26"/>
    <mergeCell ref="AB24:AY24"/>
    <mergeCell ref="AK25:AM25"/>
    <mergeCell ref="AN25:AP25"/>
    <mergeCell ref="AQ25:AS25"/>
    <mergeCell ref="AT25:AV25"/>
    <mergeCell ref="AW25:AY25"/>
    <mergeCell ref="AW46:AY46"/>
    <mergeCell ref="AA45:AA47"/>
    <mergeCell ref="AB45:AY45"/>
    <mergeCell ref="AB46:AD46"/>
    <mergeCell ref="AE46:AG46"/>
    <mergeCell ref="AH46:AJ46"/>
    <mergeCell ref="AK46:AM46"/>
    <mergeCell ref="AN46:AP46"/>
    <mergeCell ref="AQ46:AS46"/>
    <mergeCell ref="AT46:AV46"/>
  </mergeCells>
  <hyperlinks>
    <hyperlink ref="A1:Y1" location="'0'!A1" display="PUISTUTE  JAGUNEMINE  VANUSEKLASSIDESSE  ENAMUSPUULIIGI  JÄRGI  (10 a. vanuseklassid)" xr:uid="{3FC1027E-B581-44D9-B434-953910E194B3}"/>
  </hyperlinks>
  <printOptions horizontalCentered="1"/>
  <pageMargins left="0.78740157480314965" right="0.78740157480314965" top="0.98425196850393704" bottom="1.1811023622047245" header="0.51181102362204722" footer="0.51181102362204722"/>
  <pageSetup paperSize="9" scale="83" orientation="landscape"/>
  <rowBreaks count="2" manualBreakCount="2">
    <brk id="21" max="16383" man="1"/>
    <brk id="43" max="16383" man="1"/>
  </rowBreaks>
  <colBreaks count="1" manualBreakCount="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40"/>
  <sheetViews>
    <sheetView showZeros="0" zoomScaleNormal="100" workbookViewId="0">
      <selection sqref="A1:Y1"/>
    </sheetView>
  </sheetViews>
  <sheetFormatPr defaultColWidth="11.44140625" defaultRowHeight="13.2"/>
  <cols>
    <col min="1" max="1" width="12.88671875" customWidth="1"/>
    <col min="2" max="2" width="5.88671875" customWidth="1"/>
    <col min="3" max="3" width="4.88671875" customWidth="1"/>
    <col min="4" max="4" width="6.33203125" customWidth="1"/>
    <col min="5" max="5" width="5.88671875" customWidth="1"/>
    <col min="6" max="6" width="4.88671875" customWidth="1"/>
    <col min="7" max="7" width="6.33203125" customWidth="1"/>
    <col min="8" max="8" width="5.88671875" customWidth="1"/>
    <col min="9" max="9" width="4.88671875" customWidth="1"/>
    <col min="10" max="10" width="6.33203125" customWidth="1"/>
    <col min="11" max="11" width="5.88671875" customWidth="1"/>
    <col min="12" max="12" width="4.88671875" customWidth="1"/>
    <col min="13" max="13" width="6.33203125" customWidth="1"/>
    <col min="14" max="14" width="5.88671875" customWidth="1"/>
    <col min="15" max="15" width="4.88671875" customWidth="1"/>
    <col min="16" max="16" width="6.33203125" customWidth="1"/>
    <col min="17" max="17" width="5.88671875" customWidth="1"/>
    <col min="18" max="18" width="4.88671875" customWidth="1"/>
    <col min="19" max="19" width="6.33203125" customWidth="1"/>
    <col min="20" max="20" width="5.88671875" customWidth="1"/>
    <col min="21" max="21" width="4.88671875" customWidth="1"/>
    <col min="22" max="22" width="6.33203125" customWidth="1"/>
    <col min="23" max="23" width="7" customWidth="1"/>
    <col min="24" max="24" width="4.88671875" customWidth="1"/>
    <col min="25" max="25" width="6.33203125" customWidth="1"/>
  </cols>
  <sheetData>
    <row r="1" spans="1:27" ht="18" customHeight="1">
      <c r="A1" s="826" t="s">
        <v>257</v>
      </c>
      <c r="B1" s="826"/>
      <c r="C1" s="826"/>
      <c r="D1" s="826"/>
      <c r="E1" s="826"/>
      <c r="F1" s="826"/>
      <c r="G1" s="826"/>
      <c r="H1" s="826"/>
      <c r="I1" s="826"/>
      <c r="J1" s="826"/>
      <c r="K1" s="826"/>
      <c r="L1" s="826"/>
      <c r="M1" s="826"/>
      <c r="N1" s="826"/>
      <c r="O1" s="826"/>
      <c r="P1" s="826"/>
      <c r="Q1" s="826"/>
      <c r="R1" s="826"/>
      <c r="S1" s="826"/>
      <c r="T1" s="826"/>
      <c r="U1" s="826"/>
      <c r="V1" s="826"/>
      <c r="W1" s="826"/>
      <c r="X1" s="826"/>
      <c r="Y1" s="826"/>
      <c r="AA1" s="320"/>
    </row>
    <row r="2" spans="1:27" ht="9.75" customHeight="1">
      <c r="A2" s="162"/>
      <c r="B2" s="162"/>
      <c r="C2" s="162"/>
      <c r="D2" s="162"/>
      <c r="E2" s="162"/>
      <c r="F2" s="162"/>
      <c r="G2" s="162"/>
      <c r="H2" s="162"/>
      <c r="I2" s="162"/>
      <c r="J2" s="162"/>
      <c r="K2" s="162"/>
      <c r="L2" s="162"/>
      <c r="M2" s="162"/>
      <c r="N2" s="162"/>
      <c r="O2" s="162"/>
      <c r="P2" s="162"/>
      <c r="Q2" s="162"/>
      <c r="R2" s="162"/>
      <c r="S2" s="162"/>
      <c r="T2" s="162"/>
      <c r="U2" s="162"/>
      <c r="V2" s="162"/>
      <c r="W2" s="162"/>
      <c r="X2" s="162"/>
      <c r="Y2" s="162"/>
    </row>
    <row r="3" spans="1:27" ht="18.75" customHeight="1">
      <c r="A3" s="827" t="s">
        <v>254</v>
      </c>
      <c r="B3" s="830" t="s">
        <v>201</v>
      </c>
      <c r="C3" s="831"/>
      <c r="D3" s="831"/>
      <c r="E3" s="831"/>
      <c r="F3" s="831"/>
      <c r="G3" s="831"/>
      <c r="H3" s="831"/>
      <c r="I3" s="831"/>
      <c r="J3" s="831"/>
      <c r="K3" s="831"/>
      <c r="L3" s="831"/>
      <c r="M3" s="831"/>
      <c r="N3" s="831"/>
      <c r="O3" s="831"/>
      <c r="P3" s="831"/>
      <c r="Q3" s="831"/>
      <c r="R3" s="831"/>
      <c r="S3" s="831"/>
      <c r="T3" s="831"/>
      <c r="U3" s="831"/>
      <c r="V3" s="831"/>
      <c r="W3" s="831"/>
      <c r="X3" s="831"/>
      <c r="Y3" s="832"/>
    </row>
    <row r="4" spans="1:27" ht="20.25" customHeight="1">
      <c r="A4" s="828"/>
      <c r="B4" s="824" t="s">
        <v>82</v>
      </c>
      <c r="C4" s="818"/>
      <c r="D4" s="825"/>
      <c r="E4" s="824" t="s">
        <v>83</v>
      </c>
      <c r="F4" s="818"/>
      <c r="G4" s="825"/>
      <c r="H4" s="824" t="s">
        <v>84</v>
      </c>
      <c r="I4" s="818"/>
      <c r="J4" s="825"/>
      <c r="K4" s="824" t="s">
        <v>85</v>
      </c>
      <c r="L4" s="818"/>
      <c r="M4" s="825"/>
      <c r="N4" s="824" t="s">
        <v>86</v>
      </c>
      <c r="O4" s="818"/>
      <c r="P4" s="825"/>
      <c r="Q4" s="824" t="s">
        <v>87</v>
      </c>
      <c r="R4" s="818"/>
      <c r="S4" s="825"/>
      <c r="T4" s="824" t="s">
        <v>88</v>
      </c>
      <c r="U4" s="818"/>
      <c r="V4" s="818"/>
      <c r="W4" s="817" t="s">
        <v>170</v>
      </c>
      <c r="X4" s="818"/>
      <c r="Y4" s="819"/>
    </row>
    <row r="5" spans="1:27" ht="35.25" customHeight="1">
      <c r="A5" s="829"/>
      <c r="B5" s="291" t="s">
        <v>202</v>
      </c>
      <c r="C5" s="14" t="s">
        <v>24</v>
      </c>
      <c r="D5" s="318" t="s">
        <v>230</v>
      </c>
      <c r="E5" s="291" t="s">
        <v>202</v>
      </c>
      <c r="F5" s="14" t="s">
        <v>24</v>
      </c>
      <c r="G5" s="318" t="s">
        <v>230</v>
      </c>
      <c r="H5" s="291" t="s">
        <v>202</v>
      </c>
      <c r="I5" s="14" t="s">
        <v>24</v>
      </c>
      <c r="J5" s="318" t="s">
        <v>230</v>
      </c>
      <c r="K5" s="291" t="s">
        <v>202</v>
      </c>
      <c r="L5" s="14" t="s">
        <v>24</v>
      </c>
      <c r="M5" s="318" t="s">
        <v>230</v>
      </c>
      <c r="N5" s="291" t="s">
        <v>202</v>
      </c>
      <c r="O5" s="14" t="s">
        <v>24</v>
      </c>
      <c r="P5" s="318" t="s">
        <v>230</v>
      </c>
      <c r="Q5" s="291" t="s">
        <v>202</v>
      </c>
      <c r="R5" s="14" t="s">
        <v>24</v>
      </c>
      <c r="S5" s="318" t="s">
        <v>230</v>
      </c>
      <c r="T5" s="291" t="s">
        <v>202</v>
      </c>
      <c r="U5" s="14" t="s">
        <v>24</v>
      </c>
      <c r="V5" s="318" t="s">
        <v>230</v>
      </c>
      <c r="W5" s="292" t="s">
        <v>202</v>
      </c>
      <c r="X5" s="14" t="s">
        <v>24</v>
      </c>
      <c r="Y5" s="342" t="s">
        <v>230</v>
      </c>
    </row>
    <row r="6" spans="1:27" ht="20.25" customHeight="1">
      <c r="A6" s="332" t="s">
        <v>255</v>
      </c>
      <c r="B6" s="321">
        <v>39.034999999999997</v>
      </c>
      <c r="C6" s="322">
        <f>B6/B$13*100</f>
        <v>5.9920729947624052</v>
      </c>
      <c r="D6" s="336">
        <v>7.5926784897109103</v>
      </c>
      <c r="E6" s="321">
        <v>142.524</v>
      </c>
      <c r="F6" s="322">
        <f>E6/E$13*100</f>
        <v>38.9656831652851</v>
      </c>
      <c r="G6" s="336">
        <v>4.5927107584228004</v>
      </c>
      <c r="H6" s="321">
        <v>89.962000000000003</v>
      </c>
      <c r="I6" s="322">
        <f>H6/H$13*100</f>
        <v>13.795948412029013</v>
      </c>
      <c r="J6" s="336">
        <v>5.0412007950141504</v>
      </c>
      <c r="K6" s="321">
        <v>44.741999999999997</v>
      </c>
      <c r="L6" s="322">
        <f>K6/K$13*100</f>
        <v>30.861872736678738</v>
      </c>
      <c r="M6" s="336">
        <v>6.5719474508264302</v>
      </c>
      <c r="N6" s="321">
        <v>4.657</v>
      </c>
      <c r="O6" s="322">
        <f>N6/N$13*100</f>
        <v>5.2585223744085994</v>
      </c>
      <c r="P6" s="336">
        <v>19.3539776000259</v>
      </c>
      <c r="Q6" s="321">
        <v>17.736999999999998</v>
      </c>
      <c r="R6" s="322">
        <f>Q6/Q$13*100</f>
        <v>8.3393671540740044</v>
      </c>
      <c r="S6" s="336">
        <v>10.1041308988453</v>
      </c>
      <c r="T6" s="321">
        <v>5.6269999999999998</v>
      </c>
      <c r="U6" s="322">
        <f>T6/T$13*100</f>
        <v>15.774718959378767</v>
      </c>
      <c r="V6" s="338">
        <v>17.435337926835999</v>
      </c>
      <c r="W6" s="323">
        <v>344.28399999999999</v>
      </c>
      <c r="X6" s="322">
        <f>W6/W$13*100</f>
        <v>16.004276682781704</v>
      </c>
      <c r="Y6" s="340">
        <v>3.0152910986264199</v>
      </c>
    </row>
    <row r="7" spans="1:27" ht="18" customHeight="1">
      <c r="A7" s="333">
        <v>1</v>
      </c>
      <c r="B7" s="324">
        <v>141.01499999999999</v>
      </c>
      <c r="C7" s="325">
        <f t="shared" ref="C7:C12" si="0">B7/B$13*100</f>
        <v>21.646526792786485</v>
      </c>
      <c r="D7" s="337">
        <v>4.4254722100952302</v>
      </c>
      <c r="E7" s="324">
        <v>139.56399999999999</v>
      </c>
      <c r="F7" s="325">
        <f t="shared" ref="F7:F12" si="1">E7/E$13*100</f>
        <v>38.15642702478074</v>
      </c>
      <c r="G7" s="337">
        <v>4.0151733019412701</v>
      </c>
      <c r="H7" s="324">
        <v>237.36</v>
      </c>
      <c r="I7" s="325">
        <f t="shared" ref="I7:I12" si="2">H7/H$13*100</f>
        <v>36.399883451670782</v>
      </c>
      <c r="J7" s="337">
        <v>3.42430814506851</v>
      </c>
      <c r="K7" s="324">
        <v>74.772999999999996</v>
      </c>
      <c r="L7" s="325">
        <f t="shared" ref="L7:L12" si="3">K7/K$13*100</f>
        <v>51.576478703224694</v>
      </c>
      <c r="M7" s="337">
        <v>5.1580835004447598</v>
      </c>
      <c r="N7" s="324">
        <v>38.718000000000004</v>
      </c>
      <c r="O7" s="325">
        <f t="shared" ref="O7:O12" si="4">N7/N$13*100</f>
        <v>43.719018529601065</v>
      </c>
      <c r="P7" s="337">
        <v>7.79315676869368</v>
      </c>
      <c r="Q7" s="324">
        <v>127.607</v>
      </c>
      <c r="R7" s="325">
        <f t="shared" ref="R7:R12" si="5">Q7/Q$13*100</f>
        <v>59.996708825050547</v>
      </c>
      <c r="S7" s="337">
        <v>4.3784619686027897</v>
      </c>
      <c r="T7" s="324">
        <v>13.247</v>
      </c>
      <c r="U7" s="325">
        <f t="shared" ref="U7:U12" si="6">T7/T$13*100</f>
        <v>37.136609570799813</v>
      </c>
      <c r="V7" s="339">
        <v>11.0778864699389</v>
      </c>
      <c r="W7" s="326">
        <v>772.28499999999997</v>
      </c>
      <c r="X7" s="325">
        <f t="shared" ref="X7:X12" si="7">W7/W$13*100</f>
        <v>35.900195239866122</v>
      </c>
      <c r="Y7" s="341">
        <v>1.9196467369558601</v>
      </c>
    </row>
    <row r="8" spans="1:27" ht="18" customHeight="1">
      <c r="A8" s="333">
        <v>2</v>
      </c>
      <c r="B8" s="324">
        <v>165.44200000000001</v>
      </c>
      <c r="C8" s="325">
        <f t="shared" si="0"/>
        <v>25.396196756743482</v>
      </c>
      <c r="D8" s="337">
        <v>4.4243362348372903</v>
      </c>
      <c r="E8" s="324">
        <v>55.613</v>
      </c>
      <c r="F8" s="325">
        <f t="shared" si="1"/>
        <v>15.204446534415258</v>
      </c>
      <c r="G8" s="337">
        <v>5.8967549391856</v>
      </c>
      <c r="H8" s="324">
        <v>184.40199999999999</v>
      </c>
      <c r="I8" s="325">
        <f t="shared" si="2"/>
        <v>28.278611848057778</v>
      </c>
      <c r="J8" s="337">
        <v>3.7884300080665798</v>
      </c>
      <c r="K8" s="324">
        <v>20.931999999999999</v>
      </c>
      <c r="L8" s="325">
        <f t="shared" si="3"/>
        <v>14.438351439903432</v>
      </c>
      <c r="M8" s="337">
        <v>11.4591121228807</v>
      </c>
      <c r="N8" s="324">
        <v>32.578000000000003</v>
      </c>
      <c r="O8" s="325">
        <f t="shared" si="4"/>
        <v>36.785944151488806</v>
      </c>
      <c r="P8" s="337">
        <v>8.4139096597995096</v>
      </c>
      <c r="Q8" s="324">
        <v>56.058999999999997</v>
      </c>
      <c r="R8" s="325">
        <f t="shared" si="5"/>
        <v>26.357139498801068</v>
      </c>
      <c r="S8" s="337">
        <v>6.0333017086067704</v>
      </c>
      <c r="T8" s="324">
        <v>8.6120000000000001</v>
      </c>
      <c r="U8" s="325">
        <f t="shared" si="6"/>
        <v>24.142861147711024</v>
      </c>
      <c r="V8" s="339">
        <v>15.027662626926499</v>
      </c>
      <c r="W8" s="326">
        <v>523.63699999999994</v>
      </c>
      <c r="X8" s="325">
        <f t="shared" si="7"/>
        <v>24.341623280029751</v>
      </c>
      <c r="Y8" s="341">
        <v>2.2826560708515302</v>
      </c>
    </row>
    <row r="9" spans="1:27" ht="18" customHeight="1">
      <c r="A9" s="333">
        <v>3</v>
      </c>
      <c r="B9" s="324">
        <v>122.539</v>
      </c>
      <c r="C9" s="325">
        <f t="shared" si="0"/>
        <v>18.810365894842842</v>
      </c>
      <c r="D9" s="337">
        <v>5.0554955003836604</v>
      </c>
      <c r="E9" s="324">
        <v>18.184000000000001</v>
      </c>
      <c r="F9" s="325">
        <f t="shared" si="1"/>
        <v>4.9714573172065357</v>
      </c>
      <c r="G9" s="337">
        <v>9.9503873750810801</v>
      </c>
      <c r="H9" s="324">
        <v>95.019000000000005</v>
      </c>
      <c r="I9" s="325">
        <f t="shared" si="2"/>
        <v>14.571454860525387</v>
      </c>
      <c r="J9" s="337">
        <v>5.0750710389756302</v>
      </c>
      <c r="K9" s="324">
        <v>3.7480000000000002</v>
      </c>
      <c r="L9" s="325">
        <f t="shared" si="3"/>
        <v>2.5852733229867222</v>
      </c>
      <c r="M9" s="337">
        <v>25.303926588266201</v>
      </c>
      <c r="N9" s="324">
        <v>10.554</v>
      </c>
      <c r="O9" s="325">
        <f t="shared" si="4"/>
        <v>11.91720960693759</v>
      </c>
      <c r="P9" s="337">
        <v>13.616409398050701</v>
      </c>
      <c r="Q9" s="324">
        <v>9.7070000000000007</v>
      </c>
      <c r="R9" s="325">
        <f t="shared" si="5"/>
        <v>4.5639193191969536</v>
      </c>
      <c r="S9" s="337">
        <v>15.1638314535939</v>
      </c>
      <c r="T9" s="324">
        <v>6.3840000000000003</v>
      </c>
      <c r="U9" s="325">
        <f t="shared" si="6"/>
        <v>17.8968910319307</v>
      </c>
      <c r="V9" s="339">
        <v>17.147010255875301</v>
      </c>
      <c r="W9" s="326">
        <v>266.13499999999999</v>
      </c>
      <c r="X9" s="325">
        <f t="shared" si="7"/>
        <v>12.371467088136855</v>
      </c>
      <c r="Y9" s="341">
        <v>3.2280292652365001</v>
      </c>
    </row>
    <row r="10" spans="1:27" ht="18" customHeight="1">
      <c r="A10" s="333">
        <v>4</v>
      </c>
      <c r="B10" s="324">
        <v>77.259</v>
      </c>
      <c r="C10" s="325">
        <f t="shared" si="0"/>
        <v>11.859653324000222</v>
      </c>
      <c r="D10" s="337">
        <v>6.0940156685768603</v>
      </c>
      <c r="E10" s="324">
        <v>7.7919999999999998</v>
      </c>
      <c r="F10" s="325">
        <f t="shared" si="1"/>
        <v>2.1303121104087839</v>
      </c>
      <c r="G10" s="337">
        <v>15.7175024673127</v>
      </c>
      <c r="H10" s="324">
        <v>31.295000000000002</v>
      </c>
      <c r="I10" s="325">
        <f t="shared" si="2"/>
        <v>4.7991841616954716</v>
      </c>
      <c r="J10" s="337">
        <v>9.1079020663425503</v>
      </c>
      <c r="K10" s="324">
        <v>0.625</v>
      </c>
      <c r="L10" s="325">
        <f t="shared" si="3"/>
        <v>0.43110881186411448</v>
      </c>
      <c r="M10" s="337">
        <v>49.994918554011797</v>
      </c>
      <c r="N10" s="324">
        <v>1.43</v>
      </c>
      <c r="O10" s="325">
        <f t="shared" si="4"/>
        <v>1.6147062476710965</v>
      </c>
      <c r="P10" s="337">
        <v>32.4939433907008</v>
      </c>
      <c r="Q10" s="324">
        <v>1.423</v>
      </c>
      <c r="R10" s="325">
        <f t="shared" si="5"/>
        <v>0.66904885043960693</v>
      </c>
      <c r="S10" s="337">
        <v>35.6947120020345</v>
      </c>
      <c r="T10" s="324">
        <v>1.49</v>
      </c>
      <c r="U10" s="325">
        <f t="shared" si="6"/>
        <v>4.1770625998710438</v>
      </c>
      <c r="V10" s="339">
        <v>31.707271183251098</v>
      </c>
      <c r="W10" s="327">
        <v>121.313</v>
      </c>
      <c r="X10" s="325">
        <f t="shared" si="7"/>
        <v>5.639317590182225</v>
      </c>
      <c r="Y10" s="341">
        <v>5.0378523451037598</v>
      </c>
    </row>
    <row r="11" spans="1:27" ht="18" customHeight="1">
      <c r="A11" s="333">
        <v>5</v>
      </c>
      <c r="B11" s="324">
        <v>53.262999999999998</v>
      </c>
      <c r="C11" s="325">
        <f t="shared" si="0"/>
        <v>8.1761440737807085</v>
      </c>
      <c r="D11" s="337">
        <v>7.1596595375638001</v>
      </c>
      <c r="E11" s="324">
        <v>1.5620000000000001</v>
      </c>
      <c r="F11" s="325">
        <f t="shared" si="1"/>
        <v>0.42704665252291074</v>
      </c>
      <c r="G11" s="337">
        <v>31.6397322577095</v>
      </c>
      <c r="H11" s="324">
        <v>11.241</v>
      </c>
      <c r="I11" s="325">
        <f t="shared" si="2"/>
        <v>1.7238418009783925</v>
      </c>
      <c r="J11" s="337">
        <v>15.1149085695445</v>
      </c>
      <c r="K11" s="324">
        <v>0.156</v>
      </c>
      <c r="L11" s="325">
        <f t="shared" si="3"/>
        <v>0.10760475944128298</v>
      </c>
      <c r="M11" s="337">
        <v>99.983985512290602</v>
      </c>
      <c r="N11" s="324">
        <v>0.46800000000000003</v>
      </c>
      <c r="O11" s="325">
        <f t="shared" si="4"/>
        <v>0.52844931741963164</v>
      </c>
      <c r="P11" s="337">
        <v>57.736848998536502</v>
      </c>
      <c r="Q11" s="324">
        <v>0.156</v>
      </c>
      <c r="R11" s="325">
        <f t="shared" si="5"/>
        <v>7.3346184587897878E-2</v>
      </c>
      <c r="S11" s="337" t="s">
        <v>437</v>
      </c>
      <c r="T11" s="324">
        <v>0.312</v>
      </c>
      <c r="U11" s="325">
        <f t="shared" si="6"/>
        <v>0.87466008802668838</v>
      </c>
      <c r="V11" s="339">
        <v>70.721056538321207</v>
      </c>
      <c r="W11" s="326">
        <v>67.158000000000001</v>
      </c>
      <c r="X11" s="325">
        <f t="shared" si="7"/>
        <v>3.1218854592785426</v>
      </c>
      <c r="Y11" s="341">
        <v>6.5596890265352101</v>
      </c>
    </row>
    <row r="12" spans="1:27" ht="18" customHeight="1">
      <c r="A12" s="333" t="s">
        <v>256</v>
      </c>
      <c r="B12" s="324">
        <v>52.890999999999998</v>
      </c>
      <c r="C12" s="325">
        <f t="shared" si="0"/>
        <v>8.1190401630838576</v>
      </c>
      <c r="D12" s="337">
        <v>8.3020673682458206</v>
      </c>
      <c r="E12" s="324">
        <v>0.53</v>
      </c>
      <c r="F12" s="325">
        <f t="shared" si="1"/>
        <v>0.14490059272544348</v>
      </c>
      <c r="G12" s="337">
        <v>52.350398836877503</v>
      </c>
      <c r="H12" s="324">
        <v>2.8109999999999999</v>
      </c>
      <c r="I12" s="325">
        <f t="shared" si="2"/>
        <v>0.43107546504316885</v>
      </c>
      <c r="J12" s="337">
        <v>28.847191783424002</v>
      </c>
      <c r="K12" s="324">
        <v>0</v>
      </c>
      <c r="L12" s="325">
        <f t="shared" si="3"/>
        <v>0</v>
      </c>
      <c r="M12" s="337" t="s">
        <v>437</v>
      </c>
      <c r="N12" s="324">
        <v>0.156</v>
      </c>
      <c r="O12" s="325">
        <f t="shared" si="4"/>
        <v>0.17614977247321054</v>
      </c>
      <c r="P12" s="337">
        <v>99.978595800611899</v>
      </c>
      <c r="Q12" s="324">
        <v>0</v>
      </c>
      <c r="R12" s="325">
        <f t="shared" si="5"/>
        <v>0</v>
      </c>
      <c r="S12" s="337" t="s">
        <v>437</v>
      </c>
      <c r="T12" s="324">
        <v>0</v>
      </c>
      <c r="U12" s="325">
        <f t="shared" si="6"/>
        <v>0</v>
      </c>
      <c r="V12" s="339" t="s">
        <v>437</v>
      </c>
      <c r="W12" s="326">
        <v>56.387999999999998</v>
      </c>
      <c r="X12" s="325">
        <f t="shared" si="7"/>
        <v>2.6212346597248048</v>
      </c>
      <c r="Y12" s="341">
        <v>7.9831148193086703</v>
      </c>
    </row>
    <row r="13" spans="1:27" ht="20.25" customHeight="1">
      <c r="A13" s="334" t="s">
        <v>40</v>
      </c>
      <c r="B13" s="301">
        <v>651.44399999999996</v>
      </c>
      <c r="C13" s="302">
        <f>SUM(C6:C12)</f>
        <v>100</v>
      </c>
      <c r="D13" s="216">
        <v>2.6847188181783999</v>
      </c>
      <c r="E13" s="301">
        <v>365.76799999999997</v>
      </c>
      <c r="F13" s="302">
        <f>SUM(F6:F12)</f>
        <v>100.00027339734476</v>
      </c>
      <c r="G13" s="216">
        <v>3.0166990854009001</v>
      </c>
      <c r="H13" s="301">
        <v>652.09</v>
      </c>
      <c r="I13" s="302">
        <f>SUM(I6:I12)</f>
        <v>100</v>
      </c>
      <c r="J13" s="216">
        <v>2.1884998555942601</v>
      </c>
      <c r="K13" s="301">
        <v>144.97499999999999</v>
      </c>
      <c r="L13" s="302">
        <f>SUM(L6:L12)</f>
        <v>100.00068977409899</v>
      </c>
      <c r="M13" s="216">
        <v>4.1808141532800303</v>
      </c>
      <c r="N13" s="301">
        <v>88.561000000000007</v>
      </c>
      <c r="O13" s="302">
        <f>SUM(O6:O12)</f>
        <v>100</v>
      </c>
      <c r="P13" s="216">
        <v>5.7442124501395799</v>
      </c>
      <c r="Q13" s="301">
        <v>212.69</v>
      </c>
      <c r="R13" s="302">
        <f>SUM(R6:R12)</f>
        <v>99.999529832150102</v>
      </c>
      <c r="S13" s="216">
        <v>3.6302537110134199</v>
      </c>
      <c r="T13" s="301">
        <v>35.670999999999999</v>
      </c>
      <c r="U13" s="302">
        <f>SUM(U6:U12)</f>
        <v>100.00280339771804</v>
      </c>
      <c r="V13" s="335">
        <v>7.5391224615680299</v>
      </c>
      <c r="W13" s="328">
        <v>2151.1999999999998</v>
      </c>
      <c r="X13" s="302">
        <f>SUM(X6:X12)</f>
        <v>100.00000000000001</v>
      </c>
      <c r="Y13" s="217">
        <v>1.2508980887093299</v>
      </c>
      <c r="AA13" s="255"/>
    </row>
    <row r="14" spans="1:27" ht="274.5" customHeight="1">
      <c r="U14" s="329"/>
    </row>
    <row r="15" spans="1:27" ht="16.5" customHeight="1">
      <c r="A15" s="833" t="s">
        <v>89</v>
      </c>
      <c r="B15" s="834"/>
      <c r="C15" s="834"/>
      <c r="D15" s="834"/>
      <c r="E15" s="834"/>
      <c r="F15" s="834"/>
      <c r="G15" s="834"/>
      <c r="H15" s="834"/>
      <c r="I15" s="834"/>
      <c r="J15" s="834"/>
      <c r="K15" s="834"/>
      <c r="L15" s="834"/>
      <c r="M15" s="834"/>
      <c r="N15" s="834"/>
      <c r="O15" s="834"/>
      <c r="P15" s="834"/>
      <c r="Q15" s="834"/>
      <c r="R15" s="834"/>
      <c r="S15" s="834"/>
      <c r="T15" s="834"/>
      <c r="U15" s="834"/>
      <c r="V15" s="834"/>
      <c r="W15" s="834"/>
      <c r="X15" s="834"/>
      <c r="Y15" s="835"/>
    </row>
    <row r="16" spans="1:27" ht="18.75" customHeight="1">
      <c r="A16" s="827" t="s">
        <v>254</v>
      </c>
      <c r="B16" s="830" t="s">
        <v>201</v>
      </c>
      <c r="C16" s="831"/>
      <c r="D16" s="831"/>
      <c r="E16" s="831"/>
      <c r="F16" s="831"/>
      <c r="G16" s="831"/>
      <c r="H16" s="831"/>
      <c r="I16" s="831"/>
      <c r="J16" s="831"/>
      <c r="K16" s="831"/>
      <c r="L16" s="831"/>
      <c r="M16" s="831"/>
      <c r="N16" s="831"/>
      <c r="O16" s="831"/>
      <c r="P16" s="831"/>
      <c r="Q16" s="831"/>
      <c r="R16" s="831"/>
      <c r="S16" s="831"/>
      <c r="T16" s="831"/>
      <c r="U16" s="831"/>
      <c r="V16" s="831"/>
      <c r="W16" s="831"/>
      <c r="X16" s="831"/>
      <c r="Y16" s="832"/>
    </row>
    <row r="17" spans="1:25" ht="20.25" customHeight="1">
      <c r="A17" s="828"/>
      <c r="B17" s="824" t="s">
        <v>82</v>
      </c>
      <c r="C17" s="818"/>
      <c r="D17" s="825"/>
      <c r="E17" s="824" t="s">
        <v>83</v>
      </c>
      <c r="F17" s="818"/>
      <c r="G17" s="825"/>
      <c r="H17" s="824" t="s">
        <v>84</v>
      </c>
      <c r="I17" s="818"/>
      <c r="J17" s="825"/>
      <c r="K17" s="824" t="s">
        <v>85</v>
      </c>
      <c r="L17" s="818"/>
      <c r="M17" s="825"/>
      <c r="N17" s="824" t="s">
        <v>86</v>
      </c>
      <c r="O17" s="818"/>
      <c r="P17" s="825"/>
      <c r="Q17" s="824" t="s">
        <v>87</v>
      </c>
      <c r="R17" s="818"/>
      <c r="S17" s="825"/>
      <c r="T17" s="824" t="s">
        <v>88</v>
      </c>
      <c r="U17" s="818"/>
      <c r="V17" s="825"/>
      <c r="W17" s="817" t="s">
        <v>170</v>
      </c>
      <c r="X17" s="818"/>
      <c r="Y17" s="819"/>
    </row>
    <row r="18" spans="1:25" ht="35.25" customHeight="1">
      <c r="A18" s="829"/>
      <c r="B18" s="291" t="s">
        <v>202</v>
      </c>
      <c r="C18" s="14" t="s">
        <v>24</v>
      </c>
      <c r="D18" s="318" t="s">
        <v>230</v>
      </c>
      <c r="E18" s="291" t="s">
        <v>202</v>
      </c>
      <c r="F18" s="14" t="s">
        <v>24</v>
      </c>
      <c r="G18" s="318" t="s">
        <v>230</v>
      </c>
      <c r="H18" s="291" t="s">
        <v>202</v>
      </c>
      <c r="I18" s="14" t="s">
        <v>24</v>
      </c>
      <c r="J18" s="318" t="s">
        <v>230</v>
      </c>
      <c r="K18" s="291" t="s">
        <v>202</v>
      </c>
      <c r="L18" s="14" t="s">
        <v>24</v>
      </c>
      <c r="M18" s="318" t="s">
        <v>230</v>
      </c>
      <c r="N18" s="291" t="s">
        <v>202</v>
      </c>
      <c r="O18" s="14" t="s">
        <v>24</v>
      </c>
      <c r="P18" s="318" t="s">
        <v>230</v>
      </c>
      <c r="Q18" s="291" t="s">
        <v>202</v>
      </c>
      <c r="R18" s="14" t="s">
        <v>24</v>
      </c>
      <c r="S18" s="318" t="s">
        <v>230</v>
      </c>
      <c r="T18" s="291" t="s">
        <v>202</v>
      </c>
      <c r="U18" s="14" t="s">
        <v>24</v>
      </c>
      <c r="V18" s="318" t="s">
        <v>230</v>
      </c>
      <c r="W18" s="292" t="s">
        <v>202</v>
      </c>
      <c r="X18" s="14" t="s">
        <v>24</v>
      </c>
      <c r="Y18" s="342" t="s">
        <v>230</v>
      </c>
    </row>
    <row r="19" spans="1:25" ht="20.25" customHeight="1">
      <c r="A19" s="332" t="s">
        <v>255</v>
      </c>
      <c r="B19" s="321">
        <v>21.355</v>
      </c>
      <c r="C19" s="322">
        <f>B19/B$26*100</f>
        <v>5.0038193516943394</v>
      </c>
      <c r="D19" s="336">
        <v>10.127509413568999</v>
      </c>
      <c r="E19" s="321">
        <v>81.429000000000002</v>
      </c>
      <c r="F19" s="322">
        <f>E19/E$26*100</f>
        <v>41.089648490720279</v>
      </c>
      <c r="G19" s="336">
        <v>6.6285985649324601</v>
      </c>
      <c r="H19" s="321">
        <v>34.466999999999999</v>
      </c>
      <c r="I19" s="322">
        <f>H19/H$26*100</f>
        <v>13.12253716852906</v>
      </c>
      <c r="J19" s="336">
        <v>7.8565507792728697</v>
      </c>
      <c r="K19" s="321">
        <v>18.771000000000001</v>
      </c>
      <c r="L19" s="322">
        <f>K19/K$26*100</f>
        <v>38.959340818995045</v>
      </c>
      <c r="M19" s="336">
        <v>11.4765344301818</v>
      </c>
      <c r="N19" s="321">
        <v>1.5620000000000001</v>
      </c>
      <c r="O19" s="322">
        <f>N19/N$26*100</f>
        <v>4.4022321176934787</v>
      </c>
      <c r="P19" s="336">
        <v>30.814409092294099</v>
      </c>
      <c r="Q19" s="321">
        <v>2.5619999999999998</v>
      </c>
      <c r="R19" s="322">
        <f>Q19/Q$26*100</f>
        <v>7.9259992575176339</v>
      </c>
      <c r="S19" s="336">
        <v>26.178997747461999</v>
      </c>
      <c r="T19" s="321">
        <v>1.202</v>
      </c>
      <c r="U19" s="322">
        <f>T19/T$26*100</f>
        <v>18.077906452098059</v>
      </c>
      <c r="V19" s="336">
        <v>37.512115984958101</v>
      </c>
      <c r="W19" s="321">
        <v>161.34700000000001</v>
      </c>
      <c r="X19" s="322">
        <f>W19/W$26*100</f>
        <v>15.971155369021222</v>
      </c>
      <c r="Y19" s="340">
        <v>5.0757727050655399</v>
      </c>
    </row>
    <row r="20" spans="1:25" ht="18" customHeight="1">
      <c r="A20" s="333">
        <v>1</v>
      </c>
      <c r="B20" s="324">
        <v>88.665000000000006</v>
      </c>
      <c r="C20" s="325">
        <f t="shared" ref="C20:C25" si="8">B20/B$26*100</f>
        <v>20.775633004822225</v>
      </c>
      <c r="D20" s="337">
        <v>5.7571136630258701</v>
      </c>
      <c r="E20" s="324">
        <v>72.84</v>
      </c>
      <c r="F20" s="325">
        <f t="shared" ref="F20:F25" si="9">E20/E$26*100</f>
        <v>36.755578431075719</v>
      </c>
      <c r="G20" s="337">
        <v>5.8587548989143396</v>
      </c>
      <c r="H20" s="324">
        <v>91.32</v>
      </c>
      <c r="I20" s="325">
        <f t="shared" ref="I20:I25" si="10">H20/H$26*100</f>
        <v>34.768041727741718</v>
      </c>
      <c r="J20" s="337">
        <v>5.8859714533061904</v>
      </c>
      <c r="K20" s="324">
        <v>22.175999999999998</v>
      </c>
      <c r="L20" s="325">
        <f t="shared" ref="L20:L25" si="11">K20/K$26*100</f>
        <v>46.026441958448352</v>
      </c>
      <c r="M20" s="337">
        <v>10.1022567198202</v>
      </c>
      <c r="N20" s="324">
        <v>16.771999999999998</v>
      </c>
      <c r="O20" s="325">
        <f t="shared" ref="O20:O25" si="12">N20/N$26*100</f>
        <v>47.269037821994246</v>
      </c>
      <c r="P20" s="337">
        <v>11.567836612561001</v>
      </c>
      <c r="Q20" s="324">
        <v>16.78</v>
      </c>
      <c r="R20" s="325">
        <f t="shared" ref="R20:R25" si="13">Q20/Q$26*100</f>
        <v>51.911892092562809</v>
      </c>
      <c r="S20" s="337">
        <v>11.179334698158099</v>
      </c>
      <c r="T20" s="324">
        <v>1.7270000000000001</v>
      </c>
      <c r="U20" s="325">
        <f t="shared" ref="U20:U25" si="14">T20/T$26*100</f>
        <v>25.97383065122575</v>
      </c>
      <c r="V20" s="337">
        <v>30.511357803714901</v>
      </c>
      <c r="W20" s="324">
        <v>310.27999999999997</v>
      </c>
      <c r="X20" s="325">
        <f t="shared" ref="X20:X25" si="15">W20/W$26*100</f>
        <v>30.713493823249916</v>
      </c>
      <c r="Y20" s="341">
        <v>3.6121265635630202</v>
      </c>
    </row>
    <row r="21" spans="1:25" ht="18" customHeight="1">
      <c r="A21" s="333">
        <v>2</v>
      </c>
      <c r="B21" s="324">
        <v>102.8</v>
      </c>
      <c r="C21" s="325">
        <f t="shared" si="8"/>
        <v>24.087690440373592</v>
      </c>
      <c r="D21" s="337">
        <v>5.89793285490238</v>
      </c>
      <c r="E21" s="324">
        <v>27.298999999999999</v>
      </c>
      <c r="F21" s="325">
        <f t="shared" si="9"/>
        <v>13.775268198653709</v>
      </c>
      <c r="G21" s="337">
        <v>8.2463019474453993</v>
      </c>
      <c r="H21" s="324">
        <v>71.453000000000003</v>
      </c>
      <c r="I21" s="325">
        <f t="shared" si="10"/>
        <v>27.204127086863</v>
      </c>
      <c r="J21" s="337">
        <v>6.28961536999517</v>
      </c>
      <c r="K21" s="324">
        <v>6.298</v>
      </c>
      <c r="L21" s="325">
        <f t="shared" si="11"/>
        <v>13.071542724310415</v>
      </c>
      <c r="M21" s="337">
        <v>20.775201868120298</v>
      </c>
      <c r="N21" s="324">
        <v>12.37</v>
      </c>
      <c r="O21" s="325">
        <f t="shared" si="12"/>
        <v>34.862747308494448</v>
      </c>
      <c r="P21" s="337">
        <v>13.8048584683367</v>
      </c>
      <c r="Q21" s="324">
        <v>10.382</v>
      </c>
      <c r="R21" s="325">
        <f t="shared" si="13"/>
        <v>32.118549684445</v>
      </c>
      <c r="S21" s="337">
        <v>14.501576722472</v>
      </c>
      <c r="T21" s="324">
        <v>1.655</v>
      </c>
      <c r="U21" s="325">
        <f t="shared" si="14"/>
        <v>24.890961046773953</v>
      </c>
      <c r="V21" s="337">
        <v>32.655664804958597</v>
      </c>
      <c r="W21" s="324">
        <v>232.256</v>
      </c>
      <c r="X21" s="325">
        <f t="shared" si="15"/>
        <v>22.990180551156161</v>
      </c>
      <c r="Y21" s="341">
        <v>3.8748023584627602</v>
      </c>
    </row>
    <row r="22" spans="1:25" ht="18" customHeight="1">
      <c r="A22" s="333">
        <v>3</v>
      </c>
      <c r="B22" s="324">
        <v>74.239000000000004</v>
      </c>
      <c r="C22" s="325">
        <f t="shared" si="8"/>
        <v>17.39538959730443</v>
      </c>
      <c r="D22" s="337">
        <v>7.0252875475537104</v>
      </c>
      <c r="E22" s="324">
        <v>10.632999999999999</v>
      </c>
      <c r="F22" s="325">
        <f t="shared" si="9"/>
        <v>5.3654868953545867</v>
      </c>
      <c r="G22" s="337">
        <v>13.675113454634801</v>
      </c>
      <c r="H22" s="324">
        <v>38.454000000000001</v>
      </c>
      <c r="I22" s="325">
        <f t="shared" si="10"/>
        <v>14.640497991662068</v>
      </c>
      <c r="J22" s="337">
        <v>8.480235946274</v>
      </c>
      <c r="K22" s="324">
        <v>0.625</v>
      </c>
      <c r="L22" s="325">
        <f t="shared" si="11"/>
        <v>1.2971918391067019</v>
      </c>
      <c r="M22" s="337">
        <v>61.241528166403498</v>
      </c>
      <c r="N22" s="324">
        <v>3.3879999999999999</v>
      </c>
      <c r="O22" s="325">
        <f t="shared" si="12"/>
        <v>9.5485034665464177</v>
      </c>
      <c r="P22" s="337">
        <v>25.270003107846598</v>
      </c>
      <c r="Q22" s="324">
        <v>2.2879999999999998</v>
      </c>
      <c r="R22" s="325">
        <f t="shared" si="13"/>
        <v>7.0783318896176217</v>
      </c>
      <c r="S22" s="337">
        <v>28.3295024378493</v>
      </c>
      <c r="T22" s="324">
        <v>1.909</v>
      </c>
      <c r="U22" s="325">
        <f t="shared" si="14"/>
        <v>28.711084373590012</v>
      </c>
      <c r="V22" s="337">
        <v>30.380805710168701</v>
      </c>
      <c r="W22" s="324">
        <v>131.536</v>
      </c>
      <c r="X22" s="325">
        <f t="shared" si="15"/>
        <v>13.020272410516313</v>
      </c>
      <c r="Y22" s="341">
        <v>5.2543372572043898</v>
      </c>
    </row>
    <row r="23" spans="1:25" ht="18" customHeight="1">
      <c r="A23" s="333">
        <v>4</v>
      </c>
      <c r="B23" s="324">
        <v>54.170999999999999</v>
      </c>
      <c r="C23" s="325">
        <f t="shared" si="8"/>
        <v>12.693135008224493</v>
      </c>
      <c r="D23" s="337">
        <v>7.5795628346646797</v>
      </c>
      <c r="E23" s="324">
        <v>5.0359999999999996</v>
      </c>
      <c r="F23" s="325">
        <f t="shared" si="9"/>
        <v>2.5412011666515282</v>
      </c>
      <c r="G23" s="337">
        <v>19.598116177525299</v>
      </c>
      <c r="H23" s="324">
        <v>17.661000000000001</v>
      </c>
      <c r="I23" s="325">
        <f t="shared" si="10"/>
        <v>6.7240296206049779</v>
      </c>
      <c r="J23" s="337">
        <v>13.351552940724501</v>
      </c>
      <c r="K23" s="324">
        <v>0.312</v>
      </c>
      <c r="L23" s="325">
        <f t="shared" si="11"/>
        <v>0.64755816608206551</v>
      </c>
      <c r="M23" s="337">
        <v>70.712165932899893</v>
      </c>
      <c r="N23" s="324">
        <v>0.76600000000000001</v>
      </c>
      <c r="O23" s="325">
        <f t="shared" si="12"/>
        <v>2.1588411025308609</v>
      </c>
      <c r="P23" s="337">
        <v>44.7291032607597</v>
      </c>
      <c r="Q23" s="324">
        <v>0.312</v>
      </c>
      <c r="R23" s="325">
        <f t="shared" si="13"/>
        <v>0.96522707585694845</v>
      </c>
      <c r="S23" s="337">
        <v>70.708990318745293</v>
      </c>
      <c r="T23" s="324">
        <v>0.156</v>
      </c>
      <c r="U23" s="325">
        <f t="shared" si="14"/>
        <v>2.3462174763122272</v>
      </c>
      <c r="V23" s="337" t="s">
        <v>437</v>
      </c>
      <c r="W23" s="330">
        <v>78.414000000000001</v>
      </c>
      <c r="X23" s="325">
        <f t="shared" si="15"/>
        <v>7.7619179600886916</v>
      </c>
      <c r="Y23" s="341">
        <v>6.6685891831539799</v>
      </c>
    </row>
    <row r="24" spans="1:25" ht="18" customHeight="1">
      <c r="A24" s="333">
        <v>5</v>
      </c>
      <c r="B24" s="324">
        <v>40.774000000000001</v>
      </c>
      <c r="C24" s="325">
        <f t="shared" si="8"/>
        <v>9.5540028211653016</v>
      </c>
      <c r="D24" s="337">
        <v>8.4457109210409698</v>
      </c>
      <c r="E24" s="324">
        <v>0.78100000000000003</v>
      </c>
      <c r="F24" s="325">
        <f t="shared" si="9"/>
        <v>0.3940981157972287</v>
      </c>
      <c r="G24" s="337">
        <v>44.742987041395899</v>
      </c>
      <c r="H24" s="324">
        <v>7.1139999999999999</v>
      </c>
      <c r="I24" s="325">
        <f t="shared" si="10"/>
        <v>2.7084959357331866</v>
      </c>
      <c r="J24" s="337">
        <v>19.0597135164445</v>
      </c>
      <c r="K24" s="324">
        <v>0</v>
      </c>
      <c r="L24" s="325">
        <f t="shared" si="11"/>
        <v>0</v>
      </c>
      <c r="M24" s="337" t="s">
        <v>437</v>
      </c>
      <c r="N24" s="324">
        <v>0.46800000000000003</v>
      </c>
      <c r="O24" s="325">
        <f t="shared" si="12"/>
        <v>1.3189786370554084</v>
      </c>
      <c r="P24" s="337">
        <v>57.736848998536502</v>
      </c>
      <c r="Q24" s="324">
        <v>0</v>
      </c>
      <c r="R24" s="325">
        <f t="shared" si="13"/>
        <v>0</v>
      </c>
      <c r="S24" s="337" t="s">
        <v>437</v>
      </c>
      <c r="T24" s="324">
        <v>0</v>
      </c>
      <c r="U24" s="325">
        <f t="shared" si="14"/>
        <v>0</v>
      </c>
      <c r="V24" s="337" t="s">
        <v>437</v>
      </c>
      <c r="W24" s="324">
        <v>49.137</v>
      </c>
      <c r="X24" s="325">
        <f t="shared" si="15"/>
        <v>4.8638937282229966</v>
      </c>
      <c r="Y24" s="341">
        <v>7.80353581342455</v>
      </c>
    </row>
    <row r="25" spans="1:25" ht="18" customHeight="1">
      <c r="A25" s="333" t="s">
        <v>256</v>
      </c>
      <c r="B25" s="324">
        <v>44.77</v>
      </c>
      <c r="C25" s="325">
        <f t="shared" si="8"/>
        <v>10.490329776415622</v>
      </c>
      <c r="D25" s="337">
        <v>9.0806847987717703</v>
      </c>
      <c r="E25" s="324">
        <v>0.156</v>
      </c>
      <c r="F25" s="325">
        <f t="shared" si="9"/>
        <v>7.8718701746949657E-2</v>
      </c>
      <c r="G25" s="337" t="s">
        <v>437</v>
      </c>
      <c r="H25" s="324">
        <v>2.1859999999999999</v>
      </c>
      <c r="I25" s="325">
        <f t="shared" si="10"/>
        <v>0.83227046886600298</v>
      </c>
      <c r="J25" s="337">
        <v>34.2320340430879</v>
      </c>
      <c r="K25" s="324">
        <v>0</v>
      </c>
      <c r="L25" s="325">
        <f t="shared" si="11"/>
        <v>0</v>
      </c>
      <c r="M25" s="337" t="s">
        <v>437</v>
      </c>
      <c r="N25" s="324">
        <v>0.156</v>
      </c>
      <c r="O25" s="325">
        <f t="shared" si="12"/>
        <v>0.4396595456851361</v>
      </c>
      <c r="P25" s="337">
        <v>99.978595800611899</v>
      </c>
      <c r="Q25" s="324">
        <v>0</v>
      </c>
      <c r="R25" s="325">
        <f t="shared" si="13"/>
        <v>0</v>
      </c>
      <c r="S25" s="337" t="s">
        <v>437</v>
      </c>
      <c r="T25" s="324">
        <v>0</v>
      </c>
      <c r="U25" s="325">
        <f t="shared" si="14"/>
        <v>0</v>
      </c>
      <c r="V25" s="337" t="s">
        <v>437</v>
      </c>
      <c r="W25" s="324">
        <v>47.268999999999998</v>
      </c>
      <c r="X25" s="325">
        <f t="shared" si="15"/>
        <v>4.67898717136522</v>
      </c>
      <c r="Y25" s="341">
        <v>8.8215033290045</v>
      </c>
    </row>
    <row r="26" spans="1:25" ht="20.25" customHeight="1">
      <c r="A26" s="334" t="s">
        <v>40</v>
      </c>
      <c r="B26" s="301">
        <v>426.774</v>
      </c>
      <c r="C26" s="302">
        <f>SUM(C19:C25)</f>
        <v>99.999999999999986</v>
      </c>
      <c r="D26" s="216">
        <v>3.66662393026983</v>
      </c>
      <c r="E26" s="301">
        <v>198.17400000000001</v>
      </c>
      <c r="F26" s="302">
        <f>SUM(F19:F25)</f>
        <v>100.00000000000001</v>
      </c>
      <c r="G26" s="216">
        <v>4.4518287673502899</v>
      </c>
      <c r="H26" s="301">
        <v>262.65499999999997</v>
      </c>
      <c r="I26" s="302">
        <f>SUM(I19:I25)</f>
        <v>100.00000000000001</v>
      </c>
      <c r="J26" s="216">
        <v>3.8674460834379101</v>
      </c>
      <c r="K26" s="301">
        <v>48.180999999999997</v>
      </c>
      <c r="L26" s="302">
        <f>SUM(L19:L25)</f>
        <v>100.00207550694259</v>
      </c>
      <c r="M26" s="216">
        <v>8.0297231064478698</v>
      </c>
      <c r="N26" s="301">
        <v>35.481999999999999</v>
      </c>
      <c r="O26" s="302">
        <f>SUM(O19:O25)</f>
        <v>100</v>
      </c>
      <c r="P26" s="216">
        <v>8.9945970427043704</v>
      </c>
      <c r="Q26" s="301">
        <v>32.323999999999998</v>
      </c>
      <c r="R26" s="302">
        <f>SUM(R19:R25)</f>
        <v>100</v>
      </c>
      <c r="S26" s="216">
        <v>8.6932421997918894</v>
      </c>
      <c r="T26" s="301">
        <v>6.649</v>
      </c>
      <c r="U26" s="302">
        <f>SUM(U19:U25)</f>
        <v>100</v>
      </c>
      <c r="V26" s="216">
        <v>17.556790476290701</v>
      </c>
      <c r="W26" s="270">
        <v>1010.24</v>
      </c>
      <c r="X26" s="302">
        <f>SUM(X19:X25)</f>
        <v>99.999901013620516</v>
      </c>
      <c r="Y26" s="217">
        <v>2.5146455631664701</v>
      </c>
    </row>
    <row r="27" spans="1:25" ht="16.5" customHeight="1">
      <c r="A27" s="331"/>
    </row>
    <row r="28" spans="1:25" ht="16.5" customHeight="1">
      <c r="A28" s="833" t="s">
        <v>258</v>
      </c>
      <c r="B28" s="834"/>
      <c r="C28" s="834"/>
      <c r="D28" s="834"/>
      <c r="E28" s="834"/>
      <c r="F28" s="834"/>
      <c r="G28" s="834"/>
      <c r="H28" s="834"/>
      <c r="I28" s="834"/>
      <c r="J28" s="834"/>
      <c r="K28" s="834"/>
      <c r="L28" s="834"/>
      <c r="M28" s="834"/>
      <c r="N28" s="834"/>
      <c r="O28" s="834"/>
      <c r="P28" s="834"/>
      <c r="Q28" s="834"/>
      <c r="R28" s="834"/>
      <c r="S28" s="834"/>
      <c r="T28" s="834"/>
      <c r="U28" s="834"/>
      <c r="V28" s="834"/>
      <c r="W28" s="834"/>
      <c r="X28" s="834"/>
      <c r="Y28" s="835"/>
    </row>
    <row r="29" spans="1:25" ht="15.75" customHeight="1">
      <c r="A29" s="827" t="s">
        <v>254</v>
      </c>
      <c r="B29" s="830" t="s">
        <v>201</v>
      </c>
      <c r="C29" s="831"/>
      <c r="D29" s="831"/>
      <c r="E29" s="831"/>
      <c r="F29" s="831"/>
      <c r="G29" s="831"/>
      <c r="H29" s="831"/>
      <c r="I29" s="831"/>
      <c r="J29" s="831"/>
      <c r="K29" s="831"/>
      <c r="L29" s="831"/>
      <c r="M29" s="831"/>
      <c r="N29" s="831"/>
      <c r="O29" s="831"/>
      <c r="P29" s="831"/>
      <c r="Q29" s="831"/>
      <c r="R29" s="831"/>
      <c r="S29" s="831"/>
      <c r="T29" s="831"/>
      <c r="U29" s="831"/>
      <c r="V29" s="831"/>
      <c r="W29" s="831"/>
      <c r="X29" s="831"/>
      <c r="Y29" s="832"/>
    </row>
    <row r="30" spans="1:25" ht="15.75" customHeight="1">
      <c r="A30" s="828"/>
      <c r="B30" s="824" t="s">
        <v>82</v>
      </c>
      <c r="C30" s="818"/>
      <c r="D30" s="825"/>
      <c r="E30" s="824" t="s">
        <v>83</v>
      </c>
      <c r="F30" s="818"/>
      <c r="G30" s="825"/>
      <c r="H30" s="824" t="s">
        <v>84</v>
      </c>
      <c r="I30" s="818"/>
      <c r="J30" s="825"/>
      <c r="K30" s="824" t="s">
        <v>85</v>
      </c>
      <c r="L30" s="818"/>
      <c r="M30" s="825"/>
      <c r="N30" s="824" t="s">
        <v>86</v>
      </c>
      <c r="O30" s="818"/>
      <c r="P30" s="825"/>
      <c r="Q30" s="824" t="s">
        <v>87</v>
      </c>
      <c r="R30" s="818"/>
      <c r="S30" s="825"/>
      <c r="T30" s="824" t="s">
        <v>88</v>
      </c>
      <c r="U30" s="818"/>
      <c r="V30" s="825"/>
      <c r="W30" s="817" t="s">
        <v>170</v>
      </c>
      <c r="X30" s="818"/>
      <c r="Y30" s="819"/>
    </row>
    <row r="31" spans="1:25" ht="34.5" customHeight="1">
      <c r="A31" s="829"/>
      <c r="B31" s="291" t="s">
        <v>202</v>
      </c>
      <c r="C31" s="14" t="s">
        <v>24</v>
      </c>
      <c r="D31" s="318" t="s">
        <v>230</v>
      </c>
      <c r="E31" s="291" t="s">
        <v>202</v>
      </c>
      <c r="F31" s="14" t="s">
        <v>24</v>
      </c>
      <c r="G31" s="318" t="s">
        <v>230</v>
      </c>
      <c r="H31" s="291" t="s">
        <v>202</v>
      </c>
      <c r="I31" s="14" t="s">
        <v>24</v>
      </c>
      <c r="J31" s="318" t="s">
        <v>230</v>
      </c>
      <c r="K31" s="291" t="s">
        <v>202</v>
      </c>
      <c r="L31" s="14" t="s">
        <v>24</v>
      </c>
      <c r="M31" s="318" t="s">
        <v>230</v>
      </c>
      <c r="N31" s="291" t="s">
        <v>202</v>
      </c>
      <c r="O31" s="14" t="s">
        <v>24</v>
      </c>
      <c r="P31" s="318" t="s">
        <v>230</v>
      </c>
      <c r="Q31" s="291" t="s">
        <v>202</v>
      </c>
      <c r="R31" s="14" t="s">
        <v>24</v>
      </c>
      <c r="S31" s="318" t="s">
        <v>230</v>
      </c>
      <c r="T31" s="291" t="s">
        <v>202</v>
      </c>
      <c r="U31" s="14" t="s">
        <v>24</v>
      </c>
      <c r="V31" s="318" t="s">
        <v>230</v>
      </c>
      <c r="W31" s="292" t="s">
        <v>202</v>
      </c>
      <c r="X31" s="14" t="s">
        <v>24</v>
      </c>
      <c r="Y31" s="342" t="s">
        <v>230</v>
      </c>
    </row>
    <row r="32" spans="1:25" ht="18" customHeight="1">
      <c r="A32" s="332" t="s">
        <v>255</v>
      </c>
      <c r="B32" s="321">
        <v>17.68</v>
      </c>
      <c r="C32" s="322">
        <f>B32/B$39*100</f>
        <v>7.8693194462990164</v>
      </c>
      <c r="D32" s="336">
        <v>10.055564522923101</v>
      </c>
      <c r="E32" s="321">
        <v>61.094999999999999</v>
      </c>
      <c r="F32" s="322">
        <f>E32/E$39*100</f>
        <v>36.454169003663615</v>
      </c>
      <c r="G32" s="336">
        <v>5.9991421142188397</v>
      </c>
      <c r="H32" s="321">
        <v>55.494999999999997</v>
      </c>
      <c r="I32" s="322">
        <f>H32/H$39*100</f>
        <v>14.250131600909008</v>
      </c>
      <c r="J32" s="336">
        <v>6.5013715326770303</v>
      </c>
      <c r="K32" s="321">
        <v>25.972000000000001</v>
      </c>
      <c r="L32" s="322">
        <f>K32/K$39*100</f>
        <v>26.832241667871976</v>
      </c>
      <c r="M32" s="336">
        <v>7.8130540927949301</v>
      </c>
      <c r="N32" s="321">
        <v>3.0950000000000002</v>
      </c>
      <c r="O32" s="322">
        <f>N32/N$39*100</f>
        <v>5.8309312534147217</v>
      </c>
      <c r="P32" s="336">
        <v>25.528212359017299</v>
      </c>
      <c r="Q32" s="321">
        <v>15.175000000000001</v>
      </c>
      <c r="R32" s="322">
        <f>Q32/Q$39*100</f>
        <v>8.4134482108601407</v>
      </c>
      <c r="S32" s="336">
        <v>10.8735307715374</v>
      </c>
      <c r="T32" s="321">
        <v>4.4249999999999998</v>
      </c>
      <c r="U32" s="322">
        <f>T32/T$39*100</f>
        <v>15.247053959065537</v>
      </c>
      <c r="V32" s="336">
        <v>19.891508332123799</v>
      </c>
      <c r="W32" s="321">
        <v>182.93799999999999</v>
      </c>
      <c r="X32" s="322">
        <f>W32/W$39*100</f>
        <v>16.033676874143811</v>
      </c>
      <c r="Y32" s="340">
        <v>3.7783714553512699</v>
      </c>
    </row>
    <row r="33" spans="1:25" ht="18" customHeight="1">
      <c r="A33" s="333">
        <v>1</v>
      </c>
      <c r="B33" s="324">
        <v>52.35</v>
      </c>
      <c r="C33" s="325">
        <f t="shared" ref="C33:C38" si="16">B33/B$39*100</f>
        <v>23.300841233809589</v>
      </c>
      <c r="D33" s="337">
        <v>7.1901628433686398</v>
      </c>
      <c r="E33" s="324">
        <v>66.724000000000004</v>
      </c>
      <c r="F33" s="325">
        <f t="shared" ref="F33:F38" si="17">E33/E$39*100</f>
        <v>39.812881129396047</v>
      </c>
      <c r="G33" s="337">
        <v>5.2019545902252098</v>
      </c>
      <c r="H33" s="324">
        <v>146.041</v>
      </c>
      <c r="I33" s="325">
        <f t="shared" ref="I33:I38" si="18">H33/H$39*100</f>
        <v>37.500738249001756</v>
      </c>
      <c r="J33" s="337">
        <v>4.2257683632372096</v>
      </c>
      <c r="K33" s="324">
        <v>52.597000000000001</v>
      </c>
      <c r="L33" s="325">
        <f t="shared" ref="L33:L38" si="19">K33/K$39*100</f>
        <v>54.339111928425318</v>
      </c>
      <c r="M33" s="337">
        <v>6.0272818043206096</v>
      </c>
      <c r="N33" s="324">
        <v>21.946000000000002</v>
      </c>
      <c r="O33" s="325">
        <f t="shared" ref="O33:O38" si="20">N33/N$39*100</f>
        <v>41.345918348122609</v>
      </c>
      <c r="P33" s="337">
        <v>9.7528819285088399</v>
      </c>
      <c r="Q33" s="324">
        <v>110.827</v>
      </c>
      <c r="R33" s="325">
        <f t="shared" ref="R33:R38" si="21">Q33/Q$39*100</f>
        <v>61.445616136078854</v>
      </c>
      <c r="S33" s="337">
        <v>4.7617860348860299</v>
      </c>
      <c r="T33" s="324">
        <v>11.52</v>
      </c>
      <c r="U33" s="325">
        <f t="shared" ref="U33:U38" si="22">T33/T$39*100</f>
        <v>39.694025222245195</v>
      </c>
      <c r="V33" s="337">
        <v>11.4758592288429</v>
      </c>
      <c r="W33" s="324">
        <v>462.005</v>
      </c>
      <c r="X33" s="325">
        <f t="shared" ref="X33:X38" si="23">W33/W$39*100</f>
        <v>40.492619817855299</v>
      </c>
      <c r="Y33" s="341">
        <v>2.5128892406451899</v>
      </c>
    </row>
    <row r="34" spans="1:25" ht="18" customHeight="1">
      <c r="A34" s="333">
        <v>2</v>
      </c>
      <c r="B34" s="324">
        <v>62.643000000000001</v>
      </c>
      <c r="C34" s="325">
        <f t="shared" si="16"/>
        <v>27.882227266657765</v>
      </c>
      <c r="D34" s="337">
        <v>6.20345572794941</v>
      </c>
      <c r="E34" s="324">
        <v>28.312999999999999</v>
      </c>
      <c r="F34" s="325">
        <f t="shared" si="17"/>
        <v>16.893802880771389</v>
      </c>
      <c r="G34" s="337">
        <v>8.3560207160386497</v>
      </c>
      <c r="H34" s="324">
        <v>112.949</v>
      </c>
      <c r="I34" s="325">
        <f t="shared" si="18"/>
        <v>29.003299652060033</v>
      </c>
      <c r="J34" s="337">
        <v>4.6936617520465997</v>
      </c>
      <c r="K34" s="324">
        <v>14.634</v>
      </c>
      <c r="L34" s="325">
        <f t="shared" si="19"/>
        <v>15.118705704899066</v>
      </c>
      <c r="M34" s="337">
        <v>12.5655902108072</v>
      </c>
      <c r="N34" s="324">
        <v>20.207999999999998</v>
      </c>
      <c r="O34" s="325">
        <f t="shared" si="20"/>
        <v>38.071553721810879</v>
      </c>
      <c r="P34" s="337">
        <v>10.1245546597677</v>
      </c>
      <c r="Q34" s="324">
        <v>45.677</v>
      </c>
      <c r="R34" s="325">
        <f t="shared" si="21"/>
        <v>25.324617721743564</v>
      </c>
      <c r="S34" s="337">
        <v>6.5701251161052303</v>
      </c>
      <c r="T34" s="324">
        <v>6.9569999999999999</v>
      </c>
      <c r="U34" s="325">
        <f t="shared" si="22"/>
        <v>23.971469919371515</v>
      </c>
      <c r="V34" s="337">
        <v>16.026550575129701</v>
      </c>
      <c r="W34" s="324">
        <v>291.38099999999997</v>
      </c>
      <c r="X34" s="325">
        <f t="shared" si="23"/>
        <v>25.538208580310805</v>
      </c>
      <c r="Y34" s="341">
        <v>2.9749249862799698</v>
      </c>
    </row>
    <row r="35" spans="1:25" ht="18" customHeight="1">
      <c r="A35" s="333">
        <v>3</v>
      </c>
      <c r="B35" s="324">
        <v>48.3</v>
      </c>
      <c r="C35" s="325">
        <f t="shared" si="16"/>
        <v>21.498197356122311</v>
      </c>
      <c r="D35" s="337">
        <v>7.1071794629102802</v>
      </c>
      <c r="E35" s="324">
        <v>7.5510000000000002</v>
      </c>
      <c r="F35" s="325">
        <f t="shared" si="17"/>
        <v>4.5055312242681724</v>
      </c>
      <c r="G35" s="337">
        <v>14.4287131618469</v>
      </c>
      <c r="H35" s="324">
        <v>56.564999999999998</v>
      </c>
      <c r="I35" s="325">
        <f t="shared" si="18"/>
        <v>14.524888620694082</v>
      </c>
      <c r="J35" s="337">
        <v>6.6158585163546002</v>
      </c>
      <c r="K35" s="324">
        <v>3.1230000000000002</v>
      </c>
      <c r="L35" s="325">
        <f t="shared" si="19"/>
        <v>3.2264396553505388</v>
      </c>
      <c r="M35" s="337">
        <v>25.930834023930402</v>
      </c>
      <c r="N35" s="324">
        <v>7.165</v>
      </c>
      <c r="O35" s="325">
        <f t="shared" si="20"/>
        <v>13.498747150473822</v>
      </c>
      <c r="P35" s="337">
        <v>14.696333134583799</v>
      </c>
      <c r="Q35" s="324">
        <v>7.4189999999999996</v>
      </c>
      <c r="R35" s="325">
        <f t="shared" si="21"/>
        <v>4.1133029506669763</v>
      </c>
      <c r="S35" s="337">
        <v>16.6116543688672</v>
      </c>
      <c r="T35" s="324">
        <v>4.4740000000000002</v>
      </c>
      <c r="U35" s="325">
        <f t="shared" si="22"/>
        <v>15.415891392736548</v>
      </c>
      <c r="V35" s="337">
        <v>21.050879523129002</v>
      </c>
      <c r="W35" s="324">
        <v>134.59800000000001</v>
      </c>
      <c r="X35" s="325">
        <f t="shared" si="23"/>
        <v>11.796897527610497</v>
      </c>
      <c r="Y35" s="341">
        <v>4.2919740642119502</v>
      </c>
    </row>
    <row r="36" spans="1:25" ht="18" customHeight="1">
      <c r="A36" s="333">
        <v>4</v>
      </c>
      <c r="B36" s="324">
        <v>23.088999999999999</v>
      </c>
      <c r="C36" s="325">
        <f t="shared" si="16"/>
        <v>10.276850491832464</v>
      </c>
      <c r="D36" s="337">
        <v>9.9751388720184</v>
      </c>
      <c r="E36" s="324">
        <v>2.7559999999999998</v>
      </c>
      <c r="F36" s="325">
        <f t="shared" si="17"/>
        <v>1.6444502786495938</v>
      </c>
      <c r="G36" s="337">
        <v>25.791363031119101</v>
      </c>
      <c r="H36" s="324">
        <v>13.634</v>
      </c>
      <c r="I36" s="325">
        <f t="shared" si="18"/>
        <v>3.5009693530370924</v>
      </c>
      <c r="J36" s="337">
        <v>11.6976408292789</v>
      </c>
      <c r="K36" s="324">
        <v>0.312</v>
      </c>
      <c r="L36" s="325">
        <f t="shared" si="19"/>
        <v>0.32233402896873775</v>
      </c>
      <c r="M36" s="337">
        <v>70.702003872044401</v>
      </c>
      <c r="N36" s="324">
        <v>0.66400000000000003</v>
      </c>
      <c r="O36" s="325">
        <f t="shared" si="20"/>
        <v>1.2509655419280694</v>
      </c>
      <c r="P36" s="337">
        <v>47.361146111892502</v>
      </c>
      <c r="Q36" s="324">
        <v>1.1100000000000001</v>
      </c>
      <c r="R36" s="325">
        <f t="shared" si="21"/>
        <v>0.61541532217823758</v>
      </c>
      <c r="S36" s="337">
        <v>41.188200404750603</v>
      </c>
      <c r="T36" s="324">
        <v>1.3340000000000001</v>
      </c>
      <c r="U36" s="325">
        <f t="shared" si="22"/>
        <v>4.5965129901454072</v>
      </c>
      <c r="V36" s="337">
        <v>33.429348341569401</v>
      </c>
      <c r="W36" s="330">
        <v>42.899000000000001</v>
      </c>
      <c r="X36" s="325">
        <f t="shared" si="23"/>
        <v>3.7599006451578973</v>
      </c>
      <c r="Y36" s="341">
        <v>7.3569624616047298</v>
      </c>
    </row>
    <row r="37" spans="1:25" ht="18" customHeight="1">
      <c r="A37" s="333">
        <v>5</v>
      </c>
      <c r="B37" s="324">
        <v>12.488</v>
      </c>
      <c r="C37" s="325">
        <f t="shared" si="16"/>
        <v>5.5583745048293052</v>
      </c>
      <c r="D37" s="337">
        <v>12.203346570834601</v>
      </c>
      <c r="E37" s="324">
        <v>0.78100000000000003</v>
      </c>
      <c r="F37" s="325">
        <f t="shared" si="17"/>
        <v>0.46600713629366208</v>
      </c>
      <c r="G37" s="337">
        <v>44.723712114409302</v>
      </c>
      <c r="H37" s="324">
        <v>4.1269999999999998</v>
      </c>
      <c r="I37" s="325">
        <f t="shared" si="18"/>
        <v>1.0597403931336422</v>
      </c>
      <c r="J37" s="337">
        <v>23.947303992518201</v>
      </c>
      <c r="K37" s="324">
        <v>0.156</v>
      </c>
      <c r="L37" s="325">
        <f t="shared" si="19"/>
        <v>0.16116701448436888</v>
      </c>
      <c r="M37" s="337">
        <v>99.983985512290602</v>
      </c>
      <c r="N37" s="324">
        <v>0</v>
      </c>
      <c r="O37" s="325">
        <f t="shared" si="20"/>
        <v>0</v>
      </c>
      <c r="P37" s="337" t="s">
        <v>437</v>
      </c>
      <c r="Q37" s="324">
        <v>0.156</v>
      </c>
      <c r="R37" s="325">
        <f t="shared" si="21"/>
        <v>8.6490802035860403E-2</v>
      </c>
      <c r="S37" s="337" t="s">
        <v>437</v>
      </c>
      <c r="T37" s="324">
        <v>0.312</v>
      </c>
      <c r="U37" s="325">
        <f t="shared" si="22"/>
        <v>1.0750465164358074</v>
      </c>
      <c r="V37" s="337">
        <v>70.721056538321207</v>
      </c>
      <c r="W37" s="324">
        <v>18.021000000000001</v>
      </c>
      <c r="X37" s="325">
        <f t="shared" si="23"/>
        <v>1.5794580182845865</v>
      </c>
      <c r="Y37" s="341">
        <v>10.460220331711399</v>
      </c>
    </row>
    <row r="38" spans="1:25" ht="18" customHeight="1">
      <c r="A38" s="333" t="s">
        <v>256</v>
      </c>
      <c r="B38" s="324">
        <v>8.1210000000000004</v>
      </c>
      <c r="C38" s="325">
        <f t="shared" si="16"/>
        <v>3.6146347977032987</v>
      </c>
      <c r="D38" s="337">
        <v>18.232290381199402</v>
      </c>
      <c r="E38" s="324">
        <v>0.374</v>
      </c>
      <c r="F38" s="325">
        <f t="shared" si="17"/>
        <v>0.22315834695752831</v>
      </c>
      <c r="G38" s="337">
        <v>61.345399967686802</v>
      </c>
      <c r="H38" s="324">
        <v>0.625</v>
      </c>
      <c r="I38" s="325">
        <f t="shared" si="18"/>
        <v>0.16048891342586055</v>
      </c>
      <c r="J38" s="337">
        <v>50.004524271822703</v>
      </c>
      <c r="K38" s="324">
        <v>0</v>
      </c>
      <c r="L38" s="325">
        <f t="shared" si="19"/>
        <v>0</v>
      </c>
      <c r="M38" s="337" t="s">
        <v>437</v>
      </c>
      <c r="N38" s="324">
        <v>0</v>
      </c>
      <c r="O38" s="325">
        <f t="shared" si="20"/>
        <v>0</v>
      </c>
      <c r="P38" s="337" t="s">
        <v>437</v>
      </c>
      <c r="Q38" s="324">
        <v>0</v>
      </c>
      <c r="R38" s="325">
        <f t="shared" si="21"/>
        <v>0</v>
      </c>
      <c r="S38" s="337" t="s">
        <v>437</v>
      </c>
      <c r="T38" s="324">
        <v>0</v>
      </c>
      <c r="U38" s="325">
        <f t="shared" si="22"/>
        <v>0</v>
      </c>
      <c r="V38" s="337" t="s">
        <v>437</v>
      </c>
      <c r="W38" s="324">
        <v>9.1189999999999998</v>
      </c>
      <c r="X38" s="325">
        <f t="shared" si="23"/>
        <v>0.79923853663709798</v>
      </c>
      <c r="Y38" s="341">
        <v>16.826910148610001</v>
      </c>
    </row>
    <row r="39" spans="1:25" ht="17.25" customHeight="1">
      <c r="A39" s="334" t="s">
        <v>40</v>
      </c>
      <c r="B39" s="301">
        <v>224.67</v>
      </c>
      <c r="C39" s="302">
        <f>SUM(C32:C38)</f>
        <v>100.00044509725376</v>
      </c>
      <c r="D39" s="216">
        <v>3.9345660607899098</v>
      </c>
      <c r="E39" s="301">
        <v>167.59399999999999</v>
      </c>
      <c r="F39" s="302">
        <f>SUM(F32:F38)</f>
        <v>100.00000000000001</v>
      </c>
      <c r="G39" s="216">
        <v>3.91707641502125</v>
      </c>
      <c r="H39" s="301">
        <v>389.435</v>
      </c>
      <c r="I39" s="302">
        <f>SUM(I32:I38)</f>
        <v>100.00025678226147</v>
      </c>
      <c r="J39" s="216">
        <v>2.8736425434356501</v>
      </c>
      <c r="K39" s="301">
        <v>96.793999999999997</v>
      </c>
      <c r="L39" s="302">
        <f>SUM(L32:L38)</f>
        <v>100</v>
      </c>
      <c r="M39" s="216">
        <v>4.73694621909869</v>
      </c>
      <c r="N39" s="301">
        <v>53.079000000000001</v>
      </c>
      <c r="O39" s="302">
        <f>SUM(O32:O38)</f>
        <v>99.998116015750099</v>
      </c>
      <c r="P39" s="216">
        <v>7.1816360639052199</v>
      </c>
      <c r="Q39" s="301">
        <v>180.36600000000001</v>
      </c>
      <c r="R39" s="302">
        <f>SUM(R32:R38)</f>
        <v>99.998891143563625</v>
      </c>
      <c r="S39" s="216">
        <v>3.9343672520632902</v>
      </c>
      <c r="T39" s="301">
        <v>29.021999999999998</v>
      </c>
      <c r="U39" s="302">
        <f>SUM(U32:U38)</f>
        <v>100</v>
      </c>
      <c r="V39" s="216">
        <v>7.9886381381360199</v>
      </c>
      <c r="W39" s="270">
        <v>1140.961</v>
      </c>
      <c r="X39" s="302">
        <f>SUM(X32:X38)</f>
        <v>99.999999999999986</v>
      </c>
      <c r="Y39" s="217">
        <v>1.8464330494371</v>
      </c>
    </row>
    <row r="40" spans="1:25" ht="13.5" customHeight="1">
      <c r="A40" s="718"/>
      <c r="B40" s="719"/>
      <c r="C40" s="719"/>
      <c r="D40" s="719"/>
      <c r="E40" s="719"/>
      <c r="F40" s="719"/>
      <c r="G40" s="719"/>
      <c r="H40" s="719"/>
    </row>
  </sheetData>
  <mergeCells count="34">
    <mergeCell ref="A40:H40"/>
    <mergeCell ref="A28:Y28"/>
    <mergeCell ref="A29:A31"/>
    <mergeCell ref="B29:Y29"/>
    <mergeCell ref="B30:D30"/>
    <mergeCell ref="E30:G30"/>
    <mergeCell ref="H30:J30"/>
    <mergeCell ref="K30:M30"/>
    <mergeCell ref="N30:P30"/>
    <mergeCell ref="Q30:S30"/>
    <mergeCell ref="T30:V30"/>
    <mergeCell ref="W30:Y30"/>
    <mergeCell ref="A15:Y15"/>
    <mergeCell ref="A16:A18"/>
    <mergeCell ref="B16:Y16"/>
    <mergeCell ref="B17:D17"/>
    <mergeCell ref="E17:G17"/>
    <mergeCell ref="H17:J17"/>
    <mergeCell ref="K17:M17"/>
    <mergeCell ref="N17:P17"/>
    <mergeCell ref="Q17:S17"/>
    <mergeCell ref="T17:V17"/>
    <mergeCell ref="W17:Y17"/>
    <mergeCell ref="A1:Y1"/>
    <mergeCell ref="A3:A5"/>
    <mergeCell ref="B3:Y3"/>
    <mergeCell ref="B4:D4"/>
    <mergeCell ref="E4:G4"/>
    <mergeCell ref="H4:J4"/>
    <mergeCell ref="K4:M4"/>
    <mergeCell ref="N4:P4"/>
    <mergeCell ref="Q4:S4"/>
    <mergeCell ref="T4:V4"/>
    <mergeCell ref="W4:Y4"/>
  </mergeCells>
  <hyperlinks>
    <hyperlink ref="A1:Y1" location="'0'!A1" display="PUISTUTE JAGUNEMINE BONITEEDIKLASSIDESSE JA ENAMUSPUULIIGITI " xr:uid="{37AFB7FE-C88A-4987-8E33-CDD14AF94E7A}"/>
  </hyperlinks>
  <printOptions horizontalCentered="1"/>
  <pageMargins left="0.78740157480314965" right="0.78740157480314965" top="0.98425196850393704" bottom="1.1811023622047245" header="0.51181102362204722" footer="0.51181102362204722"/>
  <pageSetup paperSize="9" scale="82" orientation="landscape"/>
  <rowBreaks count="1" manualBreakCount="1">
    <brk id="14" max="24"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64"/>
  <sheetViews>
    <sheetView zoomScaleNormal="100" workbookViewId="0">
      <selection activeCell="B6" sqref="B6"/>
    </sheetView>
  </sheetViews>
  <sheetFormatPr defaultColWidth="11.44140625" defaultRowHeight="13.2"/>
  <cols>
    <col min="1" max="1" width="12" customWidth="1"/>
    <col min="2" max="17" width="6.109375" customWidth="1"/>
    <col min="18" max="18" width="3.33203125" customWidth="1"/>
    <col min="19" max="19" width="3.88671875" customWidth="1"/>
    <col min="20" max="20" width="9.6640625" customWidth="1"/>
    <col min="21" max="36" width="6.109375" customWidth="1"/>
  </cols>
  <sheetData>
    <row r="1" spans="1:36" ht="32.25" customHeight="1">
      <c r="A1" s="783" t="s">
        <v>425</v>
      </c>
      <c r="B1" s="783"/>
      <c r="C1" s="783"/>
      <c r="D1" s="783"/>
      <c r="E1" s="783"/>
      <c r="F1" s="783"/>
      <c r="G1" s="783"/>
      <c r="H1" s="783"/>
      <c r="I1" s="783"/>
      <c r="J1" s="783"/>
      <c r="K1" s="783"/>
      <c r="L1" s="783"/>
      <c r="M1" s="783"/>
      <c r="N1" s="783"/>
      <c r="O1" s="783"/>
      <c r="P1" s="783"/>
      <c r="Q1" s="783"/>
      <c r="T1" s="783" t="s">
        <v>426</v>
      </c>
      <c r="U1" s="783"/>
      <c r="V1" s="783"/>
      <c r="W1" s="783"/>
      <c r="X1" s="783"/>
      <c r="Y1" s="783"/>
      <c r="Z1" s="783"/>
      <c r="AA1" s="783"/>
      <c r="AB1" s="783"/>
      <c r="AC1" s="783"/>
      <c r="AD1" s="783"/>
      <c r="AE1" s="783"/>
      <c r="AF1" s="783"/>
      <c r="AG1" s="783"/>
      <c r="AH1" s="783"/>
      <c r="AI1" s="783"/>
      <c r="AJ1" s="783"/>
    </row>
    <row r="2" spans="1:36" ht="9.75" customHeight="1">
      <c r="A2" s="162"/>
      <c r="B2" s="238"/>
      <c r="C2" s="238"/>
      <c r="D2" s="238"/>
      <c r="E2" s="238"/>
      <c r="F2" s="238"/>
      <c r="G2" s="238"/>
      <c r="H2" s="238"/>
      <c r="I2" s="238"/>
      <c r="J2" s="238"/>
      <c r="K2" s="238"/>
      <c r="L2" s="238"/>
      <c r="M2" s="238"/>
      <c r="N2" s="238"/>
      <c r="O2" s="238"/>
      <c r="P2" s="238"/>
      <c r="Q2" s="238"/>
      <c r="T2" s="162"/>
      <c r="U2" s="238"/>
      <c r="V2" s="238"/>
      <c r="W2" s="238"/>
      <c r="X2" s="238"/>
      <c r="Y2" s="238"/>
      <c r="Z2" s="238"/>
      <c r="AA2" s="238"/>
      <c r="AB2" s="238"/>
      <c r="AC2" s="238"/>
      <c r="AD2" s="238"/>
      <c r="AE2" s="238"/>
      <c r="AF2" s="238"/>
      <c r="AG2" s="238"/>
      <c r="AH2" s="238"/>
      <c r="AI2" s="238"/>
      <c r="AJ2" s="238"/>
    </row>
    <row r="3" spans="1:36" ht="18.75" customHeight="1">
      <c r="A3" s="820" t="s">
        <v>219</v>
      </c>
      <c r="B3" s="706" t="s">
        <v>201</v>
      </c>
      <c r="C3" s="733"/>
      <c r="D3" s="733"/>
      <c r="E3" s="733"/>
      <c r="F3" s="733"/>
      <c r="G3" s="733"/>
      <c r="H3" s="733"/>
      <c r="I3" s="733"/>
      <c r="J3" s="733"/>
      <c r="K3" s="733"/>
      <c r="L3" s="733"/>
      <c r="M3" s="733"/>
      <c r="N3" s="733"/>
      <c r="O3" s="733"/>
      <c r="P3" s="733"/>
      <c r="Q3" s="823"/>
      <c r="T3" s="820" t="s">
        <v>219</v>
      </c>
      <c r="U3" s="706" t="s">
        <v>201</v>
      </c>
      <c r="V3" s="733"/>
      <c r="W3" s="733"/>
      <c r="X3" s="733"/>
      <c r="Y3" s="733"/>
      <c r="Z3" s="733"/>
      <c r="AA3" s="733"/>
      <c r="AB3" s="733"/>
      <c r="AC3" s="733"/>
      <c r="AD3" s="733"/>
      <c r="AE3" s="733"/>
      <c r="AF3" s="733"/>
      <c r="AG3" s="733"/>
      <c r="AH3" s="733"/>
      <c r="AI3" s="733"/>
      <c r="AJ3" s="823"/>
    </row>
    <row r="4" spans="1:36" ht="20.25" customHeight="1">
      <c r="A4" s="821"/>
      <c r="B4" s="824" t="s">
        <v>82</v>
      </c>
      <c r="C4" s="825"/>
      <c r="D4" s="824" t="s">
        <v>83</v>
      </c>
      <c r="E4" s="818"/>
      <c r="F4" s="824" t="s">
        <v>84</v>
      </c>
      <c r="G4" s="825"/>
      <c r="H4" s="824" t="s">
        <v>85</v>
      </c>
      <c r="I4" s="825"/>
      <c r="J4" s="824" t="s">
        <v>86</v>
      </c>
      <c r="K4" s="825"/>
      <c r="L4" s="824" t="s">
        <v>252</v>
      </c>
      <c r="M4" s="825"/>
      <c r="N4" s="824" t="s">
        <v>88</v>
      </c>
      <c r="O4" s="825"/>
      <c r="P4" s="818" t="s">
        <v>93</v>
      </c>
      <c r="Q4" s="819"/>
      <c r="T4" s="821"/>
      <c r="U4" s="824" t="s">
        <v>82</v>
      </c>
      <c r="V4" s="825"/>
      <c r="W4" s="824" t="s">
        <v>83</v>
      </c>
      <c r="X4" s="818"/>
      <c r="Y4" s="824" t="s">
        <v>84</v>
      </c>
      <c r="Z4" s="825"/>
      <c r="AA4" s="824" t="s">
        <v>85</v>
      </c>
      <c r="AB4" s="825"/>
      <c r="AC4" s="824" t="s">
        <v>86</v>
      </c>
      <c r="AD4" s="825"/>
      <c r="AE4" s="824" t="s">
        <v>252</v>
      </c>
      <c r="AF4" s="825"/>
      <c r="AG4" s="824" t="s">
        <v>88</v>
      </c>
      <c r="AH4" s="825"/>
      <c r="AI4" s="818" t="s">
        <v>93</v>
      </c>
      <c r="AJ4" s="819"/>
    </row>
    <row r="5" spans="1:36" s="568" customFormat="1" ht="27.75" customHeight="1">
      <c r="A5" s="822"/>
      <c r="B5" s="345" t="s">
        <v>432</v>
      </c>
      <c r="C5" s="318" t="s">
        <v>218</v>
      </c>
      <c r="D5" s="345" t="s">
        <v>432</v>
      </c>
      <c r="E5" s="318" t="s">
        <v>218</v>
      </c>
      <c r="F5" s="345" t="s">
        <v>432</v>
      </c>
      <c r="G5" s="318" t="s">
        <v>218</v>
      </c>
      <c r="H5" s="345" t="s">
        <v>432</v>
      </c>
      <c r="I5" s="318" t="s">
        <v>218</v>
      </c>
      <c r="J5" s="345" t="s">
        <v>432</v>
      </c>
      <c r="K5" s="318" t="s">
        <v>218</v>
      </c>
      <c r="L5" s="345" t="s">
        <v>432</v>
      </c>
      <c r="M5" s="318" t="s">
        <v>218</v>
      </c>
      <c r="N5" s="345" t="s">
        <v>432</v>
      </c>
      <c r="O5" s="318" t="s">
        <v>218</v>
      </c>
      <c r="P5" s="345" t="s">
        <v>432</v>
      </c>
      <c r="Q5" s="342" t="s">
        <v>218</v>
      </c>
      <c r="T5" s="822"/>
      <c r="U5" s="345" t="s">
        <v>432</v>
      </c>
      <c r="V5" s="318" t="s">
        <v>218</v>
      </c>
      <c r="W5" s="345" t="s">
        <v>432</v>
      </c>
      <c r="X5" s="318" t="s">
        <v>218</v>
      </c>
      <c r="Y5" s="345" t="s">
        <v>432</v>
      </c>
      <c r="Z5" s="318" t="s">
        <v>218</v>
      </c>
      <c r="AA5" s="345" t="s">
        <v>432</v>
      </c>
      <c r="AB5" s="318" t="s">
        <v>218</v>
      </c>
      <c r="AC5" s="345" t="s">
        <v>432</v>
      </c>
      <c r="AD5" s="318" t="s">
        <v>218</v>
      </c>
      <c r="AE5" s="345" t="s">
        <v>432</v>
      </c>
      <c r="AF5" s="318" t="s">
        <v>218</v>
      </c>
      <c r="AG5" s="345" t="s">
        <v>432</v>
      </c>
      <c r="AH5" s="318" t="s">
        <v>218</v>
      </c>
      <c r="AI5" s="345" t="s">
        <v>432</v>
      </c>
      <c r="AJ5" s="342" t="s">
        <v>218</v>
      </c>
    </row>
    <row r="6" spans="1:36" ht="21" customHeight="1">
      <c r="A6" s="314" t="s">
        <v>203</v>
      </c>
      <c r="B6" s="346">
        <v>21.571000000000002</v>
      </c>
      <c r="C6" s="139">
        <v>26.898389377222401</v>
      </c>
      <c r="D6" s="346">
        <v>18.356000000000002</v>
      </c>
      <c r="E6" s="354">
        <v>19.1739608231726</v>
      </c>
      <c r="F6" s="346">
        <v>18.504000000000001</v>
      </c>
      <c r="G6" s="354">
        <v>12.1215068082545</v>
      </c>
      <c r="H6" s="346">
        <v>34.069000000000003</v>
      </c>
      <c r="I6" s="354">
        <v>15.967860534601099</v>
      </c>
      <c r="J6" s="346">
        <v>23.553999999999998</v>
      </c>
      <c r="K6" s="354">
        <v>19.372011342165301</v>
      </c>
      <c r="L6" s="346">
        <v>32.515000000000001</v>
      </c>
      <c r="M6" s="354">
        <v>9.9720304820599708</v>
      </c>
      <c r="N6" s="346">
        <v>36.920999999999999</v>
      </c>
      <c r="O6" s="354">
        <v>30.732187682023</v>
      </c>
      <c r="P6" s="347">
        <v>25.065999999999999</v>
      </c>
      <c r="Q6" s="357">
        <v>6.3713384470354102</v>
      </c>
      <c r="T6" s="314" t="s">
        <v>203</v>
      </c>
      <c r="U6" s="346">
        <v>21.154</v>
      </c>
      <c r="V6" s="139">
        <v>28.654086071649299</v>
      </c>
      <c r="W6" s="346">
        <v>18.298999999999999</v>
      </c>
      <c r="X6" s="354">
        <v>19.905176648199799</v>
      </c>
      <c r="Y6" s="346">
        <v>17.966000000000001</v>
      </c>
      <c r="Z6" s="354">
        <v>12.307101949172401</v>
      </c>
      <c r="AA6" s="346">
        <v>32.344999999999999</v>
      </c>
      <c r="AB6" s="354">
        <v>16.439727905417001</v>
      </c>
      <c r="AC6" s="346">
        <v>23.486000000000001</v>
      </c>
      <c r="AD6" s="354">
        <v>19.5196086709398</v>
      </c>
      <c r="AE6" s="346">
        <v>32.759</v>
      </c>
      <c r="AF6" s="354">
        <v>10.0749841149876</v>
      </c>
      <c r="AG6" s="346">
        <v>38.585999999999999</v>
      </c>
      <c r="AH6" s="354">
        <v>30.820716832447701</v>
      </c>
      <c r="AI6" s="347">
        <v>24.734000000000002</v>
      </c>
      <c r="AJ6" s="357">
        <v>6.5615387684709896</v>
      </c>
    </row>
    <row r="7" spans="1:36" ht="21" customHeight="1">
      <c r="A7" s="315" t="s">
        <v>204</v>
      </c>
      <c r="B7" s="240">
        <v>45.088000000000001</v>
      </c>
      <c r="C7" s="140">
        <v>10.0220663228902</v>
      </c>
      <c r="D7" s="240">
        <v>56.237000000000002</v>
      </c>
      <c r="E7" s="355">
        <v>7.0917075299231298</v>
      </c>
      <c r="F7" s="240">
        <v>55.56</v>
      </c>
      <c r="G7" s="355">
        <v>4.90115519214568</v>
      </c>
      <c r="H7" s="240">
        <v>89.512</v>
      </c>
      <c r="I7" s="355">
        <v>9.1102896276028709</v>
      </c>
      <c r="J7" s="240">
        <v>78.703999999999994</v>
      </c>
      <c r="K7" s="355">
        <v>11.3077718193727</v>
      </c>
      <c r="L7" s="240">
        <v>94.658000000000001</v>
      </c>
      <c r="M7" s="355">
        <v>5.1217713541776497</v>
      </c>
      <c r="N7" s="240">
        <v>76.872</v>
      </c>
      <c r="O7" s="355">
        <v>21.465616622446301</v>
      </c>
      <c r="P7" s="348">
        <v>68.578000000000003</v>
      </c>
      <c r="Q7" s="215">
        <v>2.9377443897867601</v>
      </c>
      <c r="T7" s="315" t="s">
        <v>204</v>
      </c>
      <c r="U7" s="240">
        <v>45.048000000000002</v>
      </c>
      <c r="V7" s="140">
        <v>10.8415678437823</v>
      </c>
      <c r="W7" s="240">
        <v>53.982999999999997</v>
      </c>
      <c r="X7" s="355">
        <v>7.4928832692801999</v>
      </c>
      <c r="Y7" s="240">
        <v>56.276000000000003</v>
      </c>
      <c r="Z7" s="355">
        <v>5.1026583823105103</v>
      </c>
      <c r="AA7" s="240">
        <v>90.908000000000001</v>
      </c>
      <c r="AB7" s="355">
        <v>9.3939777754073504</v>
      </c>
      <c r="AC7" s="240">
        <v>76.436000000000007</v>
      </c>
      <c r="AD7" s="355">
        <v>12.581632941305999</v>
      </c>
      <c r="AE7" s="240">
        <v>94.86</v>
      </c>
      <c r="AF7" s="355">
        <v>5.1144178229807098</v>
      </c>
      <c r="AG7" s="240">
        <v>75.388000000000005</v>
      </c>
      <c r="AH7" s="355">
        <v>22.491370477146098</v>
      </c>
      <c r="AI7" s="348">
        <v>69.010999999999996</v>
      </c>
      <c r="AJ7" s="215">
        <v>3.1353102112353599</v>
      </c>
    </row>
    <row r="8" spans="1:36" ht="21" customHeight="1">
      <c r="A8" s="315" t="s">
        <v>205</v>
      </c>
      <c r="B8" s="240">
        <v>95.724999999999994</v>
      </c>
      <c r="C8" s="140">
        <v>6.5835428044704702</v>
      </c>
      <c r="D8" s="240">
        <v>126.818</v>
      </c>
      <c r="E8" s="355">
        <v>4.82227947760882</v>
      </c>
      <c r="F8" s="240">
        <v>123.209</v>
      </c>
      <c r="G8" s="355">
        <v>3.0775596305988699</v>
      </c>
      <c r="H8" s="240">
        <v>184.41300000000001</v>
      </c>
      <c r="I8" s="355">
        <v>7.6700313230999404</v>
      </c>
      <c r="J8" s="240">
        <v>140.64699999999999</v>
      </c>
      <c r="K8" s="355">
        <v>10.519402804081</v>
      </c>
      <c r="L8" s="240">
        <v>178.91900000000001</v>
      </c>
      <c r="M8" s="355">
        <v>3.8691654856737099</v>
      </c>
      <c r="N8" s="240">
        <v>156.191</v>
      </c>
      <c r="O8" s="355">
        <v>11.705395199446199</v>
      </c>
      <c r="P8" s="348">
        <v>134.68199999999999</v>
      </c>
      <c r="Q8" s="215">
        <v>2.0214582783603001</v>
      </c>
      <c r="T8" s="315" t="s">
        <v>205</v>
      </c>
      <c r="U8" s="240">
        <v>98.822999999999993</v>
      </c>
      <c r="V8" s="140">
        <v>6.8137932791814002</v>
      </c>
      <c r="W8" s="240">
        <v>125.82599999999999</v>
      </c>
      <c r="X8" s="355">
        <v>5.1697299162123098</v>
      </c>
      <c r="Y8" s="240">
        <v>125.38800000000001</v>
      </c>
      <c r="Z8" s="355">
        <v>3.1420831935928799</v>
      </c>
      <c r="AA8" s="240">
        <v>186.78899999999999</v>
      </c>
      <c r="AB8" s="355">
        <v>7.6969326609511599</v>
      </c>
      <c r="AC8" s="240">
        <v>136.57599999999999</v>
      </c>
      <c r="AD8" s="355">
        <v>11.238102971925599</v>
      </c>
      <c r="AE8" s="240">
        <v>179.92400000000001</v>
      </c>
      <c r="AF8" s="355">
        <v>3.9229890752168202</v>
      </c>
      <c r="AG8" s="240">
        <v>155.596</v>
      </c>
      <c r="AH8" s="355">
        <v>12.0164074053256</v>
      </c>
      <c r="AI8" s="348">
        <v>136.524</v>
      </c>
      <c r="AJ8" s="215">
        <v>2.07113912492387</v>
      </c>
    </row>
    <row r="9" spans="1:36" ht="21" customHeight="1">
      <c r="A9" s="315" t="s">
        <v>206</v>
      </c>
      <c r="B9" s="240">
        <v>128.22900000000001</v>
      </c>
      <c r="C9" s="140">
        <v>6.1842481546704899</v>
      </c>
      <c r="D9" s="240">
        <v>204.934</v>
      </c>
      <c r="E9" s="355">
        <v>3.5799438606575502</v>
      </c>
      <c r="F9" s="240">
        <v>180.07400000000001</v>
      </c>
      <c r="G9" s="355">
        <v>3.3105299429459301</v>
      </c>
      <c r="H9" s="240">
        <v>297.17</v>
      </c>
      <c r="I9" s="355">
        <v>10.5386527693607</v>
      </c>
      <c r="J9" s="240">
        <v>243.435</v>
      </c>
      <c r="K9" s="355">
        <v>10.446556607852299</v>
      </c>
      <c r="L9" s="240">
        <v>225.053</v>
      </c>
      <c r="M9" s="355">
        <v>4.0551196426499496</v>
      </c>
      <c r="N9" s="240">
        <v>196.76300000000001</v>
      </c>
      <c r="O9" s="355">
        <v>10.9879070648543</v>
      </c>
      <c r="P9" s="348">
        <v>190.04</v>
      </c>
      <c r="Q9" s="215">
        <v>2.1342051388294601</v>
      </c>
      <c r="T9" s="315" t="s">
        <v>206</v>
      </c>
      <c r="U9" s="240">
        <v>136.26499999999999</v>
      </c>
      <c r="V9" s="140">
        <v>5.7552557152594499</v>
      </c>
      <c r="W9" s="240">
        <v>202.86799999999999</v>
      </c>
      <c r="X9" s="355">
        <v>3.9309206801645802</v>
      </c>
      <c r="Y9" s="240">
        <v>181.89400000000001</v>
      </c>
      <c r="Z9" s="355">
        <v>3.4206457016559302</v>
      </c>
      <c r="AA9" s="240">
        <v>291.43700000000001</v>
      </c>
      <c r="AB9" s="355">
        <v>11.2455014246286</v>
      </c>
      <c r="AC9" s="240">
        <v>247.08199999999999</v>
      </c>
      <c r="AD9" s="355">
        <v>10.433368303536801</v>
      </c>
      <c r="AE9" s="240">
        <v>225.25399999999999</v>
      </c>
      <c r="AF9" s="355">
        <v>4.35611366454805</v>
      </c>
      <c r="AG9" s="240">
        <v>196.053</v>
      </c>
      <c r="AH9" s="355">
        <v>10.7333593921228</v>
      </c>
      <c r="AI9" s="348">
        <v>192.268</v>
      </c>
      <c r="AJ9" s="215">
        <v>2.2493300700349401</v>
      </c>
    </row>
    <row r="10" spans="1:36" ht="21" customHeight="1">
      <c r="A10" s="315" t="s">
        <v>207</v>
      </c>
      <c r="B10" s="240">
        <v>161.12899999999999</v>
      </c>
      <c r="C10" s="140">
        <v>5.0958105289980598</v>
      </c>
      <c r="D10" s="240">
        <v>263.90300000000002</v>
      </c>
      <c r="E10" s="355">
        <v>3.1072200605370099</v>
      </c>
      <c r="F10" s="240">
        <v>204.49600000000001</v>
      </c>
      <c r="G10" s="355">
        <v>3.2866506063602898</v>
      </c>
      <c r="H10" s="240">
        <v>359.06200000000001</v>
      </c>
      <c r="I10" s="355">
        <v>11.2693199476729</v>
      </c>
      <c r="J10" s="240">
        <v>296.38</v>
      </c>
      <c r="K10" s="355">
        <v>7.95677995004925</v>
      </c>
      <c r="L10" s="240">
        <v>253.53700000000001</v>
      </c>
      <c r="M10" s="355">
        <v>4.7180588578351799</v>
      </c>
      <c r="N10" s="240">
        <v>209.83799999999999</v>
      </c>
      <c r="O10" s="355">
        <v>19.0163929757354</v>
      </c>
      <c r="P10" s="348">
        <v>225.91800000000001</v>
      </c>
      <c r="Q10" s="215">
        <v>1.96237050127928</v>
      </c>
      <c r="T10" s="315" t="s">
        <v>207</v>
      </c>
      <c r="U10" s="240">
        <v>175.97800000000001</v>
      </c>
      <c r="V10" s="140">
        <v>5.5556252001658297</v>
      </c>
      <c r="W10" s="240">
        <v>263.51</v>
      </c>
      <c r="X10" s="355">
        <v>3.3157645065636898</v>
      </c>
      <c r="Y10" s="240">
        <v>202.923</v>
      </c>
      <c r="Z10" s="355">
        <v>3.5437380794725799</v>
      </c>
      <c r="AA10" s="240">
        <v>345.40300000000002</v>
      </c>
      <c r="AB10" s="355">
        <v>12.281765083414101</v>
      </c>
      <c r="AC10" s="240">
        <v>316.12</v>
      </c>
      <c r="AD10" s="355">
        <v>8.5063485679191704</v>
      </c>
      <c r="AE10" s="240">
        <v>257.94200000000001</v>
      </c>
      <c r="AF10" s="355">
        <v>4.7808730020260999</v>
      </c>
      <c r="AG10" s="240">
        <v>213.93799999999999</v>
      </c>
      <c r="AH10" s="355">
        <v>20.3425342814466</v>
      </c>
      <c r="AI10" s="348">
        <v>230.49799999999999</v>
      </c>
      <c r="AJ10" s="215">
        <v>2.07780182367773</v>
      </c>
    </row>
    <row r="11" spans="1:36" ht="21" customHeight="1">
      <c r="A11" s="315" t="s">
        <v>208</v>
      </c>
      <c r="B11" s="240">
        <v>216.477</v>
      </c>
      <c r="C11" s="140">
        <v>3.8983208458148502</v>
      </c>
      <c r="D11" s="240">
        <v>303.173</v>
      </c>
      <c r="E11" s="355">
        <v>3.4247755308303498</v>
      </c>
      <c r="F11" s="240">
        <v>247.774</v>
      </c>
      <c r="G11" s="355">
        <v>2.98727594919374</v>
      </c>
      <c r="H11" s="240">
        <v>381.202</v>
      </c>
      <c r="I11" s="355">
        <v>7.0172168052839803</v>
      </c>
      <c r="J11" s="240">
        <v>337.27199999999999</v>
      </c>
      <c r="K11" s="355">
        <v>5.3939799407768696</v>
      </c>
      <c r="L11" s="240">
        <v>306.11500000000001</v>
      </c>
      <c r="M11" s="355">
        <v>5.5668763831209098</v>
      </c>
      <c r="N11" s="240">
        <v>251.25200000000001</v>
      </c>
      <c r="O11" s="355">
        <v>17.482014521062201</v>
      </c>
      <c r="P11" s="348">
        <v>266.024</v>
      </c>
      <c r="Q11" s="215">
        <v>1.92453636795033</v>
      </c>
      <c r="T11" s="315" t="s">
        <v>208</v>
      </c>
      <c r="U11" s="240">
        <v>231.01599999999999</v>
      </c>
      <c r="V11" s="140">
        <v>3.7674017706246299</v>
      </c>
      <c r="W11" s="240">
        <v>292.81299999999999</v>
      </c>
      <c r="X11" s="355">
        <v>3.8700215430288898</v>
      </c>
      <c r="Y11" s="240">
        <v>251.19300000000001</v>
      </c>
      <c r="Z11" s="355">
        <v>3.23996216581611</v>
      </c>
      <c r="AA11" s="240">
        <v>379.15100000000001</v>
      </c>
      <c r="AB11" s="355">
        <v>8.8267077350916807</v>
      </c>
      <c r="AC11" s="240">
        <v>344.58199999999999</v>
      </c>
      <c r="AD11" s="355">
        <v>6.3849792343029099</v>
      </c>
      <c r="AE11" s="240">
        <v>308.53100000000001</v>
      </c>
      <c r="AF11" s="355">
        <v>5.8270347227773502</v>
      </c>
      <c r="AG11" s="240">
        <v>257.82600000000002</v>
      </c>
      <c r="AH11" s="355">
        <v>18.982063104691999</v>
      </c>
      <c r="AI11" s="348">
        <v>269.37799999999999</v>
      </c>
      <c r="AJ11" s="215">
        <v>2.1382431902549301</v>
      </c>
    </row>
    <row r="12" spans="1:36" ht="21" customHeight="1">
      <c r="A12" s="315" t="s">
        <v>209</v>
      </c>
      <c r="B12" s="240">
        <v>260.88499999999999</v>
      </c>
      <c r="C12" s="140">
        <v>3.09745896354482</v>
      </c>
      <c r="D12" s="240">
        <v>326.40800000000002</v>
      </c>
      <c r="E12" s="355">
        <v>4.9815114194008103</v>
      </c>
      <c r="F12" s="240">
        <v>274.387</v>
      </c>
      <c r="G12" s="355">
        <v>3.10067912892137</v>
      </c>
      <c r="H12" s="240">
        <v>386.85700000000003</v>
      </c>
      <c r="I12" s="355">
        <v>6.87793773935676</v>
      </c>
      <c r="J12" s="240">
        <v>366.77699999999999</v>
      </c>
      <c r="K12" s="355">
        <v>6.6536539254885501</v>
      </c>
      <c r="L12" s="240">
        <v>313.68700000000001</v>
      </c>
      <c r="M12" s="355">
        <v>7.6291767686886898</v>
      </c>
      <c r="N12" s="240">
        <v>245.21600000000001</v>
      </c>
      <c r="O12" s="355">
        <v>19.963114654876801</v>
      </c>
      <c r="P12" s="348">
        <v>289.81799999999998</v>
      </c>
      <c r="Q12" s="215">
        <v>1.9047304519280199</v>
      </c>
      <c r="T12" s="315" t="s">
        <v>209</v>
      </c>
      <c r="U12" s="240">
        <v>289.911</v>
      </c>
      <c r="V12" s="140">
        <v>3.1871650556221498</v>
      </c>
      <c r="W12" s="240">
        <v>317.34199999999998</v>
      </c>
      <c r="X12" s="355">
        <v>5.6105805882123203</v>
      </c>
      <c r="Y12" s="240">
        <v>274.59399999999999</v>
      </c>
      <c r="Z12" s="355">
        <v>3.5026072356783802</v>
      </c>
      <c r="AA12" s="240">
        <v>389.51900000000001</v>
      </c>
      <c r="AB12" s="355">
        <v>8.6371983411582107</v>
      </c>
      <c r="AC12" s="240">
        <v>382.834</v>
      </c>
      <c r="AD12" s="355">
        <v>7.7113321202122602</v>
      </c>
      <c r="AE12" s="240">
        <v>320.267</v>
      </c>
      <c r="AF12" s="355">
        <v>8.4402890221909193</v>
      </c>
      <c r="AG12" s="240">
        <v>265.73899999999998</v>
      </c>
      <c r="AH12" s="355">
        <v>25.117134168850701</v>
      </c>
      <c r="AI12" s="348">
        <v>298.69400000000002</v>
      </c>
      <c r="AJ12" s="215">
        <v>2.1648019006910801</v>
      </c>
    </row>
    <row r="13" spans="1:36" ht="21" customHeight="1">
      <c r="A13" s="315" t="s">
        <v>210</v>
      </c>
      <c r="B13" s="240">
        <v>285.77300000000002</v>
      </c>
      <c r="C13" s="140">
        <v>3.17297281292098</v>
      </c>
      <c r="D13" s="240">
        <v>340.60500000000002</v>
      </c>
      <c r="E13" s="355">
        <v>4.1563079850532096</v>
      </c>
      <c r="F13" s="240">
        <v>300.52999999999997</v>
      </c>
      <c r="G13" s="355">
        <v>3.4790958924059998</v>
      </c>
      <c r="H13" s="240">
        <v>447.88600000000002</v>
      </c>
      <c r="I13" s="355">
        <v>7.5996640912921203</v>
      </c>
      <c r="J13" s="240">
        <v>382.19499999999999</v>
      </c>
      <c r="K13" s="355">
        <v>8.1108775178700494</v>
      </c>
      <c r="L13" s="240">
        <v>284.96100000000001</v>
      </c>
      <c r="M13" s="355">
        <v>40.234174418940199</v>
      </c>
      <c r="N13" s="240">
        <v>263.54000000000002</v>
      </c>
      <c r="O13" s="355">
        <v>18.129281085165601</v>
      </c>
      <c r="P13" s="348">
        <v>311.11799999999999</v>
      </c>
      <c r="Q13" s="215">
        <v>2.0114093277427698</v>
      </c>
      <c r="T13" s="315" t="s">
        <v>210</v>
      </c>
      <c r="U13" s="240">
        <v>297.589</v>
      </c>
      <c r="V13" s="140">
        <v>3.4611919244115401</v>
      </c>
      <c r="W13" s="240">
        <v>327.11900000000003</v>
      </c>
      <c r="X13" s="355">
        <v>5.3259640631348697</v>
      </c>
      <c r="Y13" s="240">
        <v>300.46199999999999</v>
      </c>
      <c r="Z13" s="355">
        <v>4.0794641904142299</v>
      </c>
      <c r="AA13" s="240">
        <v>429.06299999999999</v>
      </c>
      <c r="AB13" s="355">
        <v>10.051316258928599</v>
      </c>
      <c r="AC13" s="240">
        <v>337.13799999999998</v>
      </c>
      <c r="AD13" s="355">
        <v>10.6035872008261</v>
      </c>
      <c r="AE13" s="240">
        <v>332.49400000000003</v>
      </c>
      <c r="AF13" s="355">
        <v>46.4603185262729</v>
      </c>
      <c r="AG13" s="240">
        <v>252.41399999999999</v>
      </c>
      <c r="AH13" s="355">
        <v>26.411296851474699</v>
      </c>
      <c r="AI13" s="348">
        <v>311.08999999999997</v>
      </c>
      <c r="AJ13" s="215">
        <v>2.2000456065157001</v>
      </c>
    </row>
    <row r="14" spans="1:36" ht="21" customHeight="1">
      <c r="A14" s="315" t="s">
        <v>211</v>
      </c>
      <c r="B14" s="240">
        <v>321.48399999999998</v>
      </c>
      <c r="C14" s="140">
        <v>2.9522639829037902</v>
      </c>
      <c r="D14" s="240">
        <v>329.11599999999999</v>
      </c>
      <c r="E14" s="355">
        <v>5.2617013246455304</v>
      </c>
      <c r="F14" s="240">
        <v>326.19299999999998</v>
      </c>
      <c r="G14" s="355">
        <v>5.3255373615926302</v>
      </c>
      <c r="H14" s="240">
        <v>509.97500000000002</v>
      </c>
      <c r="I14" s="355">
        <v>12.675992315007999</v>
      </c>
      <c r="J14" s="240">
        <v>390.74700000000001</v>
      </c>
      <c r="K14" s="355">
        <v>7.5653191970786899</v>
      </c>
      <c r="L14" s="240">
        <v>628.10599999999999</v>
      </c>
      <c r="M14" s="355" t="s">
        <v>437</v>
      </c>
      <c r="N14" s="240">
        <v>228.79900000000001</v>
      </c>
      <c r="O14" s="355">
        <v>26.124442788905199</v>
      </c>
      <c r="P14" s="348">
        <v>335.93299999999999</v>
      </c>
      <c r="Q14" s="215">
        <v>2.3583707463681201</v>
      </c>
      <c r="T14" s="315" t="s">
        <v>211</v>
      </c>
      <c r="U14" s="240">
        <v>334.476</v>
      </c>
      <c r="V14" s="140">
        <v>3.56684673879866</v>
      </c>
      <c r="W14" s="240">
        <v>327.89800000000002</v>
      </c>
      <c r="X14" s="355">
        <v>6.4955511931945296</v>
      </c>
      <c r="Y14" s="240">
        <v>310.32100000000003</v>
      </c>
      <c r="Z14" s="355">
        <v>7.5358643320414602</v>
      </c>
      <c r="AA14" s="240">
        <v>402.58</v>
      </c>
      <c r="AB14" s="355">
        <v>18.507045801243901</v>
      </c>
      <c r="AC14" s="240">
        <v>391.98200000000003</v>
      </c>
      <c r="AD14" s="355">
        <v>9.34141281612788</v>
      </c>
      <c r="AE14" s="240">
        <v>628.10599999999999</v>
      </c>
      <c r="AF14" s="355" t="s">
        <v>437</v>
      </c>
      <c r="AG14" s="240">
        <v>234.63499999999999</v>
      </c>
      <c r="AH14" s="355">
        <v>31.748263425665499</v>
      </c>
      <c r="AI14" s="348">
        <v>332.15800000000002</v>
      </c>
      <c r="AJ14" s="215">
        <v>2.7688334012681701</v>
      </c>
    </row>
    <row r="15" spans="1:36" ht="21" customHeight="1">
      <c r="A15" s="315" t="s">
        <v>212</v>
      </c>
      <c r="B15" s="240">
        <v>321.45499999999998</v>
      </c>
      <c r="C15" s="140">
        <v>2.9305715989675098</v>
      </c>
      <c r="D15" s="240">
        <v>350.91199999999998</v>
      </c>
      <c r="E15" s="355">
        <v>7.0278002824484398</v>
      </c>
      <c r="F15" s="240">
        <v>309.98599999999999</v>
      </c>
      <c r="G15" s="355">
        <v>6.89311274340184</v>
      </c>
      <c r="H15" s="240">
        <v>589.548</v>
      </c>
      <c r="I15" s="355">
        <v>15.489347868067901</v>
      </c>
      <c r="J15" s="240">
        <v>342.286</v>
      </c>
      <c r="K15" s="355">
        <v>10.658426534189701</v>
      </c>
      <c r="L15" s="240" t="s">
        <v>437</v>
      </c>
      <c r="M15" s="355" t="s">
        <v>437</v>
      </c>
      <c r="N15" s="240">
        <v>255.38200000000001</v>
      </c>
      <c r="O15" s="355">
        <v>21.518867868337601</v>
      </c>
      <c r="P15" s="348">
        <v>331.54700000000003</v>
      </c>
      <c r="Q15" s="215">
        <v>2.89822186167167</v>
      </c>
      <c r="T15" s="315" t="s">
        <v>212</v>
      </c>
      <c r="U15" s="240">
        <v>328.16699999999997</v>
      </c>
      <c r="V15" s="140">
        <v>3.5063533959071198</v>
      </c>
      <c r="W15" s="240">
        <v>367.81200000000001</v>
      </c>
      <c r="X15" s="355">
        <v>8.3040111780378094</v>
      </c>
      <c r="Y15" s="240">
        <v>284.58100000000002</v>
      </c>
      <c r="Z15" s="355">
        <v>8.5613015526159195</v>
      </c>
      <c r="AA15" s="240">
        <v>518.83900000000006</v>
      </c>
      <c r="AB15" s="355">
        <v>24.673531583368302</v>
      </c>
      <c r="AC15" s="240">
        <v>333.01</v>
      </c>
      <c r="AD15" s="355">
        <v>16.231585831954</v>
      </c>
      <c r="AE15" s="240" t="s">
        <v>437</v>
      </c>
      <c r="AF15" s="355" t="s">
        <v>437</v>
      </c>
      <c r="AG15" s="240">
        <v>203.44200000000001</v>
      </c>
      <c r="AH15" s="355">
        <v>29.148286399479598</v>
      </c>
      <c r="AI15" s="348">
        <v>330.02300000000002</v>
      </c>
      <c r="AJ15" s="215">
        <v>3.1595632311982502</v>
      </c>
    </row>
    <row r="16" spans="1:36" ht="21" customHeight="1">
      <c r="A16" s="315" t="s">
        <v>213</v>
      </c>
      <c r="B16" s="240">
        <v>314.48700000000002</v>
      </c>
      <c r="C16" s="140">
        <v>4.3584822503735596</v>
      </c>
      <c r="D16" s="240">
        <v>345.548</v>
      </c>
      <c r="E16" s="355">
        <v>6.5976418356507196</v>
      </c>
      <c r="F16" s="240">
        <v>289.63799999999998</v>
      </c>
      <c r="G16" s="355">
        <v>9.2458100340233607</v>
      </c>
      <c r="H16" s="240">
        <v>396.81400000000002</v>
      </c>
      <c r="I16" s="355">
        <v>22.6686857235022</v>
      </c>
      <c r="J16" s="240">
        <v>375.10300000000001</v>
      </c>
      <c r="K16" s="355">
        <v>20.848668956413999</v>
      </c>
      <c r="L16" s="240" t="s">
        <v>437</v>
      </c>
      <c r="M16" s="355" t="s">
        <v>437</v>
      </c>
      <c r="N16" s="240">
        <v>345.517</v>
      </c>
      <c r="O16" s="355">
        <v>18.107519568292599</v>
      </c>
      <c r="P16" s="348">
        <v>321.452</v>
      </c>
      <c r="Q16" s="215">
        <v>3.0824343330507098</v>
      </c>
      <c r="T16" s="315" t="s">
        <v>213</v>
      </c>
      <c r="U16" s="240">
        <v>325.452</v>
      </c>
      <c r="V16" s="140">
        <v>5.5304951720740299</v>
      </c>
      <c r="W16" s="240">
        <v>308.26799999999997</v>
      </c>
      <c r="X16" s="355">
        <v>8.4799769310094408</v>
      </c>
      <c r="Y16" s="240">
        <v>228.524</v>
      </c>
      <c r="Z16" s="355">
        <v>13.3454394391091</v>
      </c>
      <c r="AA16" s="240">
        <v>357.23</v>
      </c>
      <c r="AB16" s="355">
        <v>37.390682847257601</v>
      </c>
      <c r="AC16" s="240">
        <v>416.51499999999999</v>
      </c>
      <c r="AD16" s="355">
        <v>26.001329963590699</v>
      </c>
      <c r="AE16" s="240" t="s">
        <v>437</v>
      </c>
      <c r="AF16" s="355" t="s">
        <v>437</v>
      </c>
      <c r="AG16" s="240">
        <v>332.49799999999999</v>
      </c>
      <c r="AH16" s="355">
        <v>24.306130634977201</v>
      </c>
      <c r="AI16" s="348">
        <v>313.18599999999998</v>
      </c>
      <c r="AJ16" s="215">
        <v>4.2429978425106096</v>
      </c>
    </row>
    <row r="17" spans="1:36" ht="21" customHeight="1">
      <c r="A17" s="315" t="s">
        <v>214</v>
      </c>
      <c r="B17" s="240">
        <v>324.37900000000002</v>
      </c>
      <c r="C17" s="140">
        <v>4.8131940345972097</v>
      </c>
      <c r="D17" s="240">
        <v>388.53699999999998</v>
      </c>
      <c r="E17" s="355">
        <v>10.1504973973574</v>
      </c>
      <c r="F17" s="240">
        <v>312.00200000000001</v>
      </c>
      <c r="G17" s="355">
        <v>17.598884173711301</v>
      </c>
      <c r="H17" s="240">
        <v>681.50599999999997</v>
      </c>
      <c r="I17" s="355">
        <v>47.180869721795297</v>
      </c>
      <c r="J17" s="240">
        <v>345.84199999999998</v>
      </c>
      <c r="K17" s="355">
        <v>43.261687954087499</v>
      </c>
      <c r="L17" s="240" t="s">
        <v>437</v>
      </c>
      <c r="M17" s="355" t="s">
        <v>437</v>
      </c>
      <c r="N17" s="240">
        <v>342.46699999999998</v>
      </c>
      <c r="O17" s="355">
        <v>19.205005618012301</v>
      </c>
      <c r="P17" s="348">
        <v>336.84199999999998</v>
      </c>
      <c r="Q17" s="215">
        <v>4.1964335468795104</v>
      </c>
      <c r="T17" s="315" t="s">
        <v>214</v>
      </c>
      <c r="U17" s="240">
        <v>320.322</v>
      </c>
      <c r="V17" s="140">
        <v>6.5312199636882404</v>
      </c>
      <c r="W17" s="240">
        <v>364.298</v>
      </c>
      <c r="X17" s="355">
        <v>17.2305738244537</v>
      </c>
      <c r="Y17" s="240">
        <v>254.15799999999999</v>
      </c>
      <c r="Z17" s="355">
        <v>17.4926473535971</v>
      </c>
      <c r="AA17" s="240" t="s">
        <v>437</v>
      </c>
      <c r="AB17" s="355" t="s">
        <v>437</v>
      </c>
      <c r="AC17" s="240">
        <v>1002.304</v>
      </c>
      <c r="AD17" s="355" t="s">
        <v>437</v>
      </c>
      <c r="AE17" s="240" t="s">
        <v>437</v>
      </c>
      <c r="AF17" s="355" t="s">
        <v>437</v>
      </c>
      <c r="AG17" s="240">
        <v>379.49299999999999</v>
      </c>
      <c r="AH17" s="355">
        <v>21.6273569589349</v>
      </c>
      <c r="AI17" s="348">
        <v>327.26100000000002</v>
      </c>
      <c r="AJ17" s="215">
        <v>5.7257176575027602</v>
      </c>
    </row>
    <row r="18" spans="1:36" ht="21" customHeight="1">
      <c r="A18" s="315" t="s">
        <v>215</v>
      </c>
      <c r="B18" s="240">
        <v>306.69400000000002</v>
      </c>
      <c r="C18" s="140">
        <v>6.7148396102695997</v>
      </c>
      <c r="D18" s="240">
        <v>407.125</v>
      </c>
      <c r="E18" s="355">
        <v>11.030299688688</v>
      </c>
      <c r="F18" s="240">
        <v>309.04399999999998</v>
      </c>
      <c r="G18" s="355">
        <v>19.4078997903325</v>
      </c>
      <c r="H18" s="240">
        <v>270.24200000000002</v>
      </c>
      <c r="I18" s="355" t="s">
        <v>437</v>
      </c>
      <c r="J18" s="240">
        <v>491.673</v>
      </c>
      <c r="K18" s="355">
        <v>32.208191104797798</v>
      </c>
      <c r="L18" s="240" t="s">
        <v>437</v>
      </c>
      <c r="M18" s="355" t="s">
        <v>437</v>
      </c>
      <c r="N18" s="240">
        <v>317.13799999999998</v>
      </c>
      <c r="O18" s="355">
        <v>34.877016488124099</v>
      </c>
      <c r="P18" s="348">
        <v>327.23200000000003</v>
      </c>
      <c r="Q18" s="215">
        <v>5.8059546443192698</v>
      </c>
      <c r="T18" s="315" t="s">
        <v>215</v>
      </c>
      <c r="U18" s="240">
        <v>274.71100000000001</v>
      </c>
      <c r="V18" s="140">
        <v>9.5184541723366696</v>
      </c>
      <c r="W18" s="240">
        <v>437.24700000000001</v>
      </c>
      <c r="X18" s="355">
        <v>17.484191596854401</v>
      </c>
      <c r="Y18" s="240">
        <v>171.75800000000001</v>
      </c>
      <c r="Z18" s="355">
        <v>22.346284877853201</v>
      </c>
      <c r="AA18" s="240">
        <v>270.24200000000002</v>
      </c>
      <c r="AB18" s="355" t="s">
        <v>437</v>
      </c>
      <c r="AC18" s="240">
        <v>414.738</v>
      </c>
      <c r="AD18" s="355" t="s">
        <v>437</v>
      </c>
      <c r="AE18" s="240" t="s">
        <v>437</v>
      </c>
      <c r="AF18" s="355" t="s">
        <v>437</v>
      </c>
      <c r="AG18" s="240">
        <v>364.32499999999999</v>
      </c>
      <c r="AH18" s="355">
        <v>39.188216384051202</v>
      </c>
      <c r="AI18" s="348">
        <v>309.654</v>
      </c>
      <c r="AJ18" s="215">
        <v>8.8797483340512091</v>
      </c>
    </row>
    <row r="19" spans="1:36" ht="21" customHeight="1">
      <c r="A19" s="315" t="s">
        <v>216</v>
      </c>
      <c r="B19" s="349">
        <v>303.28800000000001</v>
      </c>
      <c r="C19" s="353">
        <v>7.1840834516864902</v>
      </c>
      <c r="D19" s="240">
        <v>374.64</v>
      </c>
      <c r="E19" s="355">
        <v>19.926172599936901</v>
      </c>
      <c r="F19" s="240">
        <v>269.07799999999997</v>
      </c>
      <c r="G19" s="355">
        <v>26.293878113623499</v>
      </c>
      <c r="H19" s="240" t="s">
        <v>437</v>
      </c>
      <c r="I19" s="355" t="s">
        <v>437</v>
      </c>
      <c r="J19" s="240">
        <v>272.464</v>
      </c>
      <c r="K19" s="355" t="s">
        <v>437</v>
      </c>
      <c r="L19" s="240" t="s">
        <v>437</v>
      </c>
      <c r="M19" s="355" t="s">
        <v>437</v>
      </c>
      <c r="N19" s="240" t="s">
        <v>437</v>
      </c>
      <c r="O19" s="355" t="s">
        <v>437</v>
      </c>
      <c r="P19" s="350">
        <v>310.21300000000002</v>
      </c>
      <c r="Q19" s="358">
        <v>6.6050840641523703</v>
      </c>
      <c r="T19" s="315" t="s">
        <v>216</v>
      </c>
      <c r="U19" s="349">
        <v>290.66199999999998</v>
      </c>
      <c r="V19" s="353">
        <v>13.337174341292799</v>
      </c>
      <c r="W19" s="240">
        <v>462.45699999999999</v>
      </c>
      <c r="X19" s="355">
        <v>37.214697334844701</v>
      </c>
      <c r="Y19" s="240">
        <v>363.64</v>
      </c>
      <c r="Z19" s="355" t="s">
        <v>437</v>
      </c>
      <c r="AA19" s="240" t="s">
        <v>437</v>
      </c>
      <c r="AB19" s="355" t="s">
        <v>437</v>
      </c>
      <c r="AC19" s="240" t="s">
        <v>437</v>
      </c>
      <c r="AD19" s="355" t="s">
        <v>437</v>
      </c>
      <c r="AE19" s="240" t="s">
        <v>437</v>
      </c>
      <c r="AF19" s="355" t="s">
        <v>437</v>
      </c>
      <c r="AG19" s="240" t="s">
        <v>437</v>
      </c>
      <c r="AH19" s="355" t="s">
        <v>437</v>
      </c>
      <c r="AI19" s="350">
        <v>305.08499999999998</v>
      </c>
      <c r="AJ19" s="358">
        <v>12.2993900414146</v>
      </c>
    </row>
    <row r="20" spans="1:36" ht="21" customHeight="1">
      <c r="A20" s="316" t="s">
        <v>217</v>
      </c>
      <c r="B20" s="241">
        <v>310.702</v>
      </c>
      <c r="C20" s="141">
        <v>4.6951401469086598</v>
      </c>
      <c r="D20" s="241">
        <v>347.94200000000001</v>
      </c>
      <c r="E20" s="356">
        <v>15.761940064078299</v>
      </c>
      <c r="F20" s="241" t="s">
        <v>437</v>
      </c>
      <c r="G20" s="356" t="s">
        <v>437</v>
      </c>
      <c r="H20" s="241" t="s">
        <v>437</v>
      </c>
      <c r="I20" s="356" t="s">
        <v>437</v>
      </c>
      <c r="J20" s="241">
        <v>162.239</v>
      </c>
      <c r="K20" s="356" t="s">
        <v>437</v>
      </c>
      <c r="L20" s="241" t="s">
        <v>437</v>
      </c>
      <c r="M20" s="356" t="s">
        <v>437</v>
      </c>
      <c r="N20" s="241">
        <v>317.916</v>
      </c>
      <c r="O20" s="356">
        <v>73.005293566909501</v>
      </c>
      <c r="P20" s="351">
        <v>313.43299999999999</v>
      </c>
      <c r="Q20" s="359">
        <v>4.6062448200013</v>
      </c>
      <c r="T20" s="316" t="s">
        <v>217</v>
      </c>
      <c r="U20" s="241">
        <v>282.00299999999999</v>
      </c>
      <c r="V20" s="141">
        <v>8.6199742766039602</v>
      </c>
      <c r="W20" s="241">
        <v>348.44900000000001</v>
      </c>
      <c r="X20" s="356">
        <v>25.687742274758701</v>
      </c>
      <c r="Y20" s="241" t="s">
        <v>437</v>
      </c>
      <c r="Z20" s="356" t="s">
        <v>437</v>
      </c>
      <c r="AA20" s="241" t="s">
        <v>437</v>
      </c>
      <c r="AB20" s="356" t="s">
        <v>437</v>
      </c>
      <c r="AC20" s="241">
        <v>162.239</v>
      </c>
      <c r="AD20" s="356" t="s">
        <v>437</v>
      </c>
      <c r="AE20" s="241" t="s">
        <v>437</v>
      </c>
      <c r="AF20" s="356" t="s">
        <v>437</v>
      </c>
      <c r="AG20" s="241">
        <v>317.916</v>
      </c>
      <c r="AH20" s="356">
        <v>73.005293566909501</v>
      </c>
      <c r="AI20" s="351">
        <v>285.32299999999998</v>
      </c>
      <c r="AJ20" s="359">
        <v>8.30568788889647</v>
      </c>
    </row>
    <row r="21" spans="1:36" ht="27" customHeight="1">
      <c r="A21" s="360" t="s">
        <v>170</v>
      </c>
      <c r="B21" s="250">
        <v>249.892</v>
      </c>
      <c r="C21" s="216">
        <v>1.5849799613617299</v>
      </c>
      <c r="D21" s="250">
        <v>225.797</v>
      </c>
      <c r="E21" s="335">
        <v>1.9065075261206701</v>
      </c>
      <c r="F21" s="250">
        <v>189.43</v>
      </c>
      <c r="G21" s="216">
        <v>1.5987743932149201</v>
      </c>
      <c r="H21" s="250">
        <v>236.756</v>
      </c>
      <c r="I21" s="216">
        <v>4.2409273302478203</v>
      </c>
      <c r="J21" s="250">
        <v>233.495</v>
      </c>
      <c r="K21" s="216">
        <v>3.6706780816495601</v>
      </c>
      <c r="L21" s="250">
        <v>147.61799999999999</v>
      </c>
      <c r="M21" s="216">
        <v>2.64788930271212</v>
      </c>
      <c r="N21" s="250">
        <v>194.37100000000001</v>
      </c>
      <c r="O21" s="335">
        <v>6.1503968485685299</v>
      </c>
      <c r="P21" s="250">
        <v>214.875</v>
      </c>
      <c r="Q21" s="217">
        <v>0.98128242097047602</v>
      </c>
      <c r="T21" s="360" t="s">
        <v>170</v>
      </c>
      <c r="U21" s="250">
        <v>243.85400000000001</v>
      </c>
      <c r="V21" s="216">
        <v>1.7900570232408699</v>
      </c>
      <c r="W21" s="250">
        <v>207.11600000000001</v>
      </c>
      <c r="X21" s="335">
        <v>2.1052004076310502</v>
      </c>
      <c r="Y21" s="250">
        <v>178.87</v>
      </c>
      <c r="Z21" s="216">
        <v>1.63777936492458</v>
      </c>
      <c r="AA21" s="250">
        <v>197.05099999999999</v>
      </c>
      <c r="AB21" s="216">
        <v>4.6672000351065499</v>
      </c>
      <c r="AC21" s="250">
        <v>207.94200000000001</v>
      </c>
      <c r="AD21" s="216">
        <v>4.7275156789489996</v>
      </c>
      <c r="AE21" s="250">
        <v>145.04300000000001</v>
      </c>
      <c r="AF21" s="216">
        <v>2.7210445296577999</v>
      </c>
      <c r="AG21" s="250">
        <v>183.00800000000001</v>
      </c>
      <c r="AH21" s="335">
        <v>6.79840680752406</v>
      </c>
      <c r="AI21" s="250">
        <v>198.80799999999999</v>
      </c>
      <c r="AJ21" s="217">
        <v>0.97869707041417897</v>
      </c>
    </row>
    <row r="22" spans="1:36" ht="10.5" customHeight="1">
      <c r="B22" s="352"/>
      <c r="D22" s="352"/>
      <c r="F22" s="352"/>
      <c r="H22" s="352"/>
      <c r="J22" s="352"/>
      <c r="L22" s="352"/>
      <c r="N22" s="352"/>
      <c r="P22" s="352"/>
      <c r="U22" s="352"/>
      <c r="W22" s="352"/>
      <c r="Y22" s="352"/>
      <c r="AA22" s="352"/>
      <c r="AC22" s="352"/>
      <c r="AE22" s="352"/>
      <c r="AG22" s="352"/>
      <c r="AI22" s="352"/>
    </row>
    <row r="23" spans="1:36" ht="26.25" customHeight="1">
      <c r="A23" s="836" t="s">
        <v>89</v>
      </c>
      <c r="B23" s="815"/>
      <c r="C23" s="815"/>
      <c r="D23" s="815"/>
      <c r="E23" s="815"/>
      <c r="F23" s="815"/>
      <c r="G23" s="815"/>
      <c r="H23" s="815"/>
      <c r="I23" s="815"/>
      <c r="J23" s="815"/>
      <c r="K23" s="815"/>
      <c r="L23" s="815"/>
      <c r="M23" s="815"/>
      <c r="N23" s="815"/>
      <c r="O23" s="815"/>
      <c r="P23" s="815"/>
      <c r="Q23" s="816"/>
      <c r="T23" s="836" t="s">
        <v>89</v>
      </c>
      <c r="U23" s="815"/>
      <c r="V23" s="815"/>
      <c r="W23" s="815"/>
      <c r="X23" s="815"/>
      <c r="Y23" s="815"/>
      <c r="Z23" s="815"/>
      <c r="AA23" s="815"/>
      <c r="AB23" s="815"/>
      <c r="AC23" s="815"/>
      <c r="AD23" s="815"/>
      <c r="AE23" s="815"/>
      <c r="AF23" s="815"/>
      <c r="AG23" s="815"/>
      <c r="AH23" s="815"/>
      <c r="AI23" s="815"/>
      <c r="AJ23" s="816"/>
    </row>
    <row r="24" spans="1:36" ht="15.75" customHeight="1">
      <c r="A24" s="820" t="s">
        <v>219</v>
      </c>
      <c r="B24" s="706" t="s">
        <v>201</v>
      </c>
      <c r="C24" s="733"/>
      <c r="D24" s="733"/>
      <c r="E24" s="733"/>
      <c r="F24" s="733"/>
      <c r="G24" s="733"/>
      <c r="H24" s="733"/>
      <c r="I24" s="733"/>
      <c r="J24" s="733"/>
      <c r="K24" s="733"/>
      <c r="L24" s="733"/>
      <c r="M24" s="733"/>
      <c r="N24" s="733"/>
      <c r="O24" s="733"/>
      <c r="P24" s="733"/>
      <c r="Q24" s="823"/>
      <c r="T24" s="820" t="s">
        <v>219</v>
      </c>
      <c r="U24" s="706" t="s">
        <v>201</v>
      </c>
      <c r="V24" s="733"/>
      <c r="W24" s="733"/>
      <c r="X24" s="733"/>
      <c r="Y24" s="733"/>
      <c r="Z24" s="733"/>
      <c r="AA24" s="733"/>
      <c r="AB24" s="733"/>
      <c r="AC24" s="733"/>
      <c r="AD24" s="733"/>
      <c r="AE24" s="733"/>
      <c r="AF24" s="733"/>
      <c r="AG24" s="733"/>
      <c r="AH24" s="733"/>
      <c r="AI24" s="733"/>
      <c r="AJ24" s="823"/>
    </row>
    <row r="25" spans="1:36" ht="15.75" customHeight="1">
      <c r="A25" s="821"/>
      <c r="B25" s="824" t="s">
        <v>82</v>
      </c>
      <c r="C25" s="825"/>
      <c r="D25" s="824" t="s">
        <v>83</v>
      </c>
      <c r="E25" s="818"/>
      <c r="F25" s="824" t="s">
        <v>84</v>
      </c>
      <c r="G25" s="825"/>
      <c r="H25" s="824" t="s">
        <v>85</v>
      </c>
      <c r="I25" s="825"/>
      <c r="J25" s="824" t="s">
        <v>86</v>
      </c>
      <c r="K25" s="825"/>
      <c r="L25" s="824" t="s">
        <v>87</v>
      </c>
      <c r="M25" s="825"/>
      <c r="N25" s="824" t="s">
        <v>88</v>
      </c>
      <c r="O25" s="825"/>
      <c r="P25" s="824" t="s">
        <v>93</v>
      </c>
      <c r="Q25" s="819"/>
      <c r="T25" s="821"/>
      <c r="U25" s="824" t="s">
        <v>82</v>
      </c>
      <c r="V25" s="825"/>
      <c r="W25" s="824" t="s">
        <v>83</v>
      </c>
      <c r="X25" s="818"/>
      <c r="Y25" s="824" t="s">
        <v>84</v>
      </c>
      <c r="Z25" s="825"/>
      <c r="AA25" s="824" t="s">
        <v>85</v>
      </c>
      <c r="AB25" s="825"/>
      <c r="AC25" s="824" t="s">
        <v>86</v>
      </c>
      <c r="AD25" s="825"/>
      <c r="AE25" s="824" t="s">
        <v>87</v>
      </c>
      <c r="AF25" s="825"/>
      <c r="AG25" s="824" t="s">
        <v>88</v>
      </c>
      <c r="AH25" s="825"/>
      <c r="AI25" s="824" t="s">
        <v>93</v>
      </c>
      <c r="AJ25" s="819"/>
    </row>
    <row r="26" spans="1:36" s="568" customFormat="1" ht="27" customHeight="1">
      <c r="A26" s="822"/>
      <c r="B26" s="345" t="s">
        <v>432</v>
      </c>
      <c r="C26" s="318" t="s">
        <v>218</v>
      </c>
      <c r="D26" s="345" t="s">
        <v>432</v>
      </c>
      <c r="E26" s="318" t="s">
        <v>218</v>
      </c>
      <c r="F26" s="345" t="s">
        <v>432</v>
      </c>
      <c r="G26" s="318" t="s">
        <v>218</v>
      </c>
      <c r="H26" s="345" t="s">
        <v>432</v>
      </c>
      <c r="I26" s="318" t="s">
        <v>218</v>
      </c>
      <c r="J26" s="345" t="s">
        <v>432</v>
      </c>
      <c r="K26" s="318" t="s">
        <v>218</v>
      </c>
      <c r="L26" s="345" t="s">
        <v>432</v>
      </c>
      <c r="M26" s="318" t="s">
        <v>218</v>
      </c>
      <c r="N26" s="345" t="s">
        <v>432</v>
      </c>
      <c r="O26" s="318" t="s">
        <v>218</v>
      </c>
      <c r="P26" s="345" t="s">
        <v>432</v>
      </c>
      <c r="Q26" s="342" t="s">
        <v>218</v>
      </c>
      <c r="T26" s="822"/>
      <c r="U26" s="345" t="s">
        <v>432</v>
      </c>
      <c r="V26" s="318" t="s">
        <v>218</v>
      </c>
      <c r="W26" s="345" t="s">
        <v>432</v>
      </c>
      <c r="X26" s="318" t="s">
        <v>218</v>
      </c>
      <c r="Y26" s="345" t="s">
        <v>432</v>
      </c>
      <c r="Z26" s="318" t="s">
        <v>218</v>
      </c>
      <c r="AA26" s="345" t="s">
        <v>432</v>
      </c>
      <c r="AB26" s="318" t="s">
        <v>218</v>
      </c>
      <c r="AC26" s="345" t="s">
        <v>432</v>
      </c>
      <c r="AD26" s="318" t="s">
        <v>218</v>
      </c>
      <c r="AE26" s="345" t="s">
        <v>432</v>
      </c>
      <c r="AF26" s="318" t="s">
        <v>218</v>
      </c>
      <c r="AG26" s="345" t="s">
        <v>432</v>
      </c>
      <c r="AH26" s="318" t="s">
        <v>218</v>
      </c>
      <c r="AI26" s="345" t="s">
        <v>432</v>
      </c>
      <c r="AJ26" s="342" t="s">
        <v>218</v>
      </c>
    </row>
    <row r="27" spans="1:36" ht="21" customHeight="1">
      <c r="A27" s="314" t="s">
        <v>203</v>
      </c>
      <c r="B27" s="346">
        <v>25.408999999999999</v>
      </c>
      <c r="C27" s="139">
        <v>31.0499354903042</v>
      </c>
      <c r="D27" s="346">
        <v>19.446999999999999</v>
      </c>
      <c r="E27" s="354">
        <v>31.835975664990301</v>
      </c>
      <c r="F27" s="346">
        <v>21.004000000000001</v>
      </c>
      <c r="G27" s="354">
        <v>22.6440058040947</v>
      </c>
      <c r="H27" s="346">
        <v>41.704999999999998</v>
      </c>
      <c r="I27" s="354">
        <v>39.1757270286299</v>
      </c>
      <c r="J27" s="346">
        <v>24.324000000000002</v>
      </c>
      <c r="K27" s="354">
        <v>43.765256523785297</v>
      </c>
      <c r="L27" s="346">
        <v>25.593</v>
      </c>
      <c r="M27" s="354">
        <v>29.949944406008001</v>
      </c>
      <c r="N27" s="346">
        <v>31.344000000000001</v>
      </c>
      <c r="O27" s="354">
        <v>70.267199014186303</v>
      </c>
      <c r="P27" s="347">
        <v>24.404</v>
      </c>
      <c r="Q27" s="357">
        <v>13.5951913576845</v>
      </c>
      <c r="T27" s="314" t="s">
        <v>203</v>
      </c>
      <c r="U27" s="346">
        <v>25.023</v>
      </c>
      <c r="V27" s="139">
        <v>33.645017262181</v>
      </c>
      <c r="W27" s="346">
        <v>19.401</v>
      </c>
      <c r="X27" s="354">
        <v>33.748776708129299</v>
      </c>
      <c r="Y27" s="346">
        <v>19.870999999999999</v>
      </c>
      <c r="Z27" s="354">
        <v>25.850641556324799</v>
      </c>
      <c r="AA27" s="346">
        <v>32.494</v>
      </c>
      <c r="AB27" s="354">
        <v>47.539111659023099</v>
      </c>
      <c r="AC27" s="346">
        <v>24.210999999999999</v>
      </c>
      <c r="AD27" s="354">
        <v>48.551271446913397</v>
      </c>
      <c r="AE27" s="346">
        <v>26.39</v>
      </c>
      <c r="AF27" s="354">
        <v>30.4986497193795</v>
      </c>
      <c r="AG27" s="346">
        <v>39.753</v>
      </c>
      <c r="AH27" s="354">
        <v>72.609688902520006</v>
      </c>
      <c r="AI27" s="347">
        <v>23.062999999999999</v>
      </c>
      <c r="AJ27" s="357">
        <v>14.600522127961</v>
      </c>
    </row>
    <row r="28" spans="1:36" ht="21" customHeight="1">
      <c r="A28" s="315" t="s">
        <v>204</v>
      </c>
      <c r="B28" s="240">
        <v>48.384999999999998</v>
      </c>
      <c r="C28" s="140">
        <v>13.207771863642</v>
      </c>
      <c r="D28" s="240">
        <v>54.301000000000002</v>
      </c>
      <c r="E28" s="355">
        <v>9.8082842942798596</v>
      </c>
      <c r="F28" s="240">
        <v>55.585999999999999</v>
      </c>
      <c r="G28" s="355">
        <v>9.0806755993333592</v>
      </c>
      <c r="H28" s="240">
        <v>105.119</v>
      </c>
      <c r="I28" s="355">
        <v>19.219782233489401</v>
      </c>
      <c r="J28" s="240">
        <v>69.653000000000006</v>
      </c>
      <c r="K28" s="355">
        <v>24.107260292279999</v>
      </c>
      <c r="L28" s="240">
        <v>89.73</v>
      </c>
      <c r="M28" s="355">
        <v>21.126913705750798</v>
      </c>
      <c r="N28" s="240">
        <v>81.932000000000002</v>
      </c>
      <c r="O28" s="355">
        <v>34.1622802243187</v>
      </c>
      <c r="P28" s="348">
        <v>59.573</v>
      </c>
      <c r="Q28" s="215">
        <v>5.6308960651473496</v>
      </c>
      <c r="T28" s="315" t="s">
        <v>204</v>
      </c>
      <c r="U28" s="240">
        <v>49.354999999999997</v>
      </c>
      <c r="V28" s="140">
        <v>15.1900719797526</v>
      </c>
      <c r="W28" s="240">
        <v>50.582000000000001</v>
      </c>
      <c r="X28" s="355">
        <v>11.1105938074202</v>
      </c>
      <c r="Y28" s="240">
        <v>57.177</v>
      </c>
      <c r="Z28" s="355">
        <v>10.0093231390372</v>
      </c>
      <c r="AA28" s="240">
        <v>114.119</v>
      </c>
      <c r="AB28" s="355">
        <v>20.7504629531809</v>
      </c>
      <c r="AC28" s="240">
        <v>63.411999999999999</v>
      </c>
      <c r="AD28" s="355">
        <v>29.519203915505798</v>
      </c>
      <c r="AE28" s="240">
        <v>93.01</v>
      </c>
      <c r="AF28" s="355">
        <v>22.131671792546101</v>
      </c>
      <c r="AG28" s="240">
        <v>70.849000000000004</v>
      </c>
      <c r="AH28" s="355">
        <v>46.727290916086403</v>
      </c>
      <c r="AI28" s="348">
        <v>59.247</v>
      </c>
      <c r="AJ28" s="215">
        <v>6.3153529998516698</v>
      </c>
    </row>
    <row r="29" spans="1:36" ht="21" customHeight="1">
      <c r="A29" s="315" t="s">
        <v>205</v>
      </c>
      <c r="B29" s="240">
        <v>94.748999999999995</v>
      </c>
      <c r="C29" s="140">
        <v>8.2685452747666695</v>
      </c>
      <c r="D29" s="240">
        <v>128.06100000000001</v>
      </c>
      <c r="E29" s="355">
        <v>6.6792955951882602</v>
      </c>
      <c r="F29" s="240">
        <v>119.651</v>
      </c>
      <c r="G29" s="355">
        <v>5.5694158636922797</v>
      </c>
      <c r="H29" s="240">
        <v>149.55199999999999</v>
      </c>
      <c r="I29" s="355">
        <v>13.8634095766523</v>
      </c>
      <c r="J29" s="240">
        <v>149.935</v>
      </c>
      <c r="K29" s="355">
        <v>13.5036836919375</v>
      </c>
      <c r="L29" s="240">
        <v>176.648</v>
      </c>
      <c r="M29" s="355">
        <v>9.65070164320049</v>
      </c>
      <c r="N29" s="240">
        <v>128.40899999999999</v>
      </c>
      <c r="O29" s="355">
        <v>26.7605898139979</v>
      </c>
      <c r="P29" s="348">
        <v>121.554</v>
      </c>
      <c r="Q29" s="215">
        <v>3.5266987111778101</v>
      </c>
      <c r="T29" s="315" t="s">
        <v>205</v>
      </c>
      <c r="U29" s="240">
        <v>97.863</v>
      </c>
      <c r="V29" s="140">
        <v>8.7366431374956708</v>
      </c>
      <c r="W29" s="240">
        <v>125.411</v>
      </c>
      <c r="X29" s="355">
        <v>7.4946351948348999</v>
      </c>
      <c r="Y29" s="240">
        <v>122.443</v>
      </c>
      <c r="Z29" s="355">
        <v>5.8830136381068598</v>
      </c>
      <c r="AA29" s="240">
        <v>149.06399999999999</v>
      </c>
      <c r="AB29" s="355">
        <v>15.004628054197401</v>
      </c>
      <c r="AC29" s="240">
        <v>137.90299999999999</v>
      </c>
      <c r="AD29" s="355">
        <v>14.563505555449501</v>
      </c>
      <c r="AE29" s="240">
        <v>176.30500000000001</v>
      </c>
      <c r="AF29" s="355">
        <v>10.1703095322111</v>
      </c>
      <c r="AG29" s="240">
        <v>94.299000000000007</v>
      </c>
      <c r="AH29" s="355">
        <v>26.016795861196801</v>
      </c>
      <c r="AI29" s="348">
        <v>122.026</v>
      </c>
      <c r="AJ29" s="215">
        <v>3.7787448750989299</v>
      </c>
    </row>
    <row r="30" spans="1:36" ht="21" customHeight="1">
      <c r="A30" s="315" t="s">
        <v>206</v>
      </c>
      <c r="B30" s="240">
        <v>119.60599999999999</v>
      </c>
      <c r="C30" s="140">
        <v>8.9043118803055492</v>
      </c>
      <c r="D30" s="240">
        <v>198.88</v>
      </c>
      <c r="E30" s="355">
        <v>4.5673083527106497</v>
      </c>
      <c r="F30" s="240">
        <v>172.06399999999999</v>
      </c>
      <c r="G30" s="355">
        <v>4.6082989112059902</v>
      </c>
      <c r="H30" s="240">
        <v>285.17</v>
      </c>
      <c r="I30" s="355">
        <v>14.912168753662399</v>
      </c>
      <c r="J30" s="240">
        <v>254.01</v>
      </c>
      <c r="K30" s="355">
        <v>16.7865645332089</v>
      </c>
      <c r="L30" s="240">
        <v>226.65899999999999</v>
      </c>
      <c r="M30" s="355">
        <v>8.03871627310218</v>
      </c>
      <c r="N30" s="240">
        <v>191.09700000000001</v>
      </c>
      <c r="O30" s="355">
        <v>30.206189784366501</v>
      </c>
      <c r="P30" s="348">
        <v>178.44900000000001</v>
      </c>
      <c r="Q30" s="215">
        <v>3.1256791492735401</v>
      </c>
      <c r="T30" s="315" t="s">
        <v>206</v>
      </c>
      <c r="U30" s="240">
        <v>126.11499999999999</v>
      </c>
      <c r="V30" s="140">
        <v>9.6973920331200496</v>
      </c>
      <c r="W30" s="240">
        <v>194.303</v>
      </c>
      <c r="X30" s="355">
        <v>5.0728976208261596</v>
      </c>
      <c r="Y30" s="240">
        <v>173.45500000000001</v>
      </c>
      <c r="Z30" s="355">
        <v>5.1326490446544097</v>
      </c>
      <c r="AA30" s="240">
        <v>253.86099999999999</v>
      </c>
      <c r="AB30" s="355">
        <v>16.736235509620201</v>
      </c>
      <c r="AC30" s="240">
        <v>271.81299999999999</v>
      </c>
      <c r="AD30" s="355">
        <v>18.1146633476055</v>
      </c>
      <c r="AE30" s="240">
        <v>224.452</v>
      </c>
      <c r="AF30" s="355">
        <v>9.2779835087963196</v>
      </c>
      <c r="AG30" s="240">
        <v>182.87700000000001</v>
      </c>
      <c r="AH30" s="355">
        <v>31.249003881030699</v>
      </c>
      <c r="AI30" s="348">
        <v>179.173</v>
      </c>
      <c r="AJ30" s="215">
        <v>3.5466864881640299</v>
      </c>
    </row>
    <row r="31" spans="1:36" ht="21" customHeight="1">
      <c r="A31" s="315" t="s">
        <v>207</v>
      </c>
      <c r="B31" s="240">
        <v>144.65600000000001</v>
      </c>
      <c r="C31" s="140">
        <v>7.0759722080924901</v>
      </c>
      <c r="D31" s="240">
        <v>259.41399999999999</v>
      </c>
      <c r="E31" s="355">
        <v>4.1711708123087003</v>
      </c>
      <c r="F31" s="240">
        <v>204.35499999999999</v>
      </c>
      <c r="G31" s="355">
        <v>4.8789998545963398</v>
      </c>
      <c r="H31" s="240">
        <v>427.19099999999997</v>
      </c>
      <c r="I31" s="355">
        <v>12.5425528611754</v>
      </c>
      <c r="J31" s="240">
        <v>272.82600000000002</v>
      </c>
      <c r="K31" s="355">
        <v>11.8003126919495</v>
      </c>
      <c r="L31" s="240">
        <v>259.30799999999999</v>
      </c>
      <c r="M31" s="355">
        <v>9.0562272948483997</v>
      </c>
      <c r="N31" s="240">
        <v>210.67</v>
      </c>
      <c r="O31" s="355">
        <v>30.915152455283</v>
      </c>
      <c r="P31" s="348">
        <v>218.92</v>
      </c>
      <c r="Q31" s="215">
        <v>2.8732072998830702</v>
      </c>
      <c r="T31" s="315" t="s">
        <v>207</v>
      </c>
      <c r="U31" s="240">
        <v>164.62200000000001</v>
      </c>
      <c r="V31" s="140">
        <v>8.2547256420754795</v>
      </c>
      <c r="W31" s="240">
        <v>252.33199999999999</v>
      </c>
      <c r="X31" s="355">
        <v>4.6155242930657696</v>
      </c>
      <c r="Y31" s="240">
        <v>198.303</v>
      </c>
      <c r="Z31" s="355">
        <v>5.4866520463453101</v>
      </c>
      <c r="AA31" s="240">
        <v>428.62</v>
      </c>
      <c r="AB31" s="355">
        <v>13.0536898928267</v>
      </c>
      <c r="AC31" s="240">
        <v>305.05599999999998</v>
      </c>
      <c r="AD31" s="355">
        <v>13.6184909057451</v>
      </c>
      <c r="AE31" s="240">
        <v>277.77499999999998</v>
      </c>
      <c r="AF31" s="355">
        <v>10.117241398557001</v>
      </c>
      <c r="AG31" s="240">
        <v>241.21100000000001</v>
      </c>
      <c r="AH31" s="355">
        <v>22.923920364392099</v>
      </c>
      <c r="AI31" s="348">
        <v>224.69399999999999</v>
      </c>
      <c r="AJ31" s="215">
        <v>3.3338778486787999</v>
      </c>
    </row>
    <row r="32" spans="1:36" ht="21" customHeight="1">
      <c r="A32" s="315" t="s">
        <v>208</v>
      </c>
      <c r="B32" s="240">
        <v>204.91900000000001</v>
      </c>
      <c r="C32" s="140">
        <v>5.3258066422919397</v>
      </c>
      <c r="D32" s="240">
        <v>310.54199999999997</v>
      </c>
      <c r="E32" s="355">
        <v>4.3278806181204601</v>
      </c>
      <c r="F32" s="240">
        <v>231.82300000000001</v>
      </c>
      <c r="G32" s="355">
        <v>4.9534661131965798</v>
      </c>
      <c r="H32" s="240">
        <v>390.322</v>
      </c>
      <c r="I32" s="355">
        <v>10.900344926911901</v>
      </c>
      <c r="J32" s="240">
        <v>348.64100000000002</v>
      </c>
      <c r="K32" s="355">
        <v>8.3570975590028596</v>
      </c>
      <c r="L32" s="240">
        <v>321.62299999999999</v>
      </c>
      <c r="M32" s="355">
        <v>9.7006185854917195</v>
      </c>
      <c r="N32" s="240">
        <v>222.715</v>
      </c>
      <c r="O32" s="355" t="s">
        <v>437</v>
      </c>
      <c r="P32" s="348">
        <v>257.49</v>
      </c>
      <c r="Q32" s="215">
        <v>2.6890007899152302</v>
      </c>
      <c r="T32" s="315" t="s">
        <v>208</v>
      </c>
      <c r="U32" s="240">
        <v>226.44399999999999</v>
      </c>
      <c r="V32" s="140">
        <v>5.4532577854065503</v>
      </c>
      <c r="W32" s="240">
        <v>296.68299999999999</v>
      </c>
      <c r="X32" s="355">
        <v>5.0411057340334704</v>
      </c>
      <c r="Y32" s="240">
        <v>233.328</v>
      </c>
      <c r="Z32" s="355">
        <v>5.63447568021693</v>
      </c>
      <c r="AA32" s="240">
        <v>380.37599999999998</v>
      </c>
      <c r="AB32" s="355">
        <v>15.3050415618507</v>
      </c>
      <c r="AC32" s="240">
        <v>367.76400000000001</v>
      </c>
      <c r="AD32" s="355">
        <v>9.7523112477204297</v>
      </c>
      <c r="AE32" s="240">
        <v>330.51499999999999</v>
      </c>
      <c r="AF32" s="355">
        <v>10.870908045824301</v>
      </c>
      <c r="AG32" s="240">
        <v>222.715</v>
      </c>
      <c r="AH32" s="355" t="s">
        <v>437</v>
      </c>
      <c r="AI32" s="348">
        <v>261.721</v>
      </c>
      <c r="AJ32" s="215">
        <v>3.05764758869622</v>
      </c>
    </row>
    <row r="33" spans="1:36" ht="21" customHeight="1">
      <c r="A33" s="315" t="s">
        <v>209</v>
      </c>
      <c r="B33" s="240">
        <v>237.827</v>
      </c>
      <c r="C33" s="140">
        <v>4.2323787520447098</v>
      </c>
      <c r="D33" s="240">
        <v>336.87900000000002</v>
      </c>
      <c r="E33" s="355">
        <v>6.7734070283111398</v>
      </c>
      <c r="F33" s="240">
        <v>281.54399999999998</v>
      </c>
      <c r="G33" s="355">
        <v>4.9627378144825798</v>
      </c>
      <c r="H33" s="240">
        <v>375.94400000000002</v>
      </c>
      <c r="I33" s="355">
        <v>9.4055242963404702</v>
      </c>
      <c r="J33" s="240">
        <v>363.84899999999999</v>
      </c>
      <c r="K33" s="355">
        <v>8.8681055341503399</v>
      </c>
      <c r="L33" s="240">
        <v>267.70800000000003</v>
      </c>
      <c r="M33" s="355">
        <v>15.136500638702699</v>
      </c>
      <c r="N33" s="240">
        <v>160.428</v>
      </c>
      <c r="O33" s="355">
        <v>42.754767736653797</v>
      </c>
      <c r="P33" s="348">
        <v>278.33699999999999</v>
      </c>
      <c r="Q33" s="215">
        <v>2.7561926368385601</v>
      </c>
      <c r="T33" s="315" t="s">
        <v>209</v>
      </c>
      <c r="U33" s="240">
        <v>277.37400000000002</v>
      </c>
      <c r="V33" s="140">
        <v>4.8284833569095298</v>
      </c>
      <c r="W33" s="240">
        <v>315.86099999999999</v>
      </c>
      <c r="X33" s="355">
        <v>8.1276314571039308</v>
      </c>
      <c r="Y33" s="240">
        <v>282.846</v>
      </c>
      <c r="Z33" s="355">
        <v>6.3497226684849997</v>
      </c>
      <c r="AA33" s="240">
        <v>346.38299999999998</v>
      </c>
      <c r="AB33" s="355">
        <v>14.900313507701201</v>
      </c>
      <c r="AC33" s="240">
        <v>391.29500000000002</v>
      </c>
      <c r="AD33" s="355">
        <v>12.5150850159418</v>
      </c>
      <c r="AE33" s="240">
        <v>278.79000000000002</v>
      </c>
      <c r="AF33" s="355">
        <v>19.5321291428153</v>
      </c>
      <c r="AG33" s="240" t="s">
        <v>437</v>
      </c>
      <c r="AH33" s="355" t="s">
        <v>437</v>
      </c>
      <c r="AI33" s="348">
        <v>292.99</v>
      </c>
      <c r="AJ33" s="215">
        <v>3.23886563448271</v>
      </c>
    </row>
    <row r="34" spans="1:36" ht="21" customHeight="1">
      <c r="A34" s="315" t="s">
        <v>210</v>
      </c>
      <c r="B34" s="240">
        <v>277.88499999999999</v>
      </c>
      <c r="C34" s="140">
        <v>4.1051398629696401</v>
      </c>
      <c r="D34" s="240">
        <v>347.44400000000002</v>
      </c>
      <c r="E34" s="355">
        <v>6.5216329459733098</v>
      </c>
      <c r="F34" s="240">
        <v>300.39100000000002</v>
      </c>
      <c r="G34" s="355">
        <v>4.9570460126292302</v>
      </c>
      <c r="H34" s="240">
        <v>480.53199999999998</v>
      </c>
      <c r="I34" s="355">
        <v>9.3420777911139901</v>
      </c>
      <c r="J34" s="240">
        <v>422.04500000000002</v>
      </c>
      <c r="K34" s="355">
        <v>11.3946888998519</v>
      </c>
      <c r="L34" s="240">
        <v>189.89500000000001</v>
      </c>
      <c r="M34" s="355" t="s">
        <v>437</v>
      </c>
      <c r="N34" s="240">
        <v>230.47200000000001</v>
      </c>
      <c r="O34" s="355">
        <v>25.474391815983601</v>
      </c>
      <c r="P34" s="348">
        <v>309.32400000000001</v>
      </c>
      <c r="Q34" s="215">
        <v>2.8905322493276602</v>
      </c>
      <c r="T34" s="315" t="s">
        <v>210</v>
      </c>
      <c r="U34" s="240">
        <v>293.06700000000001</v>
      </c>
      <c r="V34" s="140">
        <v>4.7299584321959101</v>
      </c>
      <c r="W34" s="240">
        <v>324.25400000000002</v>
      </c>
      <c r="X34" s="355">
        <v>9.4799889439873297</v>
      </c>
      <c r="Y34" s="240">
        <v>293.58199999999999</v>
      </c>
      <c r="Z34" s="355">
        <v>6.1124538458222499</v>
      </c>
      <c r="AA34" s="240">
        <v>468.70400000000001</v>
      </c>
      <c r="AB34" s="355">
        <v>16.601976711764902</v>
      </c>
      <c r="AC34" s="240">
        <v>322.46199999999999</v>
      </c>
      <c r="AD34" s="355">
        <v>16.185908341283</v>
      </c>
      <c r="AE34" s="240" t="s">
        <v>437</v>
      </c>
      <c r="AF34" s="355" t="s">
        <v>437</v>
      </c>
      <c r="AG34" s="240" t="s">
        <v>437</v>
      </c>
      <c r="AH34" s="355" t="s">
        <v>437</v>
      </c>
      <c r="AI34" s="348">
        <v>306.97899999999998</v>
      </c>
      <c r="AJ34" s="215">
        <v>3.44983353172052</v>
      </c>
    </row>
    <row r="35" spans="1:36" ht="21" customHeight="1">
      <c r="A35" s="315" t="s">
        <v>211</v>
      </c>
      <c r="B35" s="240">
        <v>316.30799999999999</v>
      </c>
      <c r="C35" s="140">
        <v>3.8983645390989401</v>
      </c>
      <c r="D35" s="240">
        <v>346.45699999999999</v>
      </c>
      <c r="E35" s="355">
        <v>7.3836517126282502</v>
      </c>
      <c r="F35" s="240">
        <v>360.35899999999998</v>
      </c>
      <c r="G35" s="355">
        <v>6.83007241520506</v>
      </c>
      <c r="H35" s="240">
        <v>548.76900000000001</v>
      </c>
      <c r="I35" s="355">
        <v>14.2494611275007</v>
      </c>
      <c r="J35" s="240">
        <v>392.28699999999998</v>
      </c>
      <c r="K35" s="355">
        <v>11.373941887581401</v>
      </c>
      <c r="L35" s="240" t="s">
        <v>437</v>
      </c>
      <c r="M35" s="355" t="s">
        <v>437</v>
      </c>
      <c r="N35" s="240">
        <v>238.232</v>
      </c>
      <c r="O35" s="355">
        <v>29.8876000147052</v>
      </c>
      <c r="P35" s="348">
        <v>344.15100000000001</v>
      </c>
      <c r="Q35" s="215">
        <v>3.28239141270201</v>
      </c>
      <c r="T35" s="315" t="s">
        <v>211</v>
      </c>
      <c r="U35" s="240">
        <v>334.60700000000003</v>
      </c>
      <c r="V35" s="140">
        <v>5.0951743030713699</v>
      </c>
      <c r="W35" s="240">
        <v>371.39699999999999</v>
      </c>
      <c r="X35" s="355">
        <v>10.9174203491547</v>
      </c>
      <c r="Y35" s="240">
        <v>372.68400000000003</v>
      </c>
      <c r="Z35" s="355">
        <v>11.4506217778028</v>
      </c>
      <c r="AA35" s="240">
        <v>392.44299999999998</v>
      </c>
      <c r="AB35" s="355">
        <v>14.859988492464099</v>
      </c>
      <c r="AC35" s="240">
        <v>427.65499999999997</v>
      </c>
      <c r="AD35" s="355">
        <v>15.842964703717699</v>
      </c>
      <c r="AE35" s="240" t="s">
        <v>437</v>
      </c>
      <c r="AF35" s="355" t="s">
        <v>437</v>
      </c>
      <c r="AG35" s="240">
        <v>274.60500000000002</v>
      </c>
      <c r="AH35" s="355">
        <v>36.0131794150007</v>
      </c>
      <c r="AI35" s="348">
        <v>347.61700000000002</v>
      </c>
      <c r="AJ35" s="215">
        <v>3.92096873001922</v>
      </c>
    </row>
    <row r="36" spans="1:36" ht="21" customHeight="1">
      <c r="A36" s="315" t="s">
        <v>212</v>
      </c>
      <c r="B36" s="240">
        <v>324.267</v>
      </c>
      <c r="C36" s="140">
        <v>3.6788261708992702</v>
      </c>
      <c r="D36" s="240">
        <v>338.94400000000002</v>
      </c>
      <c r="E36" s="355">
        <v>9.2954847725346692</v>
      </c>
      <c r="F36" s="240">
        <v>331.71800000000002</v>
      </c>
      <c r="G36" s="355">
        <v>9.3959184691941697</v>
      </c>
      <c r="H36" s="240">
        <v>631.84100000000001</v>
      </c>
      <c r="I36" s="355">
        <v>18.344284342918101</v>
      </c>
      <c r="J36" s="240">
        <v>347.517</v>
      </c>
      <c r="K36" s="355">
        <v>14.019035132733601</v>
      </c>
      <c r="L36" s="240" t="s">
        <v>437</v>
      </c>
      <c r="M36" s="355" t="s">
        <v>437</v>
      </c>
      <c r="N36" s="240">
        <v>321.51100000000002</v>
      </c>
      <c r="O36" s="355">
        <v>35.624245893887696</v>
      </c>
      <c r="P36" s="348">
        <v>336.49200000000002</v>
      </c>
      <c r="Q36" s="215">
        <v>3.9536534588744501</v>
      </c>
      <c r="T36" s="315" t="s">
        <v>212</v>
      </c>
      <c r="U36" s="240">
        <v>341.86200000000002</v>
      </c>
      <c r="V36" s="140">
        <v>4.86170863898443</v>
      </c>
      <c r="W36" s="240">
        <v>348.54300000000001</v>
      </c>
      <c r="X36" s="355">
        <v>14.0546469277865</v>
      </c>
      <c r="Y36" s="240">
        <v>309.00099999999998</v>
      </c>
      <c r="Z36" s="355">
        <v>15.432935195925101</v>
      </c>
      <c r="AA36" s="240">
        <v>434.88</v>
      </c>
      <c r="AB36" s="355">
        <v>48.798319265948102</v>
      </c>
      <c r="AC36" s="240">
        <v>296.59699999999998</v>
      </c>
      <c r="AD36" s="355">
        <v>22.877837006146201</v>
      </c>
      <c r="AE36" s="240" t="s">
        <v>437</v>
      </c>
      <c r="AF36" s="355" t="s">
        <v>437</v>
      </c>
      <c r="AG36" s="240" t="s">
        <v>437</v>
      </c>
      <c r="AH36" s="355" t="s">
        <v>437</v>
      </c>
      <c r="AI36" s="348">
        <v>339.94900000000001</v>
      </c>
      <c r="AJ36" s="215">
        <v>4.7664124161575598</v>
      </c>
    </row>
    <row r="37" spans="1:36" ht="21" customHeight="1">
      <c r="A37" s="315" t="s">
        <v>213</v>
      </c>
      <c r="B37" s="240">
        <v>308.43700000000001</v>
      </c>
      <c r="C37" s="140">
        <v>5.1211877706686204</v>
      </c>
      <c r="D37" s="240">
        <v>380.76799999999997</v>
      </c>
      <c r="E37" s="355">
        <v>8.8994518352928207</v>
      </c>
      <c r="F37" s="240">
        <v>320.923</v>
      </c>
      <c r="G37" s="355">
        <v>11.359650705641601</v>
      </c>
      <c r="H37" s="240">
        <v>493.97300000000001</v>
      </c>
      <c r="I37" s="355">
        <v>25.054223599819899</v>
      </c>
      <c r="J37" s="240">
        <v>375.10300000000001</v>
      </c>
      <c r="K37" s="355">
        <v>20.848668956413999</v>
      </c>
      <c r="L37" s="240" t="s">
        <v>437</v>
      </c>
      <c r="M37" s="355" t="s">
        <v>437</v>
      </c>
      <c r="N37" s="240">
        <v>554.34799999999996</v>
      </c>
      <c r="O37" s="355">
        <v>28.173555815653501</v>
      </c>
      <c r="P37" s="348">
        <v>329.63900000000001</v>
      </c>
      <c r="Q37" s="215">
        <v>3.9269776540663002</v>
      </c>
      <c r="T37" s="315" t="s">
        <v>213</v>
      </c>
      <c r="U37" s="240">
        <v>326.70600000000002</v>
      </c>
      <c r="V37" s="140">
        <v>7.5207853197835801</v>
      </c>
      <c r="W37" s="240">
        <v>313.49099999999999</v>
      </c>
      <c r="X37" s="355">
        <v>13.153300833464399</v>
      </c>
      <c r="Y37" s="240">
        <v>203.922</v>
      </c>
      <c r="Z37" s="355">
        <v>20.066302521489401</v>
      </c>
      <c r="AA37" s="240">
        <v>552.20299999999997</v>
      </c>
      <c r="AB37" s="355" t="s">
        <v>437</v>
      </c>
      <c r="AC37" s="240">
        <v>416.51499999999999</v>
      </c>
      <c r="AD37" s="355">
        <v>26.001329963590699</v>
      </c>
      <c r="AE37" s="240" t="s">
        <v>437</v>
      </c>
      <c r="AF37" s="355" t="s">
        <v>437</v>
      </c>
      <c r="AG37" s="240">
        <v>689.54600000000005</v>
      </c>
      <c r="AH37" s="355">
        <v>30.939736150271401</v>
      </c>
      <c r="AI37" s="348">
        <v>328.75400000000002</v>
      </c>
      <c r="AJ37" s="215">
        <v>6.5103894394964099</v>
      </c>
    </row>
    <row r="38" spans="1:36" ht="21" customHeight="1">
      <c r="A38" s="315" t="s">
        <v>214</v>
      </c>
      <c r="B38" s="240">
        <v>314.08499999999998</v>
      </c>
      <c r="C38" s="140">
        <v>5.4702192195799997</v>
      </c>
      <c r="D38" s="240">
        <v>372.43400000000003</v>
      </c>
      <c r="E38" s="355">
        <v>12.6203176616867</v>
      </c>
      <c r="F38" s="240">
        <v>319.84399999999999</v>
      </c>
      <c r="G38" s="355">
        <v>28.483600007245499</v>
      </c>
      <c r="H38" s="240">
        <v>681.50599999999997</v>
      </c>
      <c r="I38" s="355">
        <v>47.180869721795297</v>
      </c>
      <c r="J38" s="240">
        <v>263.358</v>
      </c>
      <c r="K38" s="355">
        <v>50.909385543420299</v>
      </c>
      <c r="L38" s="240" t="s">
        <v>437</v>
      </c>
      <c r="M38" s="355" t="s">
        <v>437</v>
      </c>
      <c r="N38" s="240" t="s">
        <v>437</v>
      </c>
      <c r="O38" s="355" t="s">
        <v>437</v>
      </c>
      <c r="P38" s="348">
        <v>325.41800000000001</v>
      </c>
      <c r="Q38" s="215">
        <v>5.0557932265853598</v>
      </c>
      <c r="T38" s="315" t="s">
        <v>214</v>
      </c>
      <c r="U38" s="240">
        <v>310.76100000000002</v>
      </c>
      <c r="V38" s="140">
        <v>7.9709056868279404</v>
      </c>
      <c r="W38" s="240">
        <v>260.90300000000002</v>
      </c>
      <c r="X38" s="355">
        <v>31.3841502599306</v>
      </c>
      <c r="Y38" s="240" t="s">
        <v>437</v>
      </c>
      <c r="Z38" s="355" t="s">
        <v>437</v>
      </c>
      <c r="AA38" s="240" t="s">
        <v>437</v>
      </c>
      <c r="AB38" s="355" t="s">
        <v>437</v>
      </c>
      <c r="AC38" s="240" t="s">
        <v>437</v>
      </c>
      <c r="AD38" s="355" t="s">
        <v>437</v>
      </c>
      <c r="AE38" s="240" t="s">
        <v>437</v>
      </c>
      <c r="AF38" s="355" t="s">
        <v>437</v>
      </c>
      <c r="AG38" s="240" t="s">
        <v>437</v>
      </c>
      <c r="AH38" s="355" t="s">
        <v>437</v>
      </c>
      <c r="AI38" s="348">
        <v>306.13099999999997</v>
      </c>
      <c r="AJ38" s="215">
        <v>7.6377581390581497</v>
      </c>
    </row>
    <row r="39" spans="1:36" ht="21" customHeight="1">
      <c r="A39" s="315" t="s">
        <v>215</v>
      </c>
      <c r="B39" s="240">
        <v>314.95999999999998</v>
      </c>
      <c r="C39" s="140">
        <v>7.6898894226531196</v>
      </c>
      <c r="D39" s="240">
        <v>421.43799999999999</v>
      </c>
      <c r="E39" s="355">
        <v>12.7544665707228</v>
      </c>
      <c r="F39" s="240">
        <v>340.88600000000002</v>
      </c>
      <c r="G39" s="355">
        <v>19.983044999864799</v>
      </c>
      <c r="H39" s="240" t="s">
        <v>437</v>
      </c>
      <c r="I39" s="355" t="s">
        <v>437</v>
      </c>
      <c r="J39" s="240">
        <v>491.673</v>
      </c>
      <c r="K39" s="355">
        <v>32.208191104797798</v>
      </c>
      <c r="L39" s="240" t="s">
        <v>437</v>
      </c>
      <c r="M39" s="355" t="s">
        <v>437</v>
      </c>
      <c r="N39" s="240">
        <v>260.88600000000002</v>
      </c>
      <c r="O39" s="355">
        <v>50.312068867220702</v>
      </c>
      <c r="P39" s="348">
        <v>336.779</v>
      </c>
      <c r="Q39" s="215">
        <v>6.7843754409425303</v>
      </c>
      <c r="T39" s="315" t="s">
        <v>215</v>
      </c>
      <c r="U39" s="240">
        <v>286.959</v>
      </c>
      <c r="V39" s="140">
        <v>14.035389286233899</v>
      </c>
      <c r="W39" s="240">
        <v>473.42500000000001</v>
      </c>
      <c r="X39" s="355">
        <v>19.230847108383301</v>
      </c>
      <c r="Y39" s="240" t="s">
        <v>437</v>
      </c>
      <c r="Z39" s="355" t="s">
        <v>437</v>
      </c>
      <c r="AA39" s="240" t="s">
        <v>437</v>
      </c>
      <c r="AB39" s="355" t="s">
        <v>437</v>
      </c>
      <c r="AC39" s="240">
        <v>414.738</v>
      </c>
      <c r="AD39" s="355" t="s">
        <v>437</v>
      </c>
      <c r="AE39" s="240" t="s">
        <v>437</v>
      </c>
      <c r="AF39" s="355" t="s">
        <v>437</v>
      </c>
      <c r="AG39" s="240" t="s">
        <v>437</v>
      </c>
      <c r="AH39" s="355" t="s">
        <v>437</v>
      </c>
      <c r="AI39" s="348">
        <v>337.28899999999999</v>
      </c>
      <c r="AJ39" s="215">
        <v>12.151286386981999</v>
      </c>
    </row>
    <row r="40" spans="1:36" ht="21" customHeight="1">
      <c r="A40" s="315" t="s">
        <v>216</v>
      </c>
      <c r="B40" s="349">
        <v>311.983</v>
      </c>
      <c r="C40" s="353">
        <v>7.9873770836182896</v>
      </c>
      <c r="D40" s="240">
        <v>347.55799999999999</v>
      </c>
      <c r="E40" s="355">
        <v>21.0870270911308</v>
      </c>
      <c r="F40" s="240">
        <v>269.07799999999997</v>
      </c>
      <c r="G40" s="355">
        <v>26.293878113623499</v>
      </c>
      <c r="H40" s="240" t="s">
        <v>437</v>
      </c>
      <c r="I40" s="355" t="s">
        <v>437</v>
      </c>
      <c r="J40" s="240">
        <v>272.464</v>
      </c>
      <c r="K40" s="355" t="s">
        <v>437</v>
      </c>
      <c r="L40" s="240" t="s">
        <v>437</v>
      </c>
      <c r="M40" s="355" t="s">
        <v>437</v>
      </c>
      <c r="N40" s="240" t="s">
        <v>437</v>
      </c>
      <c r="O40" s="355" t="s">
        <v>437</v>
      </c>
      <c r="P40" s="350">
        <v>314.03500000000003</v>
      </c>
      <c r="Q40" s="358">
        <v>7.2026645786353196</v>
      </c>
      <c r="T40" s="315" t="s">
        <v>216</v>
      </c>
      <c r="U40" s="349">
        <v>294.99200000000002</v>
      </c>
      <c r="V40" s="353">
        <v>19.440080794711601</v>
      </c>
      <c r="W40" s="240" t="s">
        <v>437</v>
      </c>
      <c r="X40" s="355" t="s">
        <v>437</v>
      </c>
      <c r="Y40" s="240">
        <v>363.64</v>
      </c>
      <c r="Z40" s="355" t="s">
        <v>437</v>
      </c>
      <c r="AA40" s="240" t="s">
        <v>437</v>
      </c>
      <c r="AB40" s="355" t="s">
        <v>437</v>
      </c>
      <c r="AC40" s="240" t="s">
        <v>437</v>
      </c>
      <c r="AD40" s="355" t="s">
        <v>437</v>
      </c>
      <c r="AE40" s="240" t="s">
        <v>437</v>
      </c>
      <c r="AF40" s="355" t="s">
        <v>437</v>
      </c>
      <c r="AG40" s="240" t="s">
        <v>437</v>
      </c>
      <c r="AH40" s="355" t="s">
        <v>437</v>
      </c>
      <c r="AI40" s="350">
        <v>298.32600000000002</v>
      </c>
      <c r="AJ40" s="358">
        <v>18.196191676938799</v>
      </c>
    </row>
    <row r="41" spans="1:36" ht="21" customHeight="1">
      <c r="A41" s="316" t="s">
        <v>217</v>
      </c>
      <c r="B41" s="241">
        <v>323.613</v>
      </c>
      <c r="C41" s="141">
        <v>5.0752547272031503</v>
      </c>
      <c r="D41" s="241">
        <v>340.96699999999998</v>
      </c>
      <c r="E41" s="356">
        <v>19.529265405038402</v>
      </c>
      <c r="F41" s="241" t="s">
        <v>437</v>
      </c>
      <c r="G41" s="356" t="s">
        <v>437</v>
      </c>
      <c r="H41" s="241" t="s">
        <v>437</v>
      </c>
      <c r="I41" s="356" t="s">
        <v>437</v>
      </c>
      <c r="J41" s="241" t="s">
        <v>437</v>
      </c>
      <c r="K41" s="356" t="s">
        <v>437</v>
      </c>
      <c r="L41" s="241" t="s">
        <v>437</v>
      </c>
      <c r="M41" s="356" t="s">
        <v>437</v>
      </c>
      <c r="N41" s="241" t="s">
        <v>437</v>
      </c>
      <c r="O41" s="356" t="s">
        <v>437</v>
      </c>
      <c r="P41" s="351">
        <v>324.97000000000003</v>
      </c>
      <c r="Q41" s="359">
        <v>5.0996759137207999</v>
      </c>
      <c r="T41" s="316" t="s">
        <v>217</v>
      </c>
      <c r="U41" s="241">
        <v>300.48700000000002</v>
      </c>
      <c r="V41" s="141">
        <v>8.5644178646236195</v>
      </c>
      <c r="W41" s="241">
        <v>351.358</v>
      </c>
      <c r="X41" s="356">
        <v>3.7945781486796601</v>
      </c>
      <c r="Y41" s="241" t="s">
        <v>437</v>
      </c>
      <c r="Z41" s="356" t="s">
        <v>437</v>
      </c>
      <c r="AA41" s="241" t="s">
        <v>437</v>
      </c>
      <c r="AB41" s="356" t="s">
        <v>437</v>
      </c>
      <c r="AC41" s="241" t="s">
        <v>437</v>
      </c>
      <c r="AD41" s="356" t="s">
        <v>437</v>
      </c>
      <c r="AE41" s="241" t="s">
        <v>437</v>
      </c>
      <c r="AF41" s="356" t="s">
        <v>437</v>
      </c>
      <c r="AG41" s="241" t="s">
        <v>437</v>
      </c>
      <c r="AH41" s="356" t="s">
        <v>437</v>
      </c>
      <c r="AI41" s="351">
        <v>302.93</v>
      </c>
      <c r="AJ41" s="359">
        <v>8.1128109316044998</v>
      </c>
    </row>
    <row r="42" spans="1:36" ht="27" customHeight="1">
      <c r="A42" s="360" t="s">
        <v>170</v>
      </c>
      <c r="B42" s="250">
        <v>249.673</v>
      </c>
      <c r="C42" s="216">
        <v>2.0817684179840699</v>
      </c>
      <c r="D42" s="250">
        <v>227.88900000000001</v>
      </c>
      <c r="E42" s="335">
        <v>2.6160751177177999</v>
      </c>
      <c r="F42" s="250">
        <v>209.78100000000001</v>
      </c>
      <c r="G42" s="216">
        <v>2.4984909031704401</v>
      </c>
      <c r="H42" s="250">
        <v>334.93799999999999</v>
      </c>
      <c r="I42" s="216">
        <v>5.9200223523408004</v>
      </c>
      <c r="J42" s="250">
        <v>270.55399999999997</v>
      </c>
      <c r="K42" s="216">
        <v>5.3783534345344703</v>
      </c>
      <c r="L42" s="250">
        <v>181.727</v>
      </c>
      <c r="M42" s="216">
        <v>6.0720103010791604</v>
      </c>
      <c r="N42" s="250">
        <v>214.11500000000001</v>
      </c>
      <c r="O42" s="335">
        <v>14.1503119467543</v>
      </c>
      <c r="P42" s="250">
        <v>237.42</v>
      </c>
      <c r="Q42" s="217">
        <v>1.4115305428706899</v>
      </c>
      <c r="T42" s="360" t="s">
        <v>170</v>
      </c>
      <c r="U42" s="250">
        <v>239.72900000000001</v>
      </c>
      <c r="V42" s="216">
        <v>2.56713088939884</v>
      </c>
      <c r="W42" s="250">
        <v>196.339</v>
      </c>
      <c r="X42" s="335">
        <v>3.1650212403246201</v>
      </c>
      <c r="Y42" s="250">
        <v>186.88399999999999</v>
      </c>
      <c r="Z42" s="216">
        <v>2.7409182275782098</v>
      </c>
      <c r="AA42" s="250">
        <v>256.27100000000002</v>
      </c>
      <c r="AB42" s="216">
        <v>7.7766922267766301</v>
      </c>
      <c r="AC42" s="250">
        <v>228.941</v>
      </c>
      <c r="AD42" s="216">
        <v>8.5885116047897405</v>
      </c>
      <c r="AE42" s="250">
        <v>177.12100000000001</v>
      </c>
      <c r="AF42" s="216">
        <v>7.0871881272290498</v>
      </c>
      <c r="AG42" s="250">
        <v>210.53100000000001</v>
      </c>
      <c r="AH42" s="335">
        <v>24.897799182044501</v>
      </c>
      <c r="AI42" s="250">
        <v>212.50299999999999</v>
      </c>
      <c r="AJ42" s="217">
        <v>1.5461972172184799</v>
      </c>
    </row>
    <row r="43" spans="1:36" ht="10.5" customHeight="1"/>
    <row r="44" spans="1:36" ht="27" customHeight="1">
      <c r="A44" s="836" t="s">
        <v>258</v>
      </c>
      <c r="B44" s="815"/>
      <c r="C44" s="815"/>
      <c r="D44" s="815"/>
      <c r="E44" s="815"/>
      <c r="F44" s="815"/>
      <c r="G44" s="815"/>
      <c r="H44" s="815"/>
      <c r="I44" s="815"/>
      <c r="J44" s="815"/>
      <c r="K44" s="815"/>
      <c r="L44" s="815"/>
      <c r="M44" s="815"/>
      <c r="N44" s="815"/>
      <c r="O44" s="815"/>
      <c r="P44" s="815"/>
      <c r="Q44" s="816"/>
      <c r="T44" s="836" t="s">
        <v>258</v>
      </c>
      <c r="U44" s="815"/>
      <c r="V44" s="815"/>
      <c r="W44" s="815"/>
      <c r="X44" s="815"/>
      <c r="Y44" s="815"/>
      <c r="Z44" s="815"/>
      <c r="AA44" s="815"/>
      <c r="AB44" s="815"/>
      <c r="AC44" s="815"/>
      <c r="AD44" s="815"/>
      <c r="AE44" s="815"/>
      <c r="AF44" s="815"/>
      <c r="AG44" s="815"/>
      <c r="AH44" s="815"/>
      <c r="AI44" s="815"/>
      <c r="AJ44" s="816"/>
    </row>
    <row r="45" spans="1:36" ht="15.75" customHeight="1">
      <c r="A45" s="820" t="s">
        <v>219</v>
      </c>
      <c r="B45" s="706" t="s">
        <v>201</v>
      </c>
      <c r="C45" s="733"/>
      <c r="D45" s="733"/>
      <c r="E45" s="733"/>
      <c r="F45" s="733"/>
      <c r="G45" s="733"/>
      <c r="H45" s="733"/>
      <c r="I45" s="733"/>
      <c r="J45" s="733"/>
      <c r="K45" s="733"/>
      <c r="L45" s="733"/>
      <c r="M45" s="733"/>
      <c r="N45" s="733"/>
      <c r="O45" s="733"/>
      <c r="P45" s="733"/>
      <c r="Q45" s="823"/>
      <c r="T45" s="820" t="s">
        <v>219</v>
      </c>
      <c r="U45" s="706" t="s">
        <v>201</v>
      </c>
      <c r="V45" s="733"/>
      <c r="W45" s="733"/>
      <c r="X45" s="733"/>
      <c r="Y45" s="733"/>
      <c r="Z45" s="733"/>
      <c r="AA45" s="733"/>
      <c r="AB45" s="733"/>
      <c r="AC45" s="733"/>
      <c r="AD45" s="733"/>
      <c r="AE45" s="733"/>
      <c r="AF45" s="733"/>
      <c r="AG45" s="733"/>
      <c r="AH45" s="733"/>
      <c r="AI45" s="733"/>
      <c r="AJ45" s="823"/>
    </row>
    <row r="46" spans="1:36" ht="26.25" customHeight="1">
      <c r="A46" s="821"/>
      <c r="B46" s="824" t="s">
        <v>82</v>
      </c>
      <c r="C46" s="825"/>
      <c r="D46" s="824" t="s">
        <v>83</v>
      </c>
      <c r="E46" s="818"/>
      <c r="F46" s="824" t="s">
        <v>84</v>
      </c>
      <c r="G46" s="825"/>
      <c r="H46" s="824" t="s">
        <v>85</v>
      </c>
      <c r="I46" s="825"/>
      <c r="J46" s="824" t="s">
        <v>86</v>
      </c>
      <c r="K46" s="825"/>
      <c r="L46" s="824" t="s">
        <v>87</v>
      </c>
      <c r="M46" s="825"/>
      <c r="N46" s="824" t="s">
        <v>88</v>
      </c>
      <c r="O46" s="825"/>
      <c r="P46" s="824" t="s">
        <v>93</v>
      </c>
      <c r="Q46" s="819"/>
      <c r="T46" s="821"/>
      <c r="U46" s="824" t="s">
        <v>82</v>
      </c>
      <c r="V46" s="825"/>
      <c r="W46" s="824" t="s">
        <v>83</v>
      </c>
      <c r="X46" s="818"/>
      <c r="Y46" s="824" t="s">
        <v>84</v>
      </c>
      <c r="Z46" s="825"/>
      <c r="AA46" s="824" t="s">
        <v>85</v>
      </c>
      <c r="AB46" s="825"/>
      <c r="AC46" s="824" t="s">
        <v>86</v>
      </c>
      <c r="AD46" s="825"/>
      <c r="AE46" s="824" t="s">
        <v>87</v>
      </c>
      <c r="AF46" s="825"/>
      <c r="AG46" s="824" t="s">
        <v>88</v>
      </c>
      <c r="AH46" s="825"/>
      <c r="AI46" s="824" t="s">
        <v>93</v>
      </c>
      <c r="AJ46" s="819"/>
    </row>
    <row r="47" spans="1:36" s="568" customFormat="1" ht="31.5" customHeight="1">
      <c r="A47" s="822"/>
      <c r="B47" s="345" t="s">
        <v>432</v>
      </c>
      <c r="C47" s="318" t="s">
        <v>218</v>
      </c>
      <c r="D47" s="345" t="s">
        <v>432</v>
      </c>
      <c r="E47" s="318" t="s">
        <v>218</v>
      </c>
      <c r="F47" s="345" t="s">
        <v>432</v>
      </c>
      <c r="G47" s="318" t="s">
        <v>218</v>
      </c>
      <c r="H47" s="345" t="s">
        <v>432</v>
      </c>
      <c r="I47" s="318" t="s">
        <v>218</v>
      </c>
      <c r="J47" s="345" t="s">
        <v>432</v>
      </c>
      <c r="K47" s="318" t="s">
        <v>218</v>
      </c>
      <c r="L47" s="345" t="s">
        <v>432</v>
      </c>
      <c r="M47" s="318" t="s">
        <v>218</v>
      </c>
      <c r="N47" s="345" t="s">
        <v>432</v>
      </c>
      <c r="O47" s="318" t="s">
        <v>218</v>
      </c>
      <c r="P47" s="345" t="s">
        <v>432</v>
      </c>
      <c r="Q47" s="342" t="s">
        <v>218</v>
      </c>
      <c r="T47" s="822"/>
      <c r="U47" s="345" t="s">
        <v>432</v>
      </c>
      <c r="V47" s="318" t="s">
        <v>218</v>
      </c>
      <c r="W47" s="345" t="s">
        <v>432</v>
      </c>
      <c r="X47" s="318" t="s">
        <v>218</v>
      </c>
      <c r="Y47" s="345" t="s">
        <v>432</v>
      </c>
      <c r="Z47" s="318" t="s">
        <v>218</v>
      </c>
      <c r="AA47" s="345" t="s">
        <v>432</v>
      </c>
      <c r="AB47" s="318" t="s">
        <v>218</v>
      </c>
      <c r="AC47" s="345" t="s">
        <v>432</v>
      </c>
      <c r="AD47" s="318" t="s">
        <v>218</v>
      </c>
      <c r="AE47" s="345" t="s">
        <v>432</v>
      </c>
      <c r="AF47" s="318" t="s">
        <v>218</v>
      </c>
      <c r="AG47" s="345" t="s">
        <v>432</v>
      </c>
      <c r="AH47" s="318" t="s">
        <v>218</v>
      </c>
      <c r="AI47" s="345" t="s">
        <v>432</v>
      </c>
      <c r="AJ47" s="342" t="s">
        <v>218</v>
      </c>
    </row>
    <row r="48" spans="1:36" ht="21" customHeight="1">
      <c r="A48" s="314" t="s">
        <v>203</v>
      </c>
      <c r="B48" s="346">
        <v>14.622</v>
      </c>
      <c r="C48" s="139">
        <v>50.603748718206901</v>
      </c>
      <c r="D48" s="346">
        <v>17.34</v>
      </c>
      <c r="E48" s="354">
        <v>23.0040078507439</v>
      </c>
      <c r="F48" s="346">
        <v>17.742999999999999</v>
      </c>
      <c r="G48" s="354">
        <v>14.1433613157057</v>
      </c>
      <c r="H48" s="346">
        <v>32.466999999999999</v>
      </c>
      <c r="I48" s="354">
        <v>18.0856353153684</v>
      </c>
      <c r="J48" s="346">
        <v>23.24</v>
      </c>
      <c r="K48" s="354">
        <v>21.290829687620899</v>
      </c>
      <c r="L48" s="346">
        <v>33.426000000000002</v>
      </c>
      <c r="M48" s="354">
        <v>10.700860763738801</v>
      </c>
      <c r="N48" s="346">
        <v>38.366</v>
      </c>
      <c r="O48" s="354">
        <v>32.716555887284599</v>
      </c>
      <c r="P48" s="347">
        <v>25.308</v>
      </c>
      <c r="Q48" s="357">
        <v>7.34433114963484</v>
      </c>
      <c r="T48" s="314" t="s">
        <v>203</v>
      </c>
      <c r="U48" s="346">
        <v>14.622</v>
      </c>
      <c r="V48" s="139">
        <v>50.603748718206901</v>
      </c>
      <c r="W48" s="346">
        <v>17.34</v>
      </c>
      <c r="X48" s="354">
        <v>23.0040078507439</v>
      </c>
      <c r="Y48" s="346">
        <v>17.443000000000001</v>
      </c>
      <c r="Z48" s="354">
        <v>14.168104707964799</v>
      </c>
      <c r="AA48" s="346">
        <v>32.320999999999998</v>
      </c>
      <c r="AB48" s="354">
        <v>18.282224418869198</v>
      </c>
      <c r="AC48" s="346">
        <v>23.24</v>
      </c>
      <c r="AD48" s="354">
        <v>21.290829687620899</v>
      </c>
      <c r="AE48" s="346">
        <v>33.545000000000002</v>
      </c>
      <c r="AF48" s="354">
        <v>10.7446203015098</v>
      </c>
      <c r="AG48" s="346">
        <v>38.366</v>
      </c>
      <c r="AH48" s="354">
        <v>32.716555887284599</v>
      </c>
      <c r="AI48" s="347">
        <v>25.286999999999999</v>
      </c>
      <c r="AJ48" s="357">
        <v>7.4276110704891796</v>
      </c>
    </row>
    <row r="49" spans="1:36" ht="21" customHeight="1">
      <c r="A49" s="315" t="s">
        <v>204</v>
      </c>
      <c r="B49" s="240">
        <v>40.606000000000002</v>
      </c>
      <c r="C49" s="140">
        <v>15.127756971504001</v>
      </c>
      <c r="D49" s="240">
        <v>58.637999999999998</v>
      </c>
      <c r="E49" s="355">
        <v>9.7874530161486497</v>
      </c>
      <c r="F49" s="240">
        <v>55.551000000000002</v>
      </c>
      <c r="G49" s="355">
        <v>5.9496680201622203</v>
      </c>
      <c r="H49" s="240">
        <v>85.912999999999997</v>
      </c>
      <c r="I49" s="355">
        <v>9.8866605029744594</v>
      </c>
      <c r="J49" s="240">
        <v>81.278000000000006</v>
      </c>
      <c r="K49" s="355">
        <v>12.493609198022799</v>
      </c>
      <c r="L49" s="240">
        <v>95.052999999999997</v>
      </c>
      <c r="M49" s="355">
        <v>5.1685350908357099</v>
      </c>
      <c r="N49" s="240">
        <v>76.009</v>
      </c>
      <c r="O49" s="355">
        <v>25.195191873752002</v>
      </c>
      <c r="P49" s="348">
        <v>72.474999999999994</v>
      </c>
      <c r="Q49" s="215">
        <v>3.43088730181965</v>
      </c>
      <c r="T49" s="315" t="s">
        <v>204</v>
      </c>
      <c r="U49" s="240">
        <v>40.68</v>
      </c>
      <c r="V49" s="140">
        <v>14.865387036067499</v>
      </c>
      <c r="W49" s="240">
        <v>57.637999999999998</v>
      </c>
      <c r="X49" s="355">
        <v>9.8804143929126393</v>
      </c>
      <c r="Y49" s="240">
        <v>56.009</v>
      </c>
      <c r="Z49" s="355">
        <v>5.9801169728485304</v>
      </c>
      <c r="AA49" s="240">
        <v>86.391999999999996</v>
      </c>
      <c r="AB49" s="355">
        <v>10.0315900724376</v>
      </c>
      <c r="AC49" s="240">
        <v>79.805000000000007</v>
      </c>
      <c r="AD49" s="355">
        <v>13.5319321651859</v>
      </c>
      <c r="AE49" s="240">
        <v>94.975999999999999</v>
      </c>
      <c r="AF49" s="355">
        <v>5.1948937402206301</v>
      </c>
      <c r="AG49" s="240">
        <v>76.009</v>
      </c>
      <c r="AH49" s="355">
        <v>25.195191873752002</v>
      </c>
      <c r="AI49" s="348">
        <v>72.519000000000005</v>
      </c>
      <c r="AJ49" s="215">
        <v>3.4966110735933902</v>
      </c>
    </row>
    <row r="50" spans="1:36" ht="21" customHeight="1">
      <c r="A50" s="315" t="s">
        <v>205</v>
      </c>
      <c r="B50" s="240">
        <v>97.501000000000005</v>
      </c>
      <c r="C50" s="140">
        <v>10.9077918310348</v>
      </c>
      <c r="D50" s="240">
        <v>125.11</v>
      </c>
      <c r="E50" s="355">
        <v>7.0374340410390701</v>
      </c>
      <c r="F50" s="240">
        <v>125.173</v>
      </c>
      <c r="G50" s="355">
        <v>3.4785720391921902</v>
      </c>
      <c r="H50" s="240">
        <v>196.65899999999999</v>
      </c>
      <c r="I50" s="355">
        <v>8.3329348919143804</v>
      </c>
      <c r="J50" s="240">
        <v>136.12700000000001</v>
      </c>
      <c r="K50" s="355">
        <v>14.683994344911801</v>
      </c>
      <c r="L50" s="240">
        <v>179.25899999999999</v>
      </c>
      <c r="M50" s="355">
        <v>4.1709169904554901</v>
      </c>
      <c r="N50" s="240">
        <v>159.733</v>
      </c>
      <c r="O50" s="355">
        <v>12.241333971528499</v>
      </c>
      <c r="P50" s="348">
        <v>142.77500000000001</v>
      </c>
      <c r="Q50" s="215">
        <v>2.4889307015783699</v>
      </c>
      <c r="T50" s="315" t="s">
        <v>205</v>
      </c>
      <c r="U50" s="240">
        <v>100.379</v>
      </c>
      <c r="V50" s="140">
        <v>10.950483785592001</v>
      </c>
      <c r="W50" s="240">
        <v>126.316</v>
      </c>
      <c r="X50" s="355">
        <v>7.1308157227871103</v>
      </c>
      <c r="Y50" s="240">
        <v>126.717</v>
      </c>
      <c r="Z50" s="355">
        <v>3.4652446180719298</v>
      </c>
      <c r="AA50" s="240">
        <v>198.88800000000001</v>
      </c>
      <c r="AB50" s="355">
        <v>8.2908972974125295</v>
      </c>
      <c r="AC50" s="240">
        <v>135.93299999999999</v>
      </c>
      <c r="AD50" s="355">
        <v>15.3630788055178</v>
      </c>
      <c r="AE50" s="240">
        <v>180.4</v>
      </c>
      <c r="AF50" s="355">
        <v>4.2383908824411902</v>
      </c>
      <c r="AG50" s="240">
        <v>159.733</v>
      </c>
      <c r="AH50" s="355">
        <v>12.241333971528499</v>
      </c>
      <c r="AI50" s="348">
        <v>144.17599999999999</v>
      </c>
      <c r="AJ50" s="215">
        <v>2.4649100026811701</v>
      </c>
    </row>
    <row r="51" spans="1:36" ht="21" customHeight="1">
      <c r="A51" s="315" t="s">
        <v>206</v>
      </c>
      <c r="B51" s="240">
        <v>139.071</v>
      </c>
      <c r="C51" s="140">
        <v>7.78713850932425</v>
      </c>
      <c r="D51" s="240">
        <v>213.62100000000001</v>
      </c>
      <c r="E51" s="355">
        <v>5.9649187168587803</v>
      </c>
      <c r="F51" s="240">
        <v>188.63800000000001</v>
      </c>
      <c r="G51" s="355">
        <v>4.4340566680417099</v>
      </c>
      <c r="H51" s="240">
        <v>304.92700000000002</v>
      </c>
      <c r="I51" s="355">
        <v>13.3581096541915</v>
      </c>
      <c r="J51" s="240">
        <v>233.80699999999999</v>
      </c>
      <c r="K51" s="355">
        <v>12.324965972429499</v>
      </c>
      <c r="L51" s="240">
        <v>224.601</v>
      </c>
      <c r="M51" s="355">
        <v>4.6624721053389804</v>
      </c>
      <c r="N51" s="240">
        <v>197.631</v>
      </c>
      <c r="O51" s="355">
        <v>11.6869220792821</v>
      </c>
      <c r="P51" s="348">
        <v>200.45099999999999</v>
      </c>
      <c r="Q51" s="215">
        <v>2.7976396069202201</v>
      </c>
      <c r="T51" s="315" t="s">
        <v>206</v>
      </c>
      <c r="U51" s="240">
        <v>146.49700000000001</v>
      </c>
      <c r="V51" s="140">
        <v>6.2998905389314404</v>
      </c>
      <c r="W51" s="240">
        <v>213.95699999999999</v>
      </c>
      <c r="X51" s="355">
        <v>6.3342025343498696</v>
      </c>
      <c r="Y51" s="240">
        <v>188.95599999999999</v>
      </c>
      <c r="Z51" s="355">
        <v>4.4648836258226297</v>
      </c>
      <c r="AA51" s="240">
        <v>313.62</v>
      </c>
      <c r="AB51" s="355">
        <v>13.3654370380942</v>
      </c>
      <c r="AC51" s="240">
        <v>229.52199999999999</v>
      </c>
      <c r="AD51" s="355">
        <v>12.0975815218117</v>
      </c>
      <c r="AE51" s="240">
        <v>225.43799999999999</v>
      </c>
      <c r="AF51" s="355">
        <v>4.7556388844756396</v>
      </c>
      <c r="AG51" s="240">
        <v>197.631</v>
      </c>
      <c r="AH51" s="355">
        <v>11.6869220792821</v>
      </c>
      <c r="AI51" s="348">
        <v>201.90899999999999</v>
      </c>
      <c r="AJ51" s="215">
        <v>2.8560479797575402</v>
      </c>
    </row>
    <row r="52" spans="1:36" ht="21" customHeight="1">
      <c r="A52" s="315" t="s">
        <v>207</v>
      </c>
      <c r="B52" s="240">
        <v>182.34700000000001</v>
      </c>
      <c r="C52" s="140">
        <v>6.9006619969647103</v>
      </c>
      <c r="D52" s="240">
        <v>269.37799999999999</v>
      </c>
      <c r="E52" s="355">
        <v>4.5267872197486296</v>
      </c>
      <c r="F52" s="240">
        <v>204.61799999999999</v>
      </c>
      <c r="G52" s="355">
        <v>4.56996314152794</v>
      </c>
      <c r="H52" s="240">
        <v>311.37900000000002</v>
      </c>
      <c r="I52" s="355">
        <v>16.8149935067073</v>
      </c>
      <c r="J52" s="240">
        <v>316.05700000000002</v>
      </c>
      <c r="K52" s="355">
        <v>10.234598268242999</v>
      </c>
      <c r="L52" s="240">
        <v>251.74600000000001</v>
      </c>
      <c r="M52" s="355">
        <v>5.5698655643314998</v>
      </c>
      <c r="N52" s="240">
        <v>209.572</v>
      </c>
      <c r="O52" s="355">
        <v>23.415962725596199</v>
      </c>
      <c r="P52" s="348">
        <v>232.36799999999999</v>
      </c>
      <c r="Q52" s="215">
        <v>2.71057444765801</v>
      </c>
      <c r="T52" s="315" t="s">
        <v>207</v>
      </c>
      <c r="U52" s="240">
        <v>185.15299999999999</v>
      </c>
      <c r="V52" s="140">
        <v>7.2308866859374401</v>
      </c>
      <c r="W52" s="240">
        <v>274.173</v>
      </c>
      <c r="X52" s="355">
        <v>4.51419641621239</v>
      </c>
      <c r="Y52" s="240">
        <v>205.93</v>
      </c>
      <c r="Z52" s="355">
        <v>4.6055344821371396</v>
      </c>
      <c r="AA52" s="240">
        <v>288.01100000000002</v>
      </c>
      <c r="AB52" s="355">
        <v>19.307956852184201</v>
      </c>
      <c r="AC52" s="240">
        <v>320.36500000000001</v>
      </c>
      <c r="AD52" s="355">
        <v>10.1948474877107</v>
      </c>
      <c r="AE52" s="240">
        <v>253.70699999999999</v>
      </c>
      <c r="AF52" s="355">
        <v>5.4133987658821603</v>
      </c>
      <c r="AG52" s="240">
        <v>209.572</v>
      </c>
      <c r="AH52" s="355">
        <v>23.415962725596199</v>
      </c>
      <c r="AI52" s="348">
        <v>234.32400000000001</v>
      </c>
      <c r="AJ52" s="215">
        <v>2.7396883787403699</v>
      </c>
    </row>
    <row r="53" spans="1:36" ht="21" customHeight="1">
      <c r="A53" s="315" t="s">
        <v>208</v>
      </c>
      <c r="B53" s="240">
        <v>234.17400000000001</v>
      </c>
      <c r="C53" s="140">
        <v>5.1377648777472498</v>
      </c>
      <c r="D53" s="240">
        <v>294.09399999999999</v>
      </c>
      <c r="E53" s="355">
        <v>4.96159698893638</v>
      </c>
      <c r="F53" s="240">
        <v>258.358</v>
      </c>
      <c r="G53" s="355">
        <v>3.6048898459152201</v>
      </c>
      <c r="H53" s="240">
        <v>373.80099999999999</v>
      </c>
      <c r="I53" s="355">
        <v>10.344297771580299</v>
      </c>
      <c r="J53" s="240">
        <v>328.39499999999998</v>
      </c>
      <c r="K53" s="355">
        <v>7.1450753536765799</v>
      </c>
      <c r="L53" s="240">
        <v>299.97000000000003</v>
      </c>
      <c r="M53" s="355">
        <v>6.6953846804983703</v>
      </c>
      <c r="N53" s="240">
        <v>253.11500000000001</v>
      </c>
      <c r="O53" s="355">
        <v>18.468286386608899</v>
      </c>
      <c r="P53" s="348">
        <v>273.767</v>
      </c>
      <c r="Q53" s="215">
        <v>2.5448409479554499</v>
      </c>
      <c r="T53" s="315" t="s">
        <v>208</v>
      </c>
      <c r="U53" s="240">
        <v>235.75700000000001</v>
      </c>
      <c r="V53" s="140">
        <v>5.1744587910367503</v>
      </c>
      <c r="W53" s="240">
        <v>288.98500000000001</v>
      </c>
      <c r="X53" s="355">
        <v>5.3075089096475798</v>
      </c>
      <c r="Y53" s="240">
        <v>260.20800000000003</v>
      </c>
      <c r="Z53" s="355">
        <v>3.6611214993305001</v>
      </c>
      <c r="AA53" s="240">
        <v>378.55500000000001</v>
      </c>
      <c r="AB53" s="355">
        <v>10.7695492831495</v>
      </c>
      <c r="AC53" s="240">
        <v>334.05700000000002</v>
      </c>
      <c r="AD53" s="355">
        <v>7.9641647698671898</v>
      </c>
      <c r="AE53" s="240">
        <v>300.85300000000001</v>
      </c>
      <c r="AF53" s="355">
        <v>6.7454572231168903</v>
      </c>
      <c r="AG53" s="240">
        <v>260.57600000000002</v>
      </c>
      <c r="AH53" s="355">
        <v>20.210275043593601</v>
      </c>
      <c r="AI53" s="348">
        <v>274.45299999999997</v>
      </c>
      <c r="AJ53" s="215">
        <v>2.6506375585897399</v>
      </c>
    </row>
    <row r="54" spans="1:36" ht="21" customHeight="1">
      <c r="A54" s="315" t="s">
        <v>209</v>
      </c>
      <c r="B54" s="240">
        <v>300.12599999999998</v>
      </c>
      <c r="C54" s="140">
        <v>4.0438415498665004</v>
      </c>
      <c r="D54" s="240">
        <v>315.78899999999999</v>
      </c>
      <c r="E54" s="355">
        <v>7.0570565557941203</v>
      </c>
      <c r="F54" s="240">
        <v>270.09800000000001</v>
      </c>
      <c r="G54" s="355">
        <v>3.9281238694345602</v>
      </c>
      <c r="H54" s="240">
        <v>394.87299999999999</v>
      </c>
      <c r="I54" s="355">
        <v>9.8567736438512306</v>
      </c>
      <c r="J54" s="240">
        <v>368.97500000000002</v>
      </c>
      <c r="K54" s="355">
        <v>9.2989637382824295</v>
      </c>
      <c r="L54" s="240">
        <v>330.67399999999998</v>
      </c>
      <c r="M54" s="355">
        <v>8.8625629472576293</v>
      </c>
      <c r="N54" s="240">
        <v>273.47899999999998</v>
      </c>
      <c r="O54" s="355">
        <v>21.474175250281998</v>
      </c>
      <c r="P54" s="348">
        <v>300.31599999999997</v>
      </c>
      <c r="Q54" s="215">
        <v>2.59471323312395</v>
      </c>
      <c r="T54" s="315" t="s">
        <v>209</v>
      </c>
      <c r="U54" s="240">
        <v>301.99099999999999</v>
      </c>
      <c r="V54" s="140">
        <v>4.0275266751963699</v>
      </c>
      <c r="W54" s="240">
        <v>318.37700000000001</v>
      </c>
      <c r="X54" s="355">
        <v>7.1168681025486702</v>
      </c>
      <c r="Y54" s="240">
        <v>271.62599999999998</v>
      </c>
      <c r="Z54" s="355">
        <v>4.1369549592331198</v>
      </c>
      <c r="AA54" s="240">
        <v>406.86900000000003</v>
      </c>
      <c r="AB54" s="355">
        <v>10.5586779887091</v>
      </c>
      <c r="AC54" s="240">
        <v>378.86799999999999</v>
      </c>
      <c r="AD54" s="355">
        <v>9.6286092850808203</v>
      </c>
      <c r="AE54" s="240">
        <v>328.012</v>
      </c>
      <c r="AF54" s="355">
        <v>9.6739966815766607</v>
      </c>
      <c r="AG54" s="240">
        <v>265.73899999999998</v>
      </c>
      <c r="AH54" s="355">
        <v>25.117134168850701</v>
      </c>
      <c r="AI54" s="348">
        <v>301.79199999999997</v>
      </c>
      <c r="AJ54" s="215">
        <v>2.7511597528873502</v>
      </c>
    </row>
    <row r="55" spans="1:36" ht="21" customHeight="1">
      <c r="A55" s="315" t="s">
        <v>210</v>
      </c>
      <c r="B55" s="240">
        <v>298.11799999999999</v>
      </c>
      <c r="C55" s="140">
        <v>4.29620660690248</v>
      </c>
      <c r="D55" s="240">
        <v>334.61900000000003</v>
      </c>
      <c r="E55" s="355">
        <v>5.8888073821273803</v>
      </c>
      <c r="F55" s="240">
        <v>300.66399999999999</v>
      </c>
      <c r="G55" s="355">
        <v>4.99814953958359</v>
      </c>
      <c r="H55" s="240">
        <v>407.70499999999998</v>
      </c>
      <c r="I55" s="355">
        <v>11.239631852265401</v>
      </c>
      <c r="J55" s="240">
        <v>349.26799999999997</v>
      </c>
      <c r="K55" s="355">
        <v>11.885317739498101</v>
      </c>
      <c r="L55" s="240">
        <v>332.49400000000003</v>
      </c>
      <c r="M55" s="355">
        <v>46.4603185262729</v>
      </c>
      <c r="N55" s="240">
        <v>274.10000000000002</v>
      </c>
      <c r="O55" s="355">
        <v>21.665782963885199</v>
      </c>
      <c r="P55" s="348">
        <v>313.21199999999999</v>
      </c>
      <c r="Q55" s="215">
        <v>2.7143459298635899</v>
      </c>
      <c r="T55" s="315" t="s">
        <v>210</v>
      </c>
      <c r="U55" s="240">
        <v>302.20400000000001</v>
      </c>
      <c r="V55" s="140">
        <v>4.4983632426607798</v>
      </c>
      <c r="W55" s="240">
        <v>328.79899999999998</v>
      </c>
      <c r="X55" s="355">
        <v>6.4814693804487504</v>
      </c>
      <c r="Y55" s="240">
        <v>304.09699999999998</v>
      </c>
      <c r="Z55" s="355">
        <v>5.1814497420108303</v>
      </c>
      <c r="AA55" s="240">
        <v>404.55200000000002</v>
      </c>
      <c r="AB55" s="355">
        <v>12.0209418082281</v>
      </c>
      <c r="AC55" s="240">
        <v>342.97199999999998</v>
      </c>
      <c r="AD55" s="355">
        <v>13.4156508798562</v>
      </c>
      <c r="AE55" s="240">
        <v>332.49400000000003</v>
      </c>
      <c r="AF55" s="355">
        <v>46.4603185262729</v>
      </c>
      <c r="AG55" s="240">
        <v>252.41399999999999</v>
      </c>
      <c r="AH55" s="355">
        <v>26.411296851474699</v>
      </c>
      <c r="AI55" s="348">
        <v>314.00799999999998</v>
      </c>
      <c r="AJ55" s="215">
        <v>2.8012561786386301</v>
      </c>
    </row>
    <row r="56" spans="1:36" ht="21" customHeight="1">
      <c r="A56" s="315" t="s">
        <v>211</v>
      </c>
      <c r="B56" s="240">
        <v>330.91</v>
      </c>
      <c r="C56" s="140">
        <v>4.9326158012641601</v>
      </c>
      <c r="D56" s="240">
        <v>317.09199999999998</v>
      </c>
      <c r="E56" s="355">
        <v>7.6408884786668496</v>
      </c>
      <c r="F56" s="240">
        <v>279.82799999999997</v>
      </c>
      <c r="G56" s="355">
        <v>8.4962363411514001</v>
      </c>
      <c r="H56" s="240">
        <v>439.52800000000002</v>
      </c>
      <c r="I56" s="355">
        <v>22.5072016300774</v>
      </c>
      <c r="J56" s="240">
        <v>388.93099999999998</v>
      </c>
      <c r="K56" s="355">
        <v>9.7395087482498894</v>
      </c>
      <c r="L56" s="240">
        <v>628.10599999999999</v>
      </c>
      <c r="M56" s="355" t="s">
        <v>437</v>
      </c>
      <c r="N56" s="240">
        <v>214.65</v>
      </c>
      <c r="O56" s="355">
        <v>41.908355893108997</v>
      </c>
      <c r="P56" s="348">
        <v>324.07900000000001</v>
      </c>
      <c r="Q56" s="215">
        <v>3.8374147094071702</v>
      </c>
      <c r="T56" s="315" t="s">
        <v>211</v>
      </c>
      <c r="U56" s="240">
        <v>334.34699999999998</v>
      </c>
      <c r="V56" s="140">
        <v>4.9237203778144503</v>
      </c>
      <c r="W56" s="240">
        <v>309.79000000000002</v>
      </c>
      <c r="X56" s="355">
        <v>8.4858767032257507</v>
      </c>
      <c r="Y56" s="240">
        <v>280.40499999999997</v>
      </c>
      <c r="Z56" s="355">
        <v>9.3880726631020899</v>
      </c>
      <c r="AA56" s="240">
        <v>408.31099999999998</v>
      </c>
      <c r="AB56" s="355">
        <v>27.6539719957619</v>
      </c>
      <c r="AC56" s="240">
        <v>375.93299999999999</v>
      </c>
      <c r="AD56" s="355">
        <v>10.019608276399101</v>
      </c>
      <c r="AE56" s="240">
        <v>628.10599999999999</v>
      </c>
      <c r="AF56" s="355" t="s">
        <v>437</v>
      </c>
      <c r="AG56" s="240">
        <v>214.65</v>
      </c>
      <c r="AH56" s="355">
        <v>41.908355893108997</v>
      </c>
      <c r="AI56" s="348">
        <v>321.02</v>
      </c>
      <c r="AJ56" s="215">
        <v>4.06142744414245</v>
      </c>
    </row>
    <row r="57" spans="1:36" ht="21" customHeight="1">
      <c r="A57" s="315" t="s">
        <v>212</v>
      </c>
      <c r="B57" s="240">
        <v>315.72699999999998</v>
      </c>
      <c r="C57" s="140">
        <v>5.1374668355082198</v>
      </c>
      <c r="D57" s="240">
        <v>369.93700000000001</v>
      </c>
      <c r="E57" s="355">
        <v>9.89442338626049</v>
      </c>
      <c r="F57" s="240">
        <v>276.303</v>
      </c>
      <c r="G57" s="355">
        <v>9.5698988976566408</v>
      </c>
      <c r="H57" s="240">
        <v>526.58000000000004</v>
      </c>
      <c r="I57" s="355">
        <v>25.643893488970399</v>
      </c>
      <c r="J57" s="240">
        <v>334.43900000000002</v>
      </c>
      <c r="K57" s="355">
        <v>16.569324398149501</v>
      </c>
      <c r="L57" s="240" t="s">
        <v>437</v>
      </c>
      <c r="M57" s="355" t="s">
        <v>437</v>
      </c>
      <c r="N57" s="240">
        <v>233.339</v>
      </c>
      <c r="O57" s="355">
        <v>24.3106155462917</v>
      </c>
      <c r="P57" s="348">
        <v>322.548</v>
      </c>
      <c r="Q57" s="215">
        <v>4.4567816235129198</v>
      </c>
      <c r="T57" s="315" t="s">
        <v>212</v>
      </c>
      <c r="U57" s="240">
        <v>312.67599999999999</v>
      </c>
      <c r="V57" s="140">
        <v>5.7715381355488002</v>
      </c>
      <c r="W57" s="240">
        <v>383.31099999999998</v>
      </c>
      <c r="X57" s="355">
        <v>10.0425041195845</v>
      </c>
      <c r="Y57" s="240">
        <v>271.86399999999998</v>
      </c>
      <c r="Z57" s="355">
        <v>9.5537181918620906</v>
      </c>
      <c r="AA57" s="240">
        <v>545.77300000000002</v>
      </c>
      <c r="AB57" s="355">
        <v>29.3459745388007</v>
      </c>
      <c r="AC57" s="240">
        <v>351.21600000000001</v>
      </c>
      <c r="AD57" s="355">
        <v>19.147843070530701</v>
      </c>
      <c r="AE57" s="240" t="s">
        <v>437</v>
      </c>
      <c r="AF57" s="355" t="s">
        <v>437</v>
      </c>
      <c r="AG57" s="240">
        <v>203.44200000000001</v>
      </c>
      <c r="AH57" s="355">
        <v>29.148286399479598</v>
      </c>
      <c r="AI57" s="348">
        <v>321.00299999999999</v>
      </c>
      <c r="AJ57" s="215">
        <v>4.83714526174911</v>
      </c>
    </row>
    <row r="58" spans="1:36" ht="21" customHeight="1">
      <c r="A58" s="315" t="s">
        <v>213</v>
      </c>
      <c r="B58" s="240">
        <v>329.76799999999997</v>
      </c>
      <c r="C58" s="140">
        <v>8.0601857037773001</v>
      </c>
      <c r="D58" s="240">
        <v>308.20999999999998</v>
      </c>
      <c r="E58" s="355">
        <v>9.5026306352244791</v>
      </c>
      <c r="F58" s="240">
        <v>244.27</v>
      </c>
      <c r="G58" s="355">
        <v>14.4894369094817</v>
      </c>
      <c r="H58" s="240">
        <v>275.36500000000001</v>
      </c>
      <c r="I58" s="355">
        <v>45.333838184496997</v>
      </c>
      <c r="J58" s="240" t="s">
        <v>437</v>
      </c>
      <c r="K58" s="355" t="s">
        <v>437</v>
      </c>
      <c r="L58" s="240" t="s">
        <v>437</v>
      </c>
      <c r="M58" s="355" t="s">
        <v>437</v>
      </c>
      <c r="N58" s="240">
        <v>278.79899999999998</v>
      </c>
      <c r="O58" s="355">
        <v>18.813916684076201</v>
      </c>
      <c r="P58" s="348">
        <v>306.661</v>
      </c>
      <c r="Q58" s="215">
        <v>5.2179464369836399</v>
      </c>
      <c r="T58" s="315" t="s">
        <v>213</v>
      </c>
      <c r="U58" s="240">
        <v>323.88799999999998</v>
      </c>
      <c r="V58" s="140">
        <v>8.2291677058364794</v>
      </c>
      <c r="W58" s="240">
        <v>305.21499999999997</v>
      </c>
      <c r="X58" s="355">
        <v>11.113437424378199</v>
      </c>
      <c r="Y58" s="240">
        <v>240.452</v>
      </c>
      <c r="Z58" s="355">
        <v>16.463393885835</v>
      </c>
      <c r="AA58" s="240">
        <v>292.24</v>
      </c>
      <c r="AB58" s="355">
        <v>54.3380152354488</v>
      </c>
      <c r="AC58" s="240" t="s">
        <v>437</v>
      </c>
      <c r="AD58" s="355" t="s">
        <v>437</v>
      </c>
      <c r="AE58" s="240" t="s">
        <v>437</v>
      </c>
      <c r="AF58" s="355" t="s">
        <v>437</v>
      </c>
      <c r="AG58" s="240">
        <v>244.43799999999999</v>
      </c>
      <c r="AH58" s="355">
        <v>19.905777166218201</v>
      </c>
      <c r="AI58" s="348">
        <v>299.45699999999999</v>
      </c>
      <c r="AJ58" s="215">
        <v>5.6455455370595704</v>
      </c>
    </row>
    <row r="59" spans="1:36" ht="21" customHeight="1">
      <c r="A59" s="315" t="s">
        <v>214</v>
      </c>
      <c r="B59" s="240">
        <v>361.19099999999997</v>
      </c>
      <c r="C59" s="140">
        <v>9.00728677152639</v>
      </c>
      <c r="D59" s="240">
        <v>421.55500000000001</v>
      </c>
      <c r="E59" s="355">
        <v>15.2578118590191</v>
      </c>
      <c r="F59" s="240">
        <v>303.70299999999997</v>
      </c>
      <c r="G59" s="355">
        <v>18.709913219987602</v>
      </c>
      <c r="H59" s="240" t="s">
        <v>437</v>
      </c>
      <c r="I59" s="355" t="s">
        <v>437</v>
      </c>
      <c r="J59" s="240">
        <v>1002.304</v>
      </c>
      <c r="K59" s="355" t="s">
        <v>437</v>
      </c>
      <c r="L59" s="240" t="s">
        <v>437</v>
      </c>
      <c r="M59" s="355" t="s">
        <v>437</v>
      </c>
      <c r="N59" s="240">
        <v>342.46699999999998</v>
      </c>
      <c r="O59" s="355">
        <v>19.205005618012301</v>
      </c>
      <c r="P59" s="348">
        <v>368.86500000000001</v>
      </c>
      <c r="Q59" s="215">
        <v>7.1161524767305204</v>
      </c>
      <c r="T59" s="315" t="s">
        <v>214</v>
      </c>
      <c r="U59" s="240">
        <v>337.90800000000002</v>
      </c>
      <c r="V59" s="140">
        <v>9.5227668605083693</v>
      </c>
      <c r="W59" s="240">
        <v>443.33800000000002</v>
      </c>
      <c r="X59" s="355">
        <v>18.278400927746802</v>
      </c>
      <c r="Y59" s="240">
        <v>254.15799999999999</v>
      </c>
      <c r="Z59" s="355">
        <v>17.4926473535971</v>
      </c>
      <c r="AA59" s="240" t="s">
        <v>437</v>
      </c>
      <c r="AB59" s="355" t="s">
        <v>437</v>
      </c>
      <c r="AC59" s="240">
        <v>1002.304</v>
      </c>
      <c r="AD59" s="355" t="s">
        <v>437</v>
      </c>
      <c r="AE59" s="240" t="s">
        <v>437</v>
      </c>
      <c r="AF59" s="355" t="s">
        <v>437</v>
      </c>
      <c r="AG59" s="240">
        <v>379.49299999999999</v>
      </c>
      <c r="AH59" s="355">
        <v>21.6273569589349</v>
      </c>
      <c r="AI59" s="348">
        <v>356.06400000000002</v>
      </c>
      <c r="AJ59" s="215">
        <v>7.6964117168989699</v>
      </c>
    </row>
    <row r="60" spans="1:36" ht="21" customHeight="1">
      <c r="A60" s="315" t="s">
        <v>215</v>
      </c>
      <c r="B60" s="240">
        <v>270.73500000000001</v>
      </c>
      <c r="C60" s="140">
        <v>13.1419708250315</v>
      </c>
      <c r="D60" s="240">
        <v>363.041</v>
      </c>
      <c r="E60" s="355">
        <v>18.044397985421401</v>
      </c>
      <c r="F60" s="240">
        <v>171.75800000000001</v>
      </c>
      <c r="G60" s="355">
        <v>22.346284877853201</v>
      </c>
      <c r="H60" s="240">
        <v>270.24200000000002</v>
      </c>
      <c r="I60" s="355" t="s">
        <v>437</v>
      </c>
      <c r="J60" s="240" t="s">
        <v>437</v>
      </c>
      <c r="K60" s="355" t="s">
        <v>437</v>
      </c>
      <c r="L60" s="240" t="s">
        <v>437</v>
      </c>
      <c r="M60" s="355" t="s">
        <v>437</v>
      </c>
      <c r="N60" s="240">
        <v>333.548</v>
      </c>
      <c r="O60" s="355">
        <v>38.825556069496301</v>
      </c>
      <c r="P60" s="348">
        <v>292.50099999999998</v>
      </c>
      <c r="Q60" s="215">
        <v>10.336356986361499</v>
      </c>
      <c r="T60" s="315" t="s">
        <v>215</v>
      </c>
      <c r="U60" s="240">
        <v>261.435</v>
      </c>
      <c r="V60" s="140">
        <v>13.8075745537359</v>
      </c>
      <c r="W60" s="240">
        <v>358.47500000000002</v>
      </c>
      <c r="X60" s="355">
        <v>27.528139984257201</v>
      </c>
      <c r="Y60" s="240">
        <v>171.75800000000001</v>
      </c>
      <c r="Z60" s="355">
        <v>22.346284877853201</v>
      </c>
      <c r="AA60" s="240">
        <v>270.24200000000002</v>
      </c>
      <c r="AB60" s="355" t="s">
        <v>437</v>
      </c>
      <c r="AC60" s="240" t="s">
        <v>437</v>
      </c>
      <c r="AD60" s="355" t="s">
        <v>437</v>
      </c>
      <c r="AE60" s="240" t="s">
        <v>437</v>
      </c>
      <c r="AF60" s="355" t="s">
        <v>437</v>
      </c>
      <c r="AG60" s="240">
        <v>364.32499999999999</v>
      </c>
      <c r="AH60" s="355">
        <v>39.188216384051202</v>
      </c>
      <c r="AI60" s="348">
        <v>280.49400000000003</v>
      </c>
      <c r="AJ60" s="215">
        <v>12.712167684937601</v>
      </c>
    </row>
    <row r="61" spans="1:36" ht="21" customHeight="1">
      <c r="A61" s="315" t="s">
        <v>216</v>
      </c>
      <c r="B61" s="349">
        <v>274.72000000000003</v>
      </c>
      <c r="C61" s="353">
        <v>15.9441925930825</v>
      </c>
      <c r="D61" s="240">
        <v>462.45699999999999</v>
      </c>
      <c r="E61" s="355">
        <v>37.214697334844701</v>
      </c>
      <c r="F61" s="240" t="s">
        <v>437</v>
      </c>
      <c r="G61" s="355" t="s">
        <v>437</v>
      </c>
      <c r="H61" s="240" t="s">
        <v>437</v>
      </c>
      <c r="I61" s="355" t="s">
        <v>437</v>
      </c>
      <c r="J61" s="240" t="s">
        <v>437</v>
      </c>
      <c r="K61" s="355" t="s">
        <v>437</v>
      </c>
      <c r="L61" s="240" t="s">
        <v>437</v>
      </c>
      <c r="M61" s="355" t="s">
        <v>437</v>
      </c>
      <c r="N61" s="240" t="s">
        <v>437</v>
      </c>
      <c r="O61" s="355" t="s">
        <v>437</v>
      </c>
      <c r="P61" s="350">
        <v>297.06799999999998</v>
      </c>
      <c r="Q61" s="358">
        <v>15.294036377704099</v>
      </c>
      <c r="T61" s="315" t="s">
        <v>216</v>
      </c>
      <c r="U61" s="349">
        <v>285.73</v>
      </c>
      <c r="V61" s="353">
        <v>18.019310980458201</v>
      </c>
      <c r="W61" s="240">
        <v>462.45699999999999</v>
      </c>
      <c r="X61" s="355">
        <v>37.214697334844701</v>
      </c>
      <c r="Y61" s="240" t="s">
        <v>437</v>
      </c>
      <c r="Z61" s="355" t="s">
        <v>437</v>
      </c>
      <c r="AA61" s="240" t="s">
        <v>437</v>
      </c>
      <c r="AB61" s="355" t="s">
        <v>437</v>
      </c>
      <c r="AC61" s="240" t="s">
        <v>437</v>
      </c>
      <c r="AD61" s="355" t="s">
        <v>437</v>
      </c>
      <c r="AE61" s="240" t="s">
        <v>437</v>
      </c>
      <c r="AF61" s="355" t="s">
        <v>437</v>
      </c>
      <c r="AG61" s="240" t="s">
        <v>437</v>
      </c>
      <c r="AH61" s="355" t="s">
        <v>437</v>
      </c>
      <c r="AI61" s="350">
        <v>311.97500000000002</v>
      </c>
      <c r="AJ61" s="358">
        <v>16.468033163663701</v>
      </c>
    </row>
    <row r="62" spans="1:36" ht="21" customHeight="1">
      <c r="A62" s="316" t="s">
        <v>217</v>
      </c>
      <c r="B62" s="241">
        <v>240.97399999999999</v>
      </c>
      <c r="C62" s="141">
        <v>17.269058076477201</v>
      </c>
      <c r="D62" s="241">
        <v>367.21199999999999</v>
      </c>
      <c r="E62" s="356">
        <v>22.205468719288099</v>
      </c>
      <c r="F62" s="241" t="s">
        <v>437</v>
      </c>
      <c r="G62" s="356" t="s">
        <v>437</v>
      </c>
      <c r="H62" s="241" t="s">
        <v>437</v>
      </c>
      <c r="I62" s="356" t="s">
        <v>437</v>
      </c>
      <c r="J62" s="241">
        <v>162.239</v>
      </c>
      <c r="K62" s="356" t="s">
        <v>437</v>
      </c>
      <c r="L62" s="241" t="s">
        <v>437</v>
      </c>
      <c r="M62" s="356" t="s">
        <v>437</v>
      </c>
      <c r="N62" s="241">
        <v>317.916</v>
      </c>
      <c r="O62" s="356">
        <v>73.005293566909501</v>
      </c>
      <c r="P62" s="351">
        <v>258.08100000000002</v>
      </c>
      <c r="Q62" s="359">
        <v>14.943417113245401</v>
      </c>
      <c r="T62" s="316" t="s">
        <v>217</v>
      </c>
      <c r="U62" s="241">
        <v>255.99199999999999</v>
      </c>
      <c r="V62" s="141">
        <v>17.925636148127399</v>
      </c>
      <c r="W62" s="241">
        <v>346.50900000000001</v>
      </c>
      <c r="X62" s="356">
        <v>41.744795992011198</v>
      </c>
      <c r="Y62" s="241" t="s">
        <v>437</v>
      </c>
      <c r="Z62" s="356" t="s">
        <v>437</v>
      </c>
      <c r="AA62" s="241" t="s">
        <v>437</v>
      </c>
      <c r="AB62" s="356" t="s">
        <v>437</v>
      </c>
      <c r="AC62" s="241">
        <v>162.239</v>
      </c>
      <c r="AD62" s="356" t="s">
        <v>437</v>
      </c>
      <c r="AE62" s="241" t="s">
        <v>437</v>
      </c>
      <c r="AF62" s="356" t="s">
        <v>437</v>
      </c>
      <c r="AG62" s="241">
        <v>317.916</v>
      </c>
      <c r="AH62" s="356">
        <v>73.005293566909501</v>
      </c>
      <c r="AI62" s="351">
        <v>263.21899999999999</v>
      </c>
      <c r="AJ62" s="359">
        <v>16.975068590301301</v>
      </c>
    </row>
    <row r="63" spans="1:36" ht="27" customHeight="1">
      <c r="A63" s="360" t="s">
        <v>170</v>
      </c>
      <c r="B63" s="250">
        <v>250.30799999999999</v>
      </c>
      <c r="C63" s="216">
        <v>2.2919868202039</v>
      </c>
      <c r="D63" s="250">
        <v>223.32300000000001</v>
      </c>
      <c r="E63" s="335">
        <v>2.7386950448398002</v>
      </c>
      <c r="F63" s="250">
        <v>175.70500000000001</v>
      </c>
      <c r="G63" s="216">
        <v>2.0752061935154198</v>
      </c>
      <c r="H63" s="250">
        <v>187.88399999999999</v>
      </c>
      <c r="I63" s="216">
        <v>5.3888798477245601</v>
      </c>
      <c r="J63" s="250">
        <v>208.72200000000001</v>
      </c>
      <c r="K63" s="216">
        <v>5.1448358652076802</v>
      </c>
      <c r="L63" s="250">
        <v>141.505</v>
      </c>
      <c r="M63" s="216">
        <v>2.9990646654782802</v>
      </c>
      <c r="N63" s="250">
        <v>189.84800000000001</v>
      </c>
      <c r="O63" s="335">
        <v>6.9084554855453204</v>
      </c>
      <c r="P63" s="250">
        <v>194.91200000000001</v>
      </c>
      <c r="Q63" s="217">
        <v>1.2584398745762899</v>
      </c>
      <c r="T63" s="360" t="s">
        <v>170</v>
      </c>
      <c r="U63" s="250">
        <v>248.393</v>
      </c>
      <c r="V63" s="216">
        <v>2.33164065134673</v>
      </c>
      <c r="W63" s="250">
        <v>216.95500000000001</v>
      </c>
      <c r="X63" s="335">
        <v>2.8854240704832601</v>
      </c>
      <c r="Y63" s="250">
        <v>175.15299999999999</v>
      </c>
      <c r="Z63" s="216">
        <v>2.1428921679442401</v>
      </c>
      <c r="AA63" s="250">
        <v>179.054</v>
      </c>
      <c r="AB63" s="216">
        <v>5.6920661390281699</v>
      </c>
      <c r="AC63" s="250">
        <v>199.322</v>
      </c>
      <c r="AD63" s="216">
        <v>5.6419033731780202</v>
      </c>
      <c r="AE63" s="250">
        <v>140.4</v>
      </c>
      <c r="AF63" s="216">
        <v>3.0058050793950102</v>
      </c>
      <c r="AG63" s="250">
        <v>179.86500000000001</v>
      </c>
      <c r="AH63" s="335">
        <v>7.1805530874154897</v>
      </c>
      <c r="AI63" s="250">
        <v>190.96100000000001</v>
      </c>
      <c r="AJ63" s="217">
        <v>1.27229308233677</v>
      </c>
    </row>
    <row r="64" spans="1:36" ht="15.75" customHeight="1">
      <c r="A64" s="837"/>
      <c r="B64" s="837"/>
      <c r="C64" s="837"/>
      <c r="D64" s="837"/>
      <c r="E64" s="837"/>
      <c r="F64" s="837"/>
      <c r="G64" s="837"/>
      <c r="H64" s="837"/>
      <c r="I64" s="837"/>
      <c r="J64" s="837"/>
      <c r="K64" s="837"/>
      <c r="L64" s="837"/>
      <c r="M64" s="837"/>
      <c r="N64" s="837"/>
      <c r="O64" s="837"/>
      <c r="P64" s="837"/>
      <c r="Q64" s="837"/>
      <c r="T64" s="837"/>
      <c r="U64" s="837"/>
      <c r="V64" s="837"/>
      <c r="W64" s="837"/>
      <c r="X64" s="837"/>
      <c r="Y64" s="837"/>
      <c r="Z64" s="837"/>
      <c r="AA64" s="837"/>
      <c r="AB64" s="837"/>
      <c r="AC64" s="837"/>
      <c r="AD64" s="837"/>
      <c r="AE64" s="837"/>
      <c r="AF64" s="837"/>
      <c r="AG64" s="837"/>
      <c r="AH64" s="837"/>
      <c r="AI64" s="837"/>
      <c r="AJ64" s="837"/>
    </row>
  </sheetData>
  <mergeCells count="68">
    <mergeCell ref="A64:Q64"/>
    <mergeCell ref="T64:AJ64"/>
    <mergeCell ref="T44:AJ44"/>
    <mergeCell ref="T45:T47"/>
    <mergeCell ref="U45:AJ45"/>
    <mergeCell ref="U46:V46"/>
    <mergeCell ref="W46:X46"/>
    <mergeCell ref="Y46:Z46"/>
    <mergeCell ref="AA46:AB46"/>
    <mergeCell ref="AC46:AD46"/>
    <mergeCell ref="AE46:AF46"/>
    <mergeCell ref="AG46:AH46"/>
    <mergeCell ref="AI46:AJ46"/>
    <mergeCell ref="J46:K46"/>
    <mergeCell ref="L46:M46"/>
    <mergeCell ref="N46:O46"/>
    <mergeCell ref="T23:AJ23"/>
    <mergeCell ref="T24:T26"/>
    <mergeCell ref="U24:AJ24"/>
    <mergeCell ref="U25:V25"/>
    <mergeCell ref="W25:X25"/>
    <mergeCell ref="Y25:Z25"/>
    <mergeCell ref="AA25:AB25"/>
    <mergeCell ref="AC25:AD25"/>
    <mergeCell ref="AE25:AF25"/>
    <mergeCell ref="AG25:AH25"/>
    <mergeCell ref="AI25:AJ25"/>
    <mergeCell ref="T1:AJ1"/>
    <mergeCell ref="T3:T5"/>
    <mergeCell ref="U3:AJ3"/>
    <mergeCell ref="U4:V4"/>
    <mergeCell ref="W4:X4"/>
    <mergeCell ref="Y4:Z4"/>
    <mergeCell ref="AA4:AB4"/>
    <mergeCell ref="AC4:AD4"/>
    <mergeCell ref="AE4:AF4"/>
    <mergeCell ref="AG4:AH4"/>
    <mergeCell ref="AI4:AJ4"/>
    <mergeCell ref="P46:Q46"/>
    <mergeCell ref="A44:Q44"/>
    <mergeCell ref="A45:A47"/>
    <mergeCell ref="B45:Q45"/>
    <mergeCell ref="B46:C46"/>
    <mergeCell ref="D46:E46"/>
    <mergeCell ref="F46:G46"/>
    <mergeCell ref="H46:I46"/>
    <mergeCell ref="J25:K25"/>
    <mergeCell ref="L25:M25"/>
    <mergeCell ref="N25:O25"/>
    <mergeCell ref="P25:Q25"/>
    <mergeCell ref="A23:Q23"/>
    <mergeCell ref="A24:A26"/>
    <mergeCell ref="B24:Q24"/>
    <mergeCell ref="B25:C25"/>
    <mergeCell ref="D25:E25"/>
    <mergeCell ref="F25:G25"/>
    <mergeCell ref="H25:I25"/>
    <mergeCell ref="J4:K4"/>
    <mergeCell ref="L4:M4"/>
    <mergeCell ref="N4:O4"/>
    <mergeCell ref="P4:Q4"/>
    <mergeCell ref="A1:Q1"/>
    <mergeCell ref="A3:A5"/>
    <mergeCell ref="B3:Q3"/>
    <mergeCell ref="B4:C4"/>
    <mergeCell ref="D4:E4"/>
    <mergeCell ref="F4:G4"/>
    <mergeCell ref="H4:I4"/>
  </mergeCells>
  <hyperlinks>
    <hyperlink ref="A1:Q1" location="'0'!A1" display="'0'!A1" xr:uid="{1F193BC8-ED75-4BD4-8B0E-8DCFBDFD5003}"/>
  </hyperlinks>
  <printOptions horizontalCentered="1"/>
  <pageMargins left="0.78740157480314965" right="0.78740157480314965" top="0.98425196850393704" bottom="1.1811023622047245" header="0.51181102362204722" footer="0.51181102362204722"/>
  <pageSetup paperSize="9" scale="90" orientation="landscape"/>
  <rowBreaks count="2" manualBreakCount="2">
    <brk id="21" max="16383" man="1"/>
    <brk id="42" max="16383" man="1"/>
  </rowBreaks>
  <colBreaks count="1" manualBreakCount="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C40"/>
  <sheetViews>
    <sheetView zoomScaleNormal="100" workbookViewId="0"/>
  </sheetViews>
  <sheetFormatPr defaultColWidth="11.44140625" defaultRowHeight="13.2"/>
  <cols>
    <col min="1" max="2" width="3.33203125" customWidth="1"/>
    <col min="3" max="3" width="14.33203125" customWidth="1"/>
    <col min="4" max="4" width="5.88671875" customWidth="1"/>
    <col min="5" max="5" width="4.88671875" customWidth="1"/>
    <col min="6" max="6" width="5.109375" customWidth="1"/>
    <col min="7" max="7" width="5.88671875" customWidth="1"/>
    <col min="8" max="8" width="4.88671875" customWidth="1"/>
    <col min="9" max="9" width="5.109375" customWidth="1"/>
    <col min="10" max="10" width="5.88671875" customWidth="1"/>
    <col min="11" max="11" width="4.88671875" customWidth="1"/>
    <col min="12" max="12" width="5.109375" customWidth="1"/>
    <col min="13" max="13" width="5.88671875" customWidth="1"/>
    <col min="14" max="14" width="4.88671875" customWidth="1"/>
    <col min="15" max="15" width="5.109375" customWidth="1"/>
    <col min="16" max="16" width="5.88671875" customWidth="1"/>
    <col min="17" max="17" width="4.88671875" customWidth="1"/>
    <col min="18" max="18" width="5.109375" customWidth="1"/>
    <col min="19" max="19" width="5.88671875" customWidth="1"/>
    <col min="20" max="20" width="4.88671875" customWidth="1"/>
    <col min="21" max="21" width="5.109375" customWidth="1"/>
    <col min="22" max="22" width="5.88671875" customWidth="1"/>
    <col min="23" max="23" width="4.88671875" customWidth="1"/>
    <col min="24" max="24" width="5.109375" customWidth="1"/>
    <col min="25" max="25" width="7" customWidth="1"/>
    <col min="26" max="26" width="4.88671875" customWidth="1"/>
    <col min="27" max="27" width="5.109375" customWidth="1"/>
    <col min="28" max="28" width="1.33203125" customWidth="1"/>
    <col min="29" max="30" width="3.33203125" customWidth="1"/>
    <col min="31" max="31" width="13.109375" customWidth="1"/>
    <col min="32" max="32" width="5.88671875" customWidth="1"/>
    <col min="33" max="33" width="5" customWidth="1"/>
    <col min="34" max="35" width="5.88671875" customWidth="1"/>
    <col min="36" max="36" width="5.33203125" customWidth="1"/>
    <col min="37" max="38" width="5.88671875" customWidth="1"/>
    <col min="39" max="39" width="5" customWidth="1"/>
    <col min="40" max="41" width="5.88671875" customWidth="1"/>
    <col min="42" max="42" width="5" customWidth="1"/>
    <col min="43" max="44" width="5.88671875" customWidth="1"/>
    <col min="45" max="45" width="5.33203125" customWidth="1"/>
    <col min="46" max="47" width="5.88671875" customWidth="1"/>
    <col min="48" max="48" width="5" customWidth="1"/>
    <col min="49" max="50" width="5.88671875" customWidth="1"/>
    <col min="51" max="51" width="4.88671875" customWidth="1"/>
    <col min="52" max="52" width="5.88671875" customWidth="1"/>
    <col min="53" max="53" width="7.5546875" customWidth="1"/>
    <col min="54" max="54" width="5" customWidth="1"/>
    <col min="55" max="55" width="5.6640625" customWidth="1"/>
  </cols>
  <sheetData>
    <row r="1" spans="1:55" ht="21.75" customHeight="1">
      <c r="C1" s="720" t="s">
        <v>259</v>
      </c>
      <c r="D1" s="720"/>
      <c r="E1" s="720"/>
      <c r="F1" s="720"/>
      <c r="G1" s="720"/>
      <c r="H1" s="720"/>
      <c r="I1" s="720"/>
      <c r="J1" s="720"/>
      <c r="K1" s="720"/>
      <c r="L1" s="720"/>
      <c r="M1" s="720"/>
      <c r="N1" s="720"/>
      <c r="O1" s="720"/>
      <c r="P1" s="720"/>
      <c r="Q1" s="720"/>
      <c r="R1" s="720"/>
      <c r="S1" s="720"/>
      <c r="T1" s="720"/>
      <c r="U1" s="720"/>
      <c r="V1" s="720"/>
      <c r="W1" s="720"/>
      <c r="X1" s="720"/>
      <c r="Y1" s="720"/>
      <c r="Z1" s="720"/>
      <c r="AA1" s="720"/>
      <c r="AE1" s="720" t="s">
        <v>269</v>
      </c>
      <c r="AF1" s="720"/>
      <c r="AG1" s="720"/>
      <c r="AH1" s="720"/>
      <c r="AI1" s="720"/>
      <c r="AJ1" s="720"/>
      <c r="AK1" s="720"/>
      <c r="AL1" s="720"/>
      <c r="AM1" s="720"/>
      <c r="AN1" s="720"/>
      <c r="AO1" s="720"/>
      <c r="AP1" s="720"/>
      <c r="AQ1" s="720"/>
      <c r="AR1" s="720"/>
      <c r="AS1" s="720"/>
      <c r="AT1" s="720"/>
      <c r="AU1" s="720"/>
      <c r="AV1" s="720"/>
      <c r="AW1" s="720"/>
      <c r="AX1" s="720"/>
      <c r="AY1" s="720"/>
      <c r="AZ1" s="720"/>
      <c r="BA1" s="720"/>
      <c r="BB1" s="720"/>
      <c r="BC1" s="720"/>
    </row>
    <row r="2" spans="1:55" ht="10.5" customHeight="1">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row>
    <row r="3" spans="1:55" ht="18.75" customHeight="1">
      <c r="A3" s="841" t="s">
        <v>260</v>
      </c>
      <c r="B3" s="842"/>
      <c r="C3" s="843"/>
      <c r="D3" s="830" t="s">
        <v>201</v>
      </c>
      <c r="E3" s="831"/>
      <c r="F3" s="831"/>
      <c r="G3" s="831"/>
      <c r="H3" s="831"/>
      <c r="I3" s="831"/>
      <c r="J3" s="831"/>
      <c r="K3" s="831"/>
      <c r="L3" s="831"/>
      <c r="M3" s="831"/>
      <c r="N3" s="831"/>
      <c r="O3" s="831"/>
      <c r="P3" s="831"/>
      <c r="Q3" s="831"/>
      <c r="R3" s="831"/>
      <c r="S3" s="831"/>
      <c r="T3" s="831"/>
      <c r="U3" s="831"/>
      <c r="V3" s="831"/>
      <c r="W3" s="831"/>
      <c r="X3" s="831"/>
      <c r="Y3" s="831"/>
      <c r="Z3" s="831"/>
      <c r="AA3" s="832"/>
      <c r="AC3" s="841" t="s">
        <v>260</v>
      </c>
      <c r="AD3" s="842"/>
      <c r="AE3" s="843"/>
      <c r="AF3" s="830" t="s">
        <v>201</v>
      </c>
      <c r="AG3" s="831"/>
      <c r="AH3" s="831"/>
      <c r="AI3" s="831"/>
      <c r="AJ3" s="831"/>
      <c r="AK3" s="831"/>
      <c r="AL3" s="831"/>
      <c r="AM3" s="831"/>
      <c r="AN3" s="831"/>
      <c r="AO3" s="831"/>
      <c r="AP3" s="831"/>
      <c r="AQ3" s="831"/>
      <c r="AR3" s="831"/>
      <c r="AS3" s="831"/>
      <c r="AT3" s="831"/>
      <c r="AU3" s="831"/>
      <c r="AV3" s="831"/>
      <c r="AW3" s="831"/>
      <c r="AX3" s="831"/>
      <c r="AY3" s="831"/>
      <c r="AZ3" s="831"/>
      <c r="BA3" s="831"/>
      <c r="BB3" s="831"/>
      <c r="BC3" s="832"/>
    </row>
    <row r="4" spans="1:55" ht="20.25" customHeight="1">
      <c r="A4" s="844"/>
      <c r="B4" s="845"/>
      <c r="C4" s="846"/>
      <c r="D4" s="824" t="s">
        <v>82</v>
      </c>
      <c r="E4" s="818"/>
      <c r="F4" s="825"/>
      <c r="G4" s="824" t="s">
        <v>83</v>
      </c>
      <c r="H4" s="818"/>
      <c r="I4" s="825"/>
      <c r="J4" s="824" t="s">
        <v>84</v>
      </c>
      <c r="K4" s="818"/>
      <c r="L4" s="825"/>
      <c r="M4" s="824" t="s">
        <v>85</v>
      </c>
      <c r="N4" s="818"/>
      <c r="O4" s="825"/>
      <c r="P4" s="824" t="s">
        <v>86</v>
      </c>
      <c r="Q4" s="818"/>
      <c r="R4" s="825"/>
      <c r="S4" s="824" t="s">
        <v>87</v>
      </c>
      <c r="T4" s="818"/>
      <c r="U4" s="825"/>
      <c r="V4" s="824" t="s">
        <v>88</v>
      </c>
      <c r="W4" s="818"/>
      <c r="X4" s="818"/>
      <c r="Y4" s="824" t="s">
        <v>40</v>
      </c>
      <c r="Z4" s="818"/>
      <c r="AA4" s="819"/>
      <c r="AC4" s="844"/>
      <c r="AD4" s="845"/>
      <c r="AE4" s="846"/>
      <c r="AF4" s="824" t="s">
        <v>82</v>
      </c>
      <c r="AG4" s="818"/>
      <c r="AH4" s="825"/>
      <c r="AI4" s="824" t="s">
        <v>83</v>
      </c>
      <c r="AJ4" s="818"/>
      <c r="AK4" s="825"/>
      <c r="AL4" s="824" t="s">
        <v>84</v>
      </c>
      <c r="AM4" s="818"/>
      <c r="AN4" s="825"/>
      <c r="AO4" s="824" t="s">
        <v>85</v>
      </c>
      <c r="AP4" s="818"/>
      <c r="AQ4" s="825"/>
      <c r="AR4" s="824" t="s">
        <v>86</v>
      </c>
      <c r="AS4" s="818"/>
      <c r="AT4" s="825"/>
      <c r="AU4" s="824" t="s">
        <v>87</v>
      </c>
      <c r="AV4" s="818"/>
      <c r="AW4" s="825"/>
      <c r="AX4" s="824" t="s">
        <v>88</v>
      </c>
      <c r="AY4" s="818"/>
      <c r="AZ4" s="818"/>
      <c r="BA4" s="817" t="s">
        <v>40</v>
      </c>
      <c r="BB4" s="818"/>
      <c r="BC4" s="819"/>
    </row>
    <row r="5" spans="1:55" ht="35.25" customHeight="1">
      <c r="A5" s="847"/>
      <c r="B5" s="848"/>
      <c r="C5" s="849"/>
      <c r="D5" s="291" t="s">
        <v>202</v>
      </c>
      <c r="E5" s="14" t="s">
        <v>24</v>
      </c>
      <c r="F5" s="343" t="s">
        <v>253</v>
      </c>
      <c r="G5" s="291" t="s">
        <v>202</v>
      </c>
      <c r="H5" s="14" t="s">
        <v>24</v>
      </c>
      <c r="I5" s="343" t="s">
        <v>253</v>
      </c>
      <c r="J5" s="291" t="s">
        <v>202</v>
      </c>
      <c r="K5" s="14" t="s">
        <v>24</v>
      </c>
      <c r="L5" s="343" t="s">
        <v>253</v>
      </c>
      <c r="M5" s="291" t="s">
        <v>202</v>
      </c>
      <c r="N5" s="14" t="s">
        <v>24</v>
      </c>
      <c r="O5" s="343" t="s">
        <v>253</v>
      </c>
      <c r="P5" s="291" t="s">
        <v>202</v>
      </c>
      <c r="Q5" s="14" t="s">
        <v>24</v>
      </c>
      <c r="R5" s="343" t="s">
        <v>253</v>
      </c>
      <c r="S5" s="291" t="s">
        <v>202</v>
      </c>
      <c r="T5" s="14" t="s">
        <v>24</v>
      </c>
      <c r="U5" s="343" t="s">
        <v>253</v>
      </c>
      <c r="V5" s="291" t="s">
        <v>202</v>
      </c>
      <c r="W5" s="14" t="s">
        <v>24</v>
      </c>
      <c r="X5" s="361" t="s">
        <v>253</v>
      </c>
      <c r="Y5" s="291" t="s">
        <v>202</v>
      </c>
      <c r="Z5" s="14" t="s">
        <v>24</v>
      </c>
      <c r="AA5" s="344" t="s">
        <v>253</v>
      </c>
      <c r="AC5" s="847"/>
      <c r="AD5" s="848"/>
      <c r="AE5" s="849"/>
      <c r="AF5" s="291" t="s">
        <v>202</v>
      </c>
      <c r="AG5" s="14" t="s">
        <v>24</v>
      </c>
      <c r="AH5" s="343" t="s">
        <v>253</v>
      </c>
      <c r="AI5" s="291" t="s">
        <v>202</v>
      </c>
      <c r="AJ5" s="14" t="s">
        <v>24</v>
      </c>
      <c r="AK5" s="343" t="s">
        <v>253</v>
      </c>
      <c r="AL5" s="291" t="s">
        <v>202</v>
      </c>
      <c r="AM5" s="14" t="s">
        <v>24</v>
      </c>
      <c r="AN5" s="343" t="s">
        <v>253</v>
      </c>
      <c r="AO5" s="291" t="s">
        <v>202</v>
      </c>
      <c r="AP5" s="14" t="s">
        <v>24</v>
      </c>
      <c r="AQ5" s="343" t="s">
        <v>253</v>
      </c>
      <c r="AR5" s="291" t="s">
        <v>202</v>
      </c>
      <c r="AS5" s="14" t="s">
        <v>24</v>
      </c>
      <c r="AT5" s="343" t="s">
        <v>253</v>
      </c>
      <c r="AU5" s="291" t="s">
        <v>202</v>
      </c>
      <c r="AV5" s="14" t="s">
        <v>24</v>
      </c>
      <c r="AW5" s="343" t="s">
        <v>253</v>
      </c>
      <c r="AX5" s="291" t="s">
        <v>202</v>
      </c>
      <c r="AY5" s="14" t="s">
        <v>24</v>
      </c>
      <c r="AZ5" s="361" t="s">
        <v>253</v>
      </c>
      <c r="BA5" s="292" t="s">
        <v>202</v>
      </c>
      <c r="BB5" s="14" t="s">
        <v>24</v>
      </c>
      <c r="BC5" s="344" t="s">
        <v>253</v>
      </c>
    </row>
    <row r="6" spans="1:55" ht="20.25" customHeight="1">
      <c r="A6" s="850" t="s">
        <v>328</v>
      </c>
      <c r="B6" s="369"/>
      <c r="C6" s="370" t="s">
        <v>261</v>
      </c>
      <c r="D6" s="321">
        <v>11.747999999999999</v>
      </c>
      <c r="E6" s="322">
        <f>D6/D$13*100</f>
        <v>1.6902405441918482</v>
      </c>
      <c r="F6" s="363">
        <v>12.4210607035542</v>
      </c>
      <c r="G6" s="321">
        <v>14.885</v>
      </c>
      <c r="H6" s="322">
        <f>G6/G$13*100</f>
        <v>3.3995582972289662</v>
      </c>
      <c r="I6" s="363">
        <v>11.175085536524801</v>
      </c>
      <c r="J6" s="321">
        <v>33.710999999999999</v>
      </c>
      <c r="K6" s="322">
        <f>J6/J$13*100</f>
        <v>4.7746180843741053</v>
      </c>
      <c r="L6" s="363">
        <v>7.3165433406080096</v>
      </c>
      <c r="M6" s="321">
        <v>5.8239999999999998</v>
      </c>
      <c r="N6" s="322">
        <f>M6/M$13*100</f>
        <v>3.6137775268210048</v>
      </c>
      <c r="O6" s="363">
        <v>17.118194729281001</v>
      </c>
      <c r="P6" s="321">
        <v>4.0410000000000004</v>
      </c>
      <c r="Q6" s="322">
        <f>P6/P$13*100</f>
        <v>4.1501489165040564</v>
      </c>
      <c r="R6" s="363">
        <v>21.203600162024799</v>
      </c>
      <c r="S6" s="321">
        <v>6.2320000000000002</v>
      </c>
      <c r="T6" s="322">
        <f>S6/S$13*100</f>
        <v>2.7696669910981342</v>
      </c>
      <c r="U6" s="363">
        <v>16.526948289760298</v>
      </c>
      <c r="V6" s="321">
        <v>0.751</v>
      </c>
      <c r="W6" s="322">
        <f>V6/V$13*100</f>
        <v>1.9913029644163971</v>
      </c>
      <c r="X6" s="365">
        <v>44.850335689467499</v>
      </c>
      <c r="Y6" s="321">
        <v>77.191999999999993</v>
      </c>
      <c r="Z6" s="322">
        <f>Y6/Y$13*100</f>
        <v>3.2705702906533345</v>
      </c>
      <c r="AA6" s="367">
        <v>5.2758713211324197</v>
      </c>
      <c r="AC6" s="850" t="s">
        <v>328</v>
      </c>
      <c r="AD6" s="369"/>
      <c r="AE6" s="370" t="s">
        <v>261</v>
      </c>
      <c r="AF6" s="321">
        <v>10.343</v>
      </c>
      <c r="AG6" s="322">
        <f>AF6/AF$13*100</f>
        <v>2.2165883013514267</v>
      </c>
      <c r="AH6" s="363">
        <v>12.6937135492553</v>
      </c>
      <c r="AI6" s="321">
        <v>13.324</v>
      </c>
      <c r="AJ6" s="322">
        <f>AI6/AI$13*100</f>
        <v>3.6126317387755984</v>
      </c>
      <c r="AK6" s="363">
        <v>11.5682578860192</v>
      </c>
      <c r="AL6" s="321">
        <v>31.992999999999999</v>
      </c>
      <c r="AM6" s="322">
        <f>AL6/AL$13*100</f>
        <v>5.3827284290434809</v>
      </c>
      <c r="AN6" s="363">
        <v>7.5168433805112604</v>
      </c>
      <c r="AO6" s="321">
        <v>5.5110000000000001</v>
      </c>
      <c r="AP6" s="322">
        <f>AO6/AO$13*100</f>
        <v>4.1182492770084966</v>
      </c>
      <c r="AQ6" s="363">
        <v>17.0989773151374</v>
      </c>
      <c r="AR6" s="321">
        <v>3.5030000000000001</v>
      </c>
      <c r="AS6" s="322">
        <f>AR6/AR$13*100</f>
        <v>4.6554588344740511</v>
      </c>
      <c r="AT6" s="363">
        <v>23.367871296586401</v>
      </c>
      <c r="AU6" s="321">
        <v>6.0759999999999996</v>
      </c>
      <c r="AV6" s="322">
        <f>AU6/AU$13*100</f>
        <v>2.8483564289598529</v>
      </c>
      <c r="AW6" s="363">
        <v>16.951376107762499</v>
      </c>
      <c r="AX6" s="321">
        <v>0.751</v>
      </c>
      <c r="AY6" s="322">
        <f>AX6/AX$13*100</f>
        <v>2.3565220119865704</v>
      </c>
      <c r="AZ6" s="365">
        <v>44.850335689467499</v>
      </c>
      <c r="BA6" s="323">
        <v>71.501000000000005</v>
      </c>
      <c r="BB6" s="322">
        <f>BA6/BA$13*100</f>
        <v>3.7950751759377552</v>
      </c>
      <c r="BC6" s="367">
        <v>5.42393192382508</v>
      </c>
    </row>
    <row r="7" spans="1:55" ht="18" customHeight="1">
      <c r="A7" s="851"/>
      <c r="B7" s="371"/>
      <c r="C7" s="372" t="s">
        <v>262</v>
      </c>
      <c r="D7" s="324">
        <v>31.856999999999999</v>
      </c>
      <c r="E7" s="325">
        <f t="shared" ref="E7:E12" si="0">D7/D$13*100</f>
        <v>4.5834178597480175</v>
      </c>
      <c r="F7" s="364">
        <v>8.5346013777210707</v>
      </c>
      <c r="G7" s="324">
        <v>57.197000000000003</v>
      </c>
      <c r="H7" s="325">
        <f t="shared" ref="H7:H12" si="1">G7/G$13*100</f>
        <v>13.06311964572423</v>
      </c>
      <c r="I7" s="364">
        <v>6.1710287177619803</v>
      </c>
      <c r="J7" s="324">
        <v>20.245000000000001</v>
      </c>
      <c r="K7" s="325">
        <f t="shared" ref="K7:K12" si="2">J7/J$13*100</f>
        <v>2.8673769131189752</v>
      </c>
      <c r="L7" s="364">
        <v>9.3721629803446103</v>
      </c>
      <c r="M7" s="324">
        <v>10.362</v>
      </c>
      <c r="N7" s="325">
        <f t="shared" ref="N7:N12" si="3">M7/M$13*100</f>
        <v>6.429595249471026</v>
      </c>
      <c r="O7" s="364">
        <v>12.956267048536599</v>
      </c>
      <c r="P7" s="324">
        <v>4.7679999999999998</v>
      </c>
      <c r="Q7" s="325">
        <f t="shared" ref="Q7:Q12" si="4">P7/P$13*100</f>
        <v>4.8967854575331202</v>
      </c>
      <c r="R7" s="364">
        <v>19.866544245689099</v>
      </c>
      <c r="S7" s="324">
        <v>6.0880000000000001</v>
      </c>
      <c r="T7" s="325">
        <f>S7/S$13*100</f>
        <v>2.7056695509957382</v>
      </c>
      <c r="U7" s="364">
        <v>15.9900551612717</v>
      </c>
      <c r="V7" s="324">
        <v>1.2909999999999999</v>
      </c>
      <c r="W7" s="325">
        <f t="shared" ref="W7:W12" si="5">V7/V$13*100</f>
        <v>3.4231319934241924</v>
      </c>
      <c r="X7" s="366">
        <v>33.781930658223096</v>
      </c>
      <c r="Y7" s="324">
        <v>131.80799999999999</v>
      </c>
      <c r="Z7" s="325">
        <f t="shared" ref="Z7:Z12" si="6">Y7/Y$13*100</f>
        <v>5.5846114736039318</v>
      </c>
      <c r="AA7" s="368">
        <v>4.0390133105309296</v>
      </c>
      <c r="AC7" s="851"/>
      <c r="AD7" s="371"/>
      <c r="AE7" s="372" t="s">
        <v>262</v>
      </c>
      <c r="AF7" s="324">
        <v>29.202999999999999</v>
      </c>
      <c r="AG7" s="325">
        <f t="shared" ref="AG7:AG12" si="7">AF7/AF$13*100</f>
        <v>6.2584383800024863</v>
      </c>
      <c r="AH7" s="364">
        <v>8.9587617161456592</v>
      </c>
      <c r="AI7" s="324">
        <v>56.542999999999999</v>
      </c>
      <c r="AJ7" s="325">
        <f t="shared" ref="AJ7:AJ12" si="8">AI7/AI$13*100</f>
        <v>15.330909366976034</v>
      </c>
      <c r="AK7" s="364">
        <v>6.1815209359849002</v>
      </c>
      <c r="AL7" s="324">
        <v>19.132000000000001</v>
      </c>
      <c r="AM7" s="325">
        <f t="shared" ref="AM7:AM12" si="9">AL7/AL$13*100</f>
        <v>3.2189028945225484</v>
      </c>
      <c r="AN7" s="364">
        <v>9.6867398421362196</v>
      </c>
      <c r="AO7" s="324">
        <v>9.7370000000000001</v>
      </c>
      <c r="AP7" s="325">
        <f t="shared" ref="AP7:AP12" si="10">AO7/AO$13*100</f>
        <v>7.2762462729507771</v>
      </c>
      <c r="AQ7" s="364">
        <v>13.368754187919301</v>
      </c>
      <c r="AR7" s="324">
        <v>4.6120000000000001</v>
      </c>
      <c r="AS7" s="325">
        <f t="shared" ref="AS7:AS12" si="11">AR7/AR$13*100</f>
        <v>6.1293109176689482</v>
      </c>
      <c r="AT7" s="364">
        <v>20.258358624327201</v>
      </c>
      <c r="AU7" s="324">
        <v>5.9320000000000004</v>
      </c>
      <c r="AV7" s="325">
        <f>AU7/AU$13*100</f>
        <v>2.7808509441392117</v>
      </c>
      <c r="AW7" s="364">
        <v>16.0917495630713</v>
      </c>
      <c r="AX7" s="324">
        <v>1.2909999999999999</v>
      </c>
      <c r="AY7" s="325">
        <f t="shared" ref="AY7:AY12" si="12">AX7/AX$13*100</f>
        <v>4.0509586118171264</v>
      </c>
      <c r="AZ7" s="366">
        <v>33.781930658223096</v>
      </c>
      <c r="BA7" s="326">
        <v>126.449</v>
      </c>
      <c r="BB7" s="325">
        <f t="shared" ref="BB7:BB12" si="13">BA7/BA$13*100</f>
        <v>6.71156292810105</v>
      </c>
      <c r="BC7" s="368">
        <v>4.1492482184733603</v>
      </c>
    </row>
    <row r="8" spans="1:55" ht="18" customHeight="1">
      <c r="A8" s="851"/>
      <c r="B8" s="853" t="s">
        <v>387</v>
      </c>
      <c r="C8" s="362" t="s">
        <v>263</v>
      </c>
      <c r="D8" s="324">
        <v>37.326999999999998</v>
      </c>
      <c r="E8" s="325">
        <f t="shared" si="0"/>
        <v>5.3704127334907321</v>
      </c>
      <c r="F8" s="364">
        <v>7.5388625425880598</v>
      </c>
      <c r="G8" s="324">
        <v>55.896000000000001</v>
      </c>
      <c r="H8" s="325">
        <f t="shared" si="1"/>
        <v>12.765986602748425</v>
      </c>
      <c r="I8" s="364">
        <v>6.3231080886546396</v>
      </c>
      <c r="J8" s="324">
        <v>100.756</v>
      </c>
      <c r="K8" s="325">
        <f t="shared" si="2"/>
        <v>14.270458298751072</v>
      </c>
      <c r="L8" s="364">
        <v>4.5480040183204498</v>
      </c>
      <c r="M8" s="324">
        <v>47.420999999999999</v>
      </c>
      <c r="N8" s="325">
        <f t="shared" si="3"/>
        <v>29.424612654426319</v>
      </c>
      <c r="O8" s="364">
        <v>6.3442158756662499</v>
      </c>
      <c r="P8" s="324">
        <v>18.675999999999998</v>
      </c>
      <c r="Q8" s="325">
        <f t="shared" si="4"/>
        <v>19.180445722501798</v>
      </c>
      <c r="R8" s="364">
        <v>9.8009396611225092</v>
      </c>
      <c r="S8" s="324">
        <v>67.25</v>
      </c>
      <c r="T8" s="325">
        <f>S8/S$13*100</f>
        <v>29.887693381153646</v>
      </c>
      <c r="U8" s="364">
        <v>5.8009315924231402</v>
      </c>
      <c r="V8" s="324">
        <v>4.42</v>
      </c>
      <c r="W8" s="325">
        <f t="shared" si="5"/>
        <v>11.719785755952698</v>
      </c>
      <c r="X8" s="366">
        <v>20.438352467790299</v>
      </c>
      <c r="Y8" s="324">
        <v>331.74599999999998</v>
      </c>
      <c r="Z8" s="325">
        <f t="shared" si="6"/>
        <v>14.055842725192779</v>
      </c>
      <c r="AA8" s="368">
        <v>2.6666875326154398</v>
      </c>
      <c r="AC8" s="851"/>
      <c r="AD8" s="853" t="s">
        <v>387</v>
      </c>
      <c r="AE8" s="362" t="s">
        <v>263</v>
      </c>
      <c r="AF8" s="324">
        <v>30.512</v>
      </c>
      <c r="AG8" s="325">
        <f t="shared" si="7"/>
        <v>6.5389676351962427</v>
      </c>
      <c r="AH8" s="364">
        <v>8.1520101649135999</v>
      </c>
      <c r="AI8" s="324">
        <v>53.112000000000002</v>
      </c>
      <c r="AJ8" s="325">
        <f t="shared" si="8"/>
        <v>14.400637714638966</v>
      </c>
      <c r="AK8" s="364">
        <v>6.4925743684360002</v>
      </c>
      <c r="AL8" s="324">
        <v>92.123999999999995</v>
      </c>
      <c r="AM8" s="325">
        <f t="shared" si="9"/>
        <v>15.49959284209676</v>
      </c>
      <c r="AN8" s="364">
        <v>4.7270074604802597</v>
      </c>
      <c r="AO8" s="324">
        <v>45.015999999999998</v>
      </c>
      <c r="AP8" s="325">
        <f t="shared" si="10"/>
        <v>33.639468236946925</v>
      </c>
      <c r="AQ8" s="364">
        <v>6.5577513547540898</v>
      </c>
      <c r="AR8" s="324">
        <v>17.707000000000001</v>
      </c>
      <c r="AS8" s="325">
        <f t="shared" si="11"/>
        <v>23.532460628613197</v>
      </c>
      <c r="AT8" s="364">
        <v>10.0727542029276</v>
      </c>
      <c r="AU8" s="324">
        <v>66.131</v>
      </c>
      <c r="AV8" s="325">
        <f>AU8/AU$13*100</f>
        <v>31.00142511579066</v>
      </c>
      <c r="AW8" s="364">
        <v>5.8541955122040399</v>
      </c>
      <c r="AX8" s="324">
        <v>4.2370000000000001</v>
      </c>
      <c r="AY8" s="325">
        <f t="shared" si="12"/>
        <v>13.295051617559384</v>
      </c>
      <c r="AZ8" s="366">
        <v>20.828055174876901</v>
      </c>
      <c r="BA8" s="326">
        <v>308.839</v>
      </c>
      <c r="BB8" s="325">
        <f t="shared" si="13"/>
        <v>16.392319299890076</v>
      </c>
      <c r="BC8" s="368">
        <v>2.8017875937383501</v>
      </c>
    </row>
    <row r="9" spans="1:55" ht="18" customHeight="1">
      <c r="A9" s="851"/>
      <c r="B9" s="854"/>
      <c r="C9" s="362" t="s">
        <v>264</v>
      </c>
      <c r="D9" s="324">
        <v>31.161999999999999</v>
      </c>
      <c r="E9" s="325">
        <f t="shared" si="0"/>
        <v>4.4834249096106893</v>
      </c>
      <c r="F9" s="364">
        <v>8.3972136478980399</v>
      </c>
      <c r="G9" s="324">
        <v>31.579000000000001</v>
      </c>
      <c r="H9" s="325">
        <f t="shared" si="1"/>
        <v>7.2122708409938552</v>
      </c>
      <c r="I9" s="364">
        <v>7.4346457716187704</v>
      </c>
      <c r="J9" s="324">
        <v>61.000999999999998</v>
      </c>
      <c r="K9" s="325">
        <f t="shared" si="2"/>
        <v>8.6398053384623648</v>
      </c>
      <c r="L9" s="364">
        <v>5.5666856121669701</v>
      </c>
      <c r="M9" s="324">
        <v>14.247</v>
      </c>
      <c r="N9" s="325">
        <f t="shared" si="3"/>
        <v>8.8402280948864789</v>
      </c>
      <c r="O9" s="364">
        <v>11.818587424417901</v>
      </c>
      <c r="P9" s="324">
        <v>9.2210000000000001</v>
      </c>
      <c r="Q9" s="325">
        <f t="shared" si="4"/>
        <v>9.4700626476327407</v>
      </c>
      <c r="R9" s="364">
        <v>13.486034230748899</v>
      </c>
      <c r="S9" s="859"/>
      <c r="T9" s="860"/>
      <c r="U9" s="861"/>
      <c r="V9" s="324">
        <v>1.841</v>
      </c>
      <c r="W9" s="325">
        <f t="shared" si="5"/>
        <v>4.8814763748210215</v>
      </c>
      <c r="X9" s="366">
        <v>27.6776387366479</v>
      </c>
      <c r="Y9" s="324">
        <v>149.05099999999999</v>
      </c>
      <c r="Z9" s="325">
        <f t="shared" si="6"/>
        <v>6.3151851538005257</v>
      </c>
      <c r="AA9" s="368">
        <v>3.7157174502894801</v>
      </c>
      <c r="AC9" s="851"/>
      <c r="AD9" s="854"/>
      <c r="AE9" s="362" t="s">
        <v>264</v>
      </c>
      <c r="AF9" s="324">
        <v>22.713999999999999</v>
      </c>
      <c r="AG9" s="325">
        <f t="shared" si="7"/>
        <v>4.8677933555927968</v>
      </c>
      <c r="AH9" s="364">
        <v>9.8646396572587491</v>
      </c>
      <c r="AI9" s="324">
        <v>28.594999999999999</v>
      </c>
      <c r="AJ9" s="325">
        <f t="shared" si="8"/>
        <v>7.7531675600636634</v>
      </c>
      <c r="AK9" s="364">
        <v>7.7754574609494602</v>
      </c>
      <c r="AL9" s="324">
        <v>55.58</v>
      </c>
      <c r="AM9" s="325">
        <f t="shared" si="9"/>
        <v>9.3511720090718811</v>
      </c>
      <c r="AN9" s="364">
        <v>5.8862881351367804</v>
      </c>
      <c r="AO9" s="324">
        <v>13.507</v>
      </c>
      <c r="AP9" s="325">
        <f t="shared" si="10"/>
        <v>10.093484482771506</v>
      </c>
      <c r="AQ9" s="364">
        <v>12.174832884970799</v>
      </c>
      <c r="AR9" s="324">
        <v>8.2840000000000007</v>
      </c>
      <c r="AS9" s="325">
        <f t="shared" si="11"/>
        <v>11.00936939331517</v>
      </c>
      <c r="AT9" s="364">
        <v>14.3461603501345</v>
      </c>
      <c r="AU9" s="859"/>
      <c r="AV9" s="860"/>
      <c r="AW9" s="861"/>
      <c r="AX9" s="324">
        <v>1.712</v>
      </c>
      <c r="AY9" s="325">
        <f t="shared" si="12"/>
        <v>5.371991590573912</v>
      </c>
      <c r="AZ9" s="366">
        <v>28.7932994117735</v>
      </c>
      <c r="BA9" s="326">
        <v>130.393</v>
      </c>
      <c r="BB9" s="325">
        <f t="shared" si="13"/>
        <v>6.9208995316995798</v>
      </c>
      <c r="BC9" s="368">
        <v>4.0197229450036804</v>
      </c>
    </row>
    <row r="10" spans="1:55" ht="18" customHeight="1">
      <c r="A10" s="851"/>
      <c r="B10" s="854"/>
      <c r="C10" s="362" t="s">
        <v>265</v>
      </c>
      <c r="D10" s="324">
        <v>304.56299999999999</v>
      </c>
      <c r="E10" s="325">
        <f t="shared" si="0"/>
        <v>43.818924996654914</v>
      </c>
      <c r="F10" s="364">
        <v>3.4686888392282502</v>
      </c>
      <c r="G10" s="324">
        <v>131.661</v>
      </c>
      <c r="H10" s="325">
        <f t="shared" si="1"/>
        <v>30.069818271512457</v>
      </c>
      <c r="I10" s="364">
        <v>4.5780822909542804</v>
      </c>
      <c r="J10" s="324">
        <v>210.965</v>
      </c>
      <c r="K10" s="325">
        <f t="shared" si="2"/>
        <v>29.879781204057526</v>
      </c>
      <c r="L10" s="364">
        <v>3.4616356384256699</v>
      </c>
      <c r="M10" s="324">
        <v>9.532</v>
      </c>
      <c r="N10" s="325">
        <f t="shared" si="3"/>
        <v>5.9145823120978402</v>
      </c>
      <c r="O10" s="364">
        <v>12.487577665995</v>
      </c>
      <c r="P10" s="324">
        <v>16.79</v>
      </c>
      <c r="Q10" s="325">
        <f t="shared" si="4"/>
        <v>17.24350415939201</v>
      </c>
      <c r="R10" s="364">
        <v>10.439533018673901</v>
      </c>
      <c r="S10" s="324">
        <v>24.074000000000002</v>
      </c>
      <c r="T10" s="325">
        <f>S10/S$13*100</f>
        <v>10.699127590451939</v>
      </c>
      <c r="U10" s="364">
        <v>8.3902288527616804</v>
      </c>
      <c r="V10" s="324">
        <v>14.439</v>
      </c>
      <c r="W10" s="325">
        <f t="shared" si="5"/>
        <v>38.285517314525116</v>
      </c>
      <c r="X10" s="366">
        <v>11.6541030101728</v>
      </c>
      <c r="Y10" s="330">
        <v>712.02499999999998</v>
      </c>
      <c r="Z10" s="325">
        <f t="shared" si="6"/>
        <v>30.167994237776462</v>
      </c>
      <c r="AA10" s="368">
        <v>2.04966898585679</v>
      </c>
      <c r="AC10" s="851"/>
      <c r="AD10" s="854"/>
      <c r="AE10" s="362" t="s">
        <v>265</v>
      </c>
      <c r="AF10" s="324">
        <v>219.64</v>
      </c>
      <c r="AG10" s="325">
        <f t="shared" si="7"/>
        <v>47.070623079263981</v>
      </c>
      <c r="AH10" s="364">
        <v>3.9836165101069101</v>
      </c>
      <c r="AI10" s="324">
        <v>115.13500000000001</v>
      </c>
      <c r="AJ10" s="325">
        <f t="shared" si="8"/>
        <v>31.217378808460566</v>
      </c>
      <c r="AK10" s="364">
        <v>4.8522192983410797</v>
      </c>
      <c r="AL10" s="324">
        <v>186.37200000000001</v>
      </c>
      <c r="AM10" s="325">
        <f t="shared" si="9"/>
        <v>31.356542455465004</v>
      </c>
      <c r="AN10" s="364">
        <v>3.7110515706110401</v>
      </c>
      <c r="AO10" s="324">
        <v>9.0640000000000001</v>
      </c>
      <c r="AP10" s="325">
        <f t="shared" si="10"/>
        <v>6.7733281522055915</v>
      </c>
      <c r="AQ10" s="364">
        <v>12.789003162114399</v>
      </c>
      <c r="AR10" s="324">
        <v>13.675000000000001</v>
      </c>
      <c r="AS10" s="325">
        <f t="shared" si="11"/>
        <v>18.173965047511462</v>
      </c>
      <c r="AT10" s="364">
        <v>11.2982691341265</v>
      </c>
      <c r="AU10" s="324">
        <v>23.137</v>
      </c>
      <c r="AV10" s="325">
        <f>AU10/AU$13*100</f>
        <v>10.846350015938794</v>
      </c>
      <c r="AW10" s="364">
        <v>8.5968065005662595</v>
      </c>
      <c r="AX10" s="324">
        <v>11.472</v>
      </c>
      <c r="AY10" s="325">
        <f t="shared" si="12"/>
        <v>35.997364209733597</v>
      </c>
      <c r="AZ10" s="366">
        <v>12.3145563209379</v>
      </c>
      <c r="BA10" s="327">
        <v>578.495</v>
      </c>
      <c r="BB10" s="325">
        <f t="shared" si="13"/>
        <v>30.70491341245733</v>
      </c>
      <c r="BC10" s="368">
        <v>2.3013835263062798</v>
      </c>
    </row>
    <row r="11" spans="1:55" ht="18" customHeight="1">
      <c r="A11" s="851"/>
      <c r="B11" s="854"/>
      <c r="C11" s="362" t="s">
        <v>266</v>
      </c>
      <c r="D11" s="324">
        <v>83.608000000000004</v>
      </c>
      <c r="E11" s="325">
        <f t="shared" si="0"/>
        <v>12.029079964146414</v>
      </c>
      <c r="F11" s="364">
        <v>5.2184891105144997</v>
      </c>
      <c r="G11" s="324">
        <v>42.718000000000004</v>
      </c>
      <c r="H11" s="325">
        <f t="shared" si="1"/>
        <v>9.7562869560649634</v>
      </c>
      <c r="I11" s="364">
        <v>6.6465602630351999</v>
      </c>
      <c r="J11" s="324">
        <v>79.543999999999997</v>
      </c>
      <c r="K11" s="325">
        <f t="shared" si="2"/>
        <v>11.266121470839009</v>
      </c>
      <c r="L11" s="364">
        <v>5.0459075981481201</v>
      </c>
      <c r="M11" s="324">
        <v>5.9859999999999998</v>
      </c>
      <c r="N11" s="325">
        <f t="shared" si="3"/>
        <v>3.7142981242360125</v>
      </c>
      <c r="O11" s="364">
        <v>16.436877784515801</v>
      </c>
      <c r="P11" s="324">
        <v>9.8729999999999993</v>
      </c>
      <c r="Q11" s="325">
        <f t="shared" si="4"/>
        <v>10.139673410701446</v>
      </c>
      <c r="R11" s="364">
        <v>13.473353005284</v>
      </c>
      <c r="S11" s="324">
        <v>35.305999999999997</v>
      </c>
      <c r="T11" s="325">
        <f>S11/S$13*100</f>
        <v>15.690927918438819</v>
      </c>
      <c r="U11" s="364">
        <v>7.6877298695513696</v>
      </c>
      <c r="V11" s="324">
        <v>5.7469999999999999</v>
      </c>
      <c r="W11" s="325">
        <f t="shared" si="5"/>
        <v>15.238373017977407</v>
      </c>
      <c r="X11" s="366">
        <v>17.462808674045501</v>
      </c>
      <c r="Y11" s="324">
        <v>262.78199999999998</v>
      </c>
      <c r="Z11" s="325">
        <f t="shared" si="6"/>
        <v>11.133886958732312</v>
      </c>
      <c r="AA11" s="368">
        <v>2.7755462307229202</v>
      </c>
      <c r="AC11" s="851"/>
      <c r="AD11" s="854"/>
      <c r="AE11" s="362" t="s">
        <v>266</v>
      </c>
      <c r="AF11" s="324">
        <v>59.14</v>
      </c>
      <c r="AG11" s="325">
        <f t="shared" si="7"/>
        <v>12.674178878654487</v>
      </c>
      <c r="AH11" s="364">
        <v>6.1047147028197504</v>
      </c>
      <c r="AI11" s="324">
        <v>34.365000000000002</v>
      </c>
      <c r="AJ11" s="325">
        <f t="shared" si="8"/>
        <v>9.3176290680744103</v>
      </c>
      <c r="AK11" s="364">
        <v>7.3673986002107901</v>
      </c>
      <c r="AL11" s="324">
        <v>67.802999999999997</v>
      </c>
      <c r="AM11" s="325">
        <f t="shared" si="9"/>
        <v>11.407655914557409</v>
      </c>
      <c r="AN11" s="364">
        <v>5.5645977792967303</v>
      </c>
      <c r="AO11" s="324">
        <v>5.673</v>
      </c>
      <c r="AP11" s="325">
        <f t="shared" si="10"/>
        <v>4.2393083194464163</v>
      </c>
      <c r="AQ11" s="364">
        <v>16.914204080148401</v>
      </c>
      <c r="AR11" s="324">
        <v>6.806</v>
      </c>
      <c r="AS11" s="325">
        <f t="shared" si="11"/>
        <v>9.0451192770283733</v>
      </c>
      <c r="AT11" s="364">
        <v>16.167796730453802</v>
      </c>
      <c r="AU11" s="324">
        <v>34.213000000000001</v>
      </c>
      <c r="AV11" s="325">
        <f>AU11/AU$13*100</f>
        <v>16.03864689005982</v>
      </c>
      <c r="AW11" s="364">
        <v>7.8802693079564401</v>
      </c>
      <c r="AX11" s="324">
        <v>4.9660000000000002</v>
      </c>
      <c r="AY11" s="325">
        <f t="shared" si="12"/>
        <v>15.582541027330635</v>
      </c>
      <c r="AZ11" s="366">
        <v>18.5525913332107</v>
      </c>
      <c r="BA11" s="326">
        <v>212.96600000000001</v>
      </c>
      <c r="BB11" s="325">
        <f t="shared" si="13"/>
        <v>11.303645821999133</v>
      </c>
      <c r="BC11" s="368">
        <v>3.14357771741318</v>
      </c>
    </row>
    <row r="12" spans="1:55" ht="18" customHeight="1">
      <c r="A12" s="851"/>
      <c r="B12" s="855"/>
      <c r="C12" s="362" t="s">
        <v>267</v>
      </c>
      <c r="D12" s="324">
        <v>194.78399999999999</v>
      </c>
      <c r="E12" s="325">
        <f t="shared" si="0"/>
        <v>28.024498992157387</v>
      </c>
      <c r="F12" s="364">
        <v>4.5493881724953802</v>
      </c>
      <c r="G12" s="324">
        <v>103.914</v>
      </c>
      <c r="H12" s="325">
        <f t="shared" si="1"/>
        <v>23.732730997531124</v>
      </c>
      <c r="I12" s="364">
        <v>4.6594630073202996</v>
      </c>
      <c r="J12" s="324">
        <v>199.82400000000001</v>
      </c>
      <c r="K12" s="325">
        <f t="shared" si="2"/>
        <v>28.301838690396941</v>
      </c>
      <c r="L12" s="364">
        <v>3.8037769673936999</v>
      </c>
      <c r="M12" s="324">
        <v>67.790000000000006</v>
      </c>
      <c r="N12" s="325">
        <f t="shared" si="3"/>
        <v>42.06352653557623</v>
      </c>
      <c r="O12" s="364">
        <v>6.4626523373057996</v>
      </c>
      <c r="P12" s="324">
        <v>34</v>
      </c>
      <c r="Q12" s="325">
        <f t="shared" si="4"/>
        <v>34.918352675362016</v>
      </c>
      <c r="R12" s="364">
        <v>8.4538937458667593</v>
      </c>
      <c r="S12" s="324">
        <v>86.06</v>
      </c>
      <c r="T12" s="325">
        <f>S12/S$13*100</f>
        <v>38.247358994529115</v>
      </c>
      <c r="U12" s="364">
        <v>5.0127181449883498</v>
      </c>
      <c r="V12" s="324">
        <v>9.2240000000000002</v>
      </c>
      <c r="W12" s="325">
        <f t="shared" si="5"/>
        <v>24.457761043644272</v>
      </c>
      <c r="X12" s="366">
        <v>13.1558204871921</v>
      </c>
      <c r="Y12" s="324">
        <v>695.59500000000003</v>
      </c>
      <c r="Z12" s="325">
        <f t="shared" si="6"/>
        <v>29.471866790949925</v>
      </c>
      <c r="AA12" s="368">
        <v>2.18433029866656</v>
      </c>
      <c r="AC12" s="851"/>
      <c r="AD12" s="855"/>
      <c r="AE12" s="362" t="s">
        <v>267</v>
      </c>
      <c r="AF12" s="324">
        <v>95.066000000000003</v>
      </c>
      <c r="AG12" s="325">
        <f t="shared" si="7"/>
        <v>20.373410369938579</v>
      </c>
      <c r="AH12" s="364">
        <v>5.4497434042417696</v>
      </c>
      <c r="AI12" s="324">
        <v>67.744</v>
      </c>
      <c r="AJ12" s="325">
        <f t="shared" si="8"/>
        <v>18.367916880187192</v>
      </c>
      <c r="AK12" s="364">
        <v>5.6552608551383798</v>
      </c>
      <c r="AL12" s="324">
        <v>141.35900000000001</v>
      </c>
      <c r="AM12" s="325">
        <f t="shared" si="9"/>
        <v>23.783237208175461</v>
      </c>
      <c r="AN12" s="364">
        <v>4.0786512407776598</v>
      </c>
      <c r="AO12" s="324">
        <v>45.31</v>
      </c>
      <c r="AP12" s="325">
        <f t="shared" si="10"/>
        <v>33.859167980630559</v>
      </c>
      <c r="AQ12" s="364">
        <v>7.0524019565118596</v>
      </c>
      <c r="AR12" s="324">
        <v>20.658000000000001</v>
      </c>
      <c r="AS12" s="325">
        <f t="shared" si="11"/>
        <v>27.454315901388799</v>
      </c>
      <c r="AT12" s="364">
        <v>9.7251375864812406</v>
      </c>
      <c r="AU12" s="324">
        <v>77.826999999999998</v>
      </c>
      <c r="AV12" s="325">
        <f>AU12/AU$13*100</f>
        <v>36.484370605111664</v>
      </c>
      <c r="AW12" s="364">
        <v>5.1304031361703002</v>
      </c>
      <c r="AX12" s="324">
        <v>7.4390000000000001</v>
      </c>
      <c r="AY12" s="325">
        <f t="shared" si="12"/>
        <v>23.342433085443535</v>
      </c>
      <c r="AZ12" s="366">
        <v>14.8058444569792</v>
      </c>
      <c r="BA12" s="326">
        <v>455.40300000000002</v>
      </c>
      <c r="BB12" s="325">
        <f t="shared" si="13"/>
        <v>24.171530752682919</v>
      </c>
      <c r="BC12" s="368">
        <v>2.37518855911377</v>
      </c>
    </row>
    <row r="13" spans="1:55" ht="28.5" customHeight="1">
      <c r="A13" s="852"/>
      <c r="B13" s="373"/>
      <c r="C13" s="374" t="s">
        <v>40</v>
      </c>
      <c r="D13" s="301">
        <v>695.04899999999998</v>
      </c>
      <c r="E13" s="302">
        <f>SUM(E6:E12)</f>
        <v>100.00000000000001</v>
      </c>
      <c r="F13" s="309">
        <v>2.6182552171002902</v>
      </c>
      <c r="G13" s="301">
        <v>437.851</v>
      </c>
      <c r="H13" s="302">
        <f>SUM(H6:H12)</f>
        <v>99.999771611804022</v>
      </c>
      <c r="I13" s="309">
        <v>2.7907714828597801</v>
      </c>
      <c r="J13" s="301">
        <v>706.04600000000005</v>
      </c>
      <c r="K13" s="302">
        <f>SUM(K6:K12)</f>
        <v>100</v>
      </c>
      <c r="L13" s="309">
        <v>2.12304035202733</v>
      </c>
      <c r="M13" s="301">
        <v>161.161</v>
      </c>
      <c r="N13" s="302">
        <f>SUM(N6:N12)</f>
        <v>100.00062049751492</v>
      </c>
      <c r="O13" s="309">
        <v>4.0113458239852697</v>
      </c>
      <c r="P13" s="301">
        <v>97.37</v>
      </c>
      <c r="Q13" s="302">
        <f>SUM(Q6:Q12)</f>
        <v>99.998972989627177</v>
      </c>
      <c r="R13" s="309">
        <v>5.55440762435253</v>
      </c>
      <c r="S13" s="301">
        <v>225.00899999999999</v>
      </c>
      <c r="T13" s="302">
        <f>SUM(T6:T12)</f>
        <v>100.00044442666739</v>
      </c>
      <c r="U13" s="309">
        <v>3.5985999633216399</v>
      </c>
      <c r="V13" s="301">
        <v>37.713999999999999</v>
      </c>
      <c r="W13" s="302">
        <f>SUM(W6:W12)</f>
        <v>99.997348464761103</v>
      </c>
      <c r="X13" s="310">
        <v>7.3713329413734403</v>
      </c>
      <c r="Y13" s="270">
        <v>2360.1999999999998</v>
      </c>
      <c r="Z13" s="302">
        <f>SUM(Z6:Z12)</f>
        <v>99.999957630709275</v>
      </c>
      <c r="AA13" s="311">
        <v>1.2021727079294899</v>
      </c>
      <c r="AC13" s="852"/>
      <c r="AD13" s="373"/>
      <c r="AE13" s="374" t="s">
        <v>40</v>
      </c>
      <c r="AF13" s="301">
        <v>466.61799999999999</v>
      </c>
      <c r="AG13" s="302">
        <f>SUM(AG6:AG12)</f>
        <v>100.00000000000001</v>
      </c>
      <c r="AH13" s="309">
        <v>2.9485083253843198</v>
      </c>
      <c r="AI13" s="301">
        <v>368.81700000000001</v>
      </c>
      <c r="AJ13" s="302">
        <f>SUM(AJ6:AJ12)</f>
        <v>100.00027113717643</v>
      </c>
      <c r="AK13" s="309">
        <v>3.0763611808951499</v>
      </c>
      <c r="AL13" s="301">
        <v>594.36400000000003</v>
      </c>
      <c r="AM13" s="302">
        <f>SUM(AM6:AM12)</f>
        <v>99.99983175293255</v>
      </c>
      <c r="AN13" s="309">
        <v>2.3980268465788601</v>
      </c>
      <c r="AO13" s="301">
        <v>133.81899999999999</v>
      </c>
      <c r="AP13" s="302">
        <f>SUM(AP6:AP12)</f>
        <v>99.999252721960275</v>
      </c>
      <c r="AQ13" s="309">
        <v>4.1156195108482896</v>
      </c>
      <c r="AR13" s="301">
        <v>75.245000000000005</v>
      </c>
      <c r="AS13" s="302">
        <f>SUM(AS6:AS12)</f>
        <v>100</v>
      </c>
      <c r="AT13" s="309">
        <v>6.1039121134155296</v>
      </c>
      <c r="AU13" s="301">
        <v>213.316</v>
      </c>
      <c r="AV13" s="302">
        <f>SUM(AV6:AV12)</f>
        <v>100</v>
      </c>
      <c r="AW13" s="309">
        <v>3.6927567280646101</v>
      </c>
      <c r="AX13" s="301">
        <v>31.869</v>
      </c>
      <c r="AY13" s="302">
        <f>SUM(AY6:AY12)</f>
        <v>99.996862154444756</v>
      </c>
      <c r="AZ13" s="310">
        <v>7.6894059358309601</v>
      </c>
      <c r="BA13" s="328">
        <v>1884.047</v>
      </c>
      <c r="BB13" s="302">
        <f>SUM(BB6:BB12)</f>
        <v>99.999946922767833</v>
      </c>
      <c r="BC13" s="311">
        <v>1.4764902032073399</v>
      </c>
    </row>
    <row r="14" spans="1:55" ht="12" customHeight="1">
      <c r="W14" s="329"/>
      <c r="AY14" s="329"/>
    </row>
    <row r="15" spans="1:55" ht="16.5" customHeight="1">
      <c r="A15" s="838" t="s">
        <v>89</v>
      </c>
      <c r="B15" s="839"/>
      <c r="C15" s="839"/>
      <c r="D15" s="839"/>
      <c r="E15" s="839"/>
      <c r="F15" s="839"/>
      <c r="G15" s="839"/>
      <c r="H15" s="839"/>
      <c r="I15" s="839"/>
      <c r="J15" s="839"/>
      <c r="K15" s="839"/>
      <c r="L15" s="839"/>
      <c r="M15" s="839"/>
      <c r="N15" s="839"/>
      <c r="O15" s="839"/>
      <c r="P15" s="839"/>
      <c r="Q15" s="839"/>
      <c r="R15" s="839"/>
      <c r="S15" s="839"/>
      <c r="T15" s="839"/>
      <c r="U15" s="839"/>
      <c r="V15" s="839"/>
      <c r="W15" s="839"/>
      <c r="X15" s="839"/>
      <c r="Y15" s="839"/>
      <c r="Z15" s="839"/>
      <c r="AA15" s="840"/>
      <c r="AC15" s="838" t="s">
        <v>89</v>
      </c>
      <c r="AD15" s="839"/>
      <c r="AE15" s="839"/>
      <c r="AF15" s="839"/>
      <c r="AG15" s="839"/>
      <c r="AH15" s="839"/>
      <c r="AI15" s="839"/>
      <c r="AJ15" s="839"/>
      <c r="AK15" s="839"/>
      <c r="AL15" s="839"/>
      <c r="AM15" s="839"/>
      <c r="AN15" s="839"/>
      <c r="AO15" s="839"/>
      <c r="AP15" s="839"/>
      <c r="AQ15" s="839"/>
      <c r="AR15" s="839"/>
      <c r="AS15" s="839"/>
      <c r="AT15" s="839"/>
      <c r="AU15" s="839"/>
      <c r="AV15" s="839"/>
      <c r="AW15" s="839"/>
      <c r="AX15" s="839"/>
      <c r="AY15" s="839"/>
      <c r="AZ15" s="839"/>
      <c r="BA15" s="839"/>
      <c r="BB15" s="839"/>
      <c r="BC15" s="840"/>
    </row>
    <row r="16" spans="1:55" ht="18.75" customHeight="1">
      <c r="A16" s="841" t="s">
        <v>260</v>
      </c>
      <c r="B16" s="842"/>
      <c r="C16" s="843"/>
      <c r="D16" s="830" t="s">
        <v>201</v>
      </c>
      <c r="E16" s="831"/>
      <c r="F16" s="831"/>
      <c r="G16" s="831"/>
      <c r="H16" s="831"/>
      <c r="I16" s="831"/>
      <c r="J16" s="831"/>
      <c r="K16" s="831"/>
      <c r="L16" s="831"/>
      <c r="M16" s="831"/>
      <c r="N16" s="831"/>
      <c r="O16" s="831"/>
      <c r="P16" s="831"/>
      <c r="Q16" s="831"/>
      <c r="R16" s="831"/>
      <c r="S16" s="831"/>
      <c r="T16" s="831"/>
      <c r="U16" s="831"/>
      <c r="V16" s="831"/>
      <c r="W16" s="831"/>
      <c r="X16" s="831"/>
      <c r="Y16" s="831"/>
      <c r="Z16" s="831"/>
      <c r="AA16" s="832"/>
      <c r="AC16" s="841" t="s">
        <v>260</v>
      </c>
      <c r="AD16" s="842"/>
      <c r="AE16" s="843"/>
      <c r="AF16" s="830" t="s">
        <v>201</v>
      </c>
      <c r="AG16" s="831"/>
      <c r="AH16" s="831"/>
      <c r="AI16" s="831"/>
      <c r="AJ16" s="831"/>
      <c r="AK16" s="831"/>
      <c r="AL16" s="831"/>
      <c r="AM16" s="831"/>
      <c r="AN16" s="831"/>
      <c r="AO16" s="831"/>
      <c r="AP16" s="831"/>
      <c r="AQ16" s="831"/>
      <c r="AR16" s="831"/>
      <c r="AS16" s="831"/>
      <c r="AT16" s="831"/>
      <c r="AU16" s="831"/>
      <c r="AV16" s="831"/>
      <c r="AW16" s="831"/>
      <c r="AX16" s="831"/>
      <c r="AY16" s="831"/>
      <c r="AZ16" s="831"/>
      <c r="BA16" s="831"/>
      <c r="BB16" s="831"/>
      <c r="BC16" s="832"/>
    </row>
    <row r="17" spans="1:55" ht="20.25" customHeight="1">
      <c r="A17" s="844"/>
      <c r="B17" s="845"/>
      <c r="C17" s="846"/>
      <c r="D17" s="824" t="s">
        <v>82</v>
      </c>
      <c r="E17" s="818"/>
      <c r="F17" s="825"/>
      <c r="G17" s="824" t="s">
        <v>83</v>
      </c>
      <c r="H17" s="818"/>
      <c r="I17" s="825"/>
      <c r="J17" s="824" t="s">
        <v>84</v>
      </c>
      <c r="K17" s="818"/>
      <c r="L17" s="825"/>
      <c r="M17" s="824" t="s">
        <v>85</v>
      </c>
      <c r="N17" s="818"/>
      <c r="O17" s="825"/>
      <c r="P17" s="824" t="s">
        <v>86</v>
      </c>
      <c r="Q17" s="818"/>
      <c r="R17" s="825"/>
      <c r="S17" s="824" t="s">
        <v>87</v>
      </c>
      <c r="T17" s="818"/>
      <c r="U17" s="825"/>
      <c r="V17" s="824" t="s">
        <v>88</v>
      </c>
      <c r="W17" s="818"/>
      <c r="X17" s="825"/>
      <c r="Y17" s="824" t="s">
        <v>40</v>
      </c>
      <c r="Z17" s="818"/>
      <c r="AA17" s="819"/>
      <c r="AC17" s="844"/>
      <c r="AD17" s="845"/>
      <c r="AE17" s="846"/>
      <c r="AF17" s="824" t="s">
        <v>82</v>
      </c>
      <c r="AG17" s="818"/>
      <c r="AH17" s="825"/>
      <c r="AI17" s="824" t="s">
        <v>83</v>
      </c>
      <c r="AJ17" s="818"/>
      <c r="AK17" s="825"/>
      <c r="AL17" s="824" t="s">
        <v>84</v>
      </c>
      <c r="AM17" s="818"/>
      <c r="AN17" s="825"/>
      <c r="AO17" s="824" t="s">
        <v>85</v>
      </c>
      <c r="AP17" s="818"/>
      <c r="AQ17" s="825"/>
      <c r="AR17" s="824" t="s">
        <v>86</v>
      </c>
      <c r="AS17" s="818"/>
      <c r="AT17" s="825"/>
      <c r="AU17" s="824" t="s">
        <v>87</v>
      </c>
      <c r="AV17" s="818"/>
      <c r="AW17" s="825"/>
      <c r="AX17" s="824" t="s">
        <v>88</v>
      </c>
      <c r="AY17" s="818"/>
      <c r="AZ17" s="825"/>
      <c r="BA17" s="824" t="s">
        <v>40</v>
      </c>
      <c r="BB17" s="818"/>
      <c r="BC17" s="819"/>
    </row>
    <row r="18" spans="1:55" ht="35.25" customHeight="1">
      <c r="A18" s="847"/>
      <c r="B18" s="848"/>
      <c r="C18" s="849"/>
      <c r="D18" s="291" t="s">
        <v>202</v>
      </c>
      <c r="E18" s="14" t="s">
        <v>24</v>
      </c>
      <c r="F18" s="343" t="s">
        <v>253</v>
      </c>
      <c r="G18" s="291" t="s">
        <v>202</v>
      </c>
      <c r="H18" s="14" t="s">
        <v>24</v>
      </c>
      <c r="I18" s="343" t="s">
        <v>253</v>
      </c>
      <c r="J18" s="291" t="s">
        <v>202</v>
      </c>
      <c r="K18" s="14" t="s">
        <v>24</v>
      </c>
      <c r="L18" s="343" t="s">
        <v>253</v>
      </c>
      <c r="M18" s="291" t="s">
        <v>202</v>
      </c>
      <c r="N18" s="14" t="s">
        <v>24</v>
      </c>
      <c r="O18" s="343" t="s">
        <v>253</v>
      </c>
      <c r="P18" s="291" t="s">
        <v>202</v>
      </c>
      <c r="Q18" s="14" t="s">
        <v>24</v>
      </c>
      <c r="R18" s="343" t="s">
        <v>253</v>
      </c>
      <c r="S18" s="291" t="s">
        <v>202</v>
      </c>
      <c r="T18" s="14" t="s">
        <v>24</v>
      </c>
      <c r="U18" s="343" t="s">
        <v>253</v>
      </c>
      <c r="V18" s="291" t="s">
        <v>202</v>
      </c>
      <c r="W18" s="14" t="s">
        <v>24</v>
      </c>
      <c r="X18" s="343" t="s">
        <v>253</v>
      </c>
      <c r="Y18" s="291" t="s">
        <v>202</v>
      </c>
      <c r="Z18" s="14" t="s">
        <v>24</v>
      </c>
      <c r="AA18" s="344" t="s">
        <v>253</v>
      </c>
      <c r="AC18" s="847"/>
      <c r="AD18" s="848"/>
      <c r="AE18" s="849"/>
      <c r="AF18" s="291" t="s">
        <v>202</v>
      </c>
      <c r="AG18" s="14" t="s">
        <v>24</v>
      </c>
      <c r="AH18" s="343" t="s">
        <v>253</v>
      </c>
      <c r="AI18" s="291" t="s">
        <v>202</v>
      </c>
      <c r="AJ18" s="14" t="s">
        <v>24</v>
      </c>
      <c r="AK18" s="343" t="s">
        <v>253</v>
      </c>
      <c r="AL18" s="291" t="s">
        <v>202</v>
      </c>
      <c r="AM18" s="14" t="s">
        <v>24</v>
      </c>
      <c r="AN18" s="343" t="s">
        <v>253</v>
      </c>
      <c r="AO18" s="291" t="s">
        <v>202</v>
      </c>
      <c r="AP18" s="14" t="s">
        <v>24</v>
      </c>
      <c r="AQ18" s="343" t="s">
        <v>253</v>
      </c>
      <c r="AR18" s="291" t="s">
        <v>202</v>
      </c>
      <c r="AS18" s="14" t="s">
        <v>24</v>
      </c>
      <c r="AT18" s="343" t="s">
        <v>253</v>
      </c>
      <c r="AU18" s="291" t="s">
        <v>202</v>
      </c>
      <c r="AV18" s="14" t="s">
        <v>24</v>
      </c>
      <c r="AW18" s="343" t="s">
        <v>253</v>
      </c>
      <c r="AX18" s="291" t="s">
        <v>202</v>
      </c>
      <c r="AY18" s="14" t="s">
        <v>24</v>
      </c>
      <c r="AZ18" s="343" t="s">
        <v>253</v>
      </c>
      <c r="BA18" s="291" t="s">
        <v>202</v>
      </c>
      <c r="BB18" s="14" t="s">
        <v>24</v>
      </c>
      <c r="BC18" s="344" t="s">
        <v>253</v>
      </c>
    </row>
    <row r="19" spans="1:55" ht="20.25" customHeight="1">
      <c r="A19" s="850" t="s">
        <v>328</v>
      </c>
      <c r="B19" s="369"/>
      <c r="C19" s="370" t="s">
        <v>261</v>
      </c>
      <c r="D19" s="321">
        <v>4.032</v>
      </c>
      <c r="E19" s="322">
        <f>D19/D$26*100</f>
        <v>0.89592832573394121</v>
      </c>
      <c r="F19" s="363">
        <v>22.1592677951718</v>
      </c>
      <c r="G19" s="321">
        <v>5.6429999999999998</v>
      </c>
      <c r="H19" s="322">
        <f>G19/G$26*100</f>
        <v>2.4750108553107686</v>
      </c>
      <c r="I19" s="363">
        <v>19.403241171172098</v>
      </c>
      <c r="J19" s="321">
        <v>10.256</v>
      </c>
      <c r="K19" s="322">
        <f>J19/J$26*100</f>
        <v>3.6780817742010683</v>
      </c>
      <c r="L19" s="363">
        <v>14.117357138680401</v>
      </c>
      <c r="M19" s="321">
        <v>2.0089999999999999</v>
      </c>
      <c r="N19" s="322">
        <f>M19/M$26*100</f>
        <v>3.8005334745842867</v>
      </c>
      <c r="O19" s="363">
        <v>28.533623446923201</v>
      </c>
      <c r="P19" s="321">
        <v>1.2130000000000001</v>
      </c>
      <c r="Q19" s="322">
        <f>P19/P$26*100</f>
        <v>3.134528916223061</v>
      </c>
      <c r="R19" s="363">
        <v>35.455906305281403</v>
      </c>
      <c r="S19" s="321">
        <v>0.156</v>
      </c>
      <c r="T19" s="322">
        <f>S19/S$26*100</f>
        <v>0.47236941710825131</v>
      </c>
      <c r="U19" s="363" t="s">
        <v>437</v>
      </c>
      <c r="V19" s="321">
        <v>0</v>
      </c>
      <c r="W19" s="322">
        <f>V19/V$26*100</f>
        <v>0</v>
      </c>
      <c r="X19" s="363" t="s">
        <v>437</v>
      </c>
      <c r="Y19" s="321">
        <v>23.309000000000001</v>
      </c>
      <c r="Z19" s="322">
        <f>Y19/Y$26*100</f>
        <v>2.1421586827778127</v>
      </c>
      <c r="AA19" s="367">
        <v>10.020281728466401</v>
      </c>
      <c r="AC19" s="850" t="s">
        <v>328</v>
      </c>
      <c r="AD19" s="369"/>
      <c r="AE19" s="370" t="s">
        <v>261</v>
      </c>
      <c r="AF19" s="321">
        <v>2.6269999999999998</v>
      </c>
      <c r="AG19" s="322">
        <f>AF19/AF$26*100</f>
        <v>1.079213533921074</v>
      </c>
      <c r="AH19" s="363">
        <v>25.047950139135601</v>
      </c>
      <c r="AI19" s="321">
        <v>4.3929999999999998</v>
      </c>
      <c r="AJ19" s="322">
        <f>AI19/AI$26*100</f>
        <v>2.5704188267234618</v>
      </c>
      <c r="AK19" s="363">
        <v>20.623061574294201</v>
      </c>
      <c r="AL19" s="321">
        <v>9.0069999999999997</v>
      </c>
      <c r="AM19" s="322">
        <f>AL19/AL$26*100</f>
        <v>4.8345714531088966</v>
      </c>
      <c r="AN19" s="363">
        <v>15.4730282717045</v>
      </c>
      <c r="AO19" s="321">
        <v>2.0089999999999999</v>
      </c>
      <c r="AP19" s="322">
        <f>AO19/AO$26*100</f>
        <v>6.2777326417098918</v>
      </c>
      <c r="AQ19" s="363">
        <v>28.533623446923201</v>
      </c>
      <c r="AR19" s="321">
        <v>0.90100000000000002</v>
      </c>
      <c r="AS19" s="322">
        <f>AR19/AR$26*100</f>
        <v>4.0430783037917886</v>
      </c>
      <c r="AT19" s="363">
        <v>40.982933985178001</v>
      </c>
      <c r="AU19" s="321">
        <v>0</v>
      </c>
      <c r="AV19" s="322">
        <f>AU19/AU$26*100</f>
        <v>0</v>
      </c>
      <c r="AW19" s="363" t="s">
        <v>437</v>
      </c>
      <c r="AX19" s="321">
        <v>0</v>
      </c>
      <c r="AY19" s="322">
        <f>AX19/AX$26*100</f>
        <v>0</v>
      </c>
      <c r="AZ19" s="363" t="s">
        <v>437</v>
      </c>
      <c r="BA19" s="321">
        <v>18.937000000000001</v>
      </c>
      <c r="BB19" s="322">
        <f>BA19/BA$26*100</f>
        <v>2.7686927331501869</v>
      </c>
      <c r="BC19" s="367">
        <v>11.1150992053068</v>
      </c>
    </row>
    <row r="20" spans="1:55" ht="18" customHeight="1">
      <c r="A20" s="851"/>
      <c r="B20" s="371"/>
      <c r="C20" s="372" t="s">
        <v>262</v>
      </c>
      <c r="D20" s="324">
        <v>19.23</v>
      </c>
      <c r="E20" s="325">
        <f t="shared" ref="E20:E25" si="14">D20/D$26*100</f>
        <v>4.2729914940138123</v>
      </c>
      <c r="F20" s="364">
        <v>11.4108417467818</v>
      </c>
      <c r="G20" s="324">
        <v>24.181999999999999</v>
      </c>
      <c r="H20" s="325">
        <f t="shared" ref="H20:H25" si="15">G20/G$26*100</f>
        <v>10.606186869240654</v>
      </c>
      <c r="I20" s="364">
        <v>9.8034263436324807</v>
      </c>
      <c r="J20" s="324">
        <v>5.9290000000000003</v>
      </c>
      <c r="K20" s="325">
        <f t="shared" ref="K20:K25" si="16">J20/J$26*100</f>
        <v>2.1263013688804735</v>
      </c>
      <c r="L20" s="364">
        <v>20.641028890117301</v>
      </c>
      <c r="M20" s="324">
        <v>2.6709999999999998</v>
      </c>
      <c r="N20" s="325">
        <f t="shared" ref="N20:N25" si="17">M20/M$26*100</f>
        <v>5.0528745199674621</v>
      </c>
      <c r="O20" s="364">
        <v>27.007033580417801</v>
      </c>
      <c r="P20" s="324">
        <v>2.0030000000000001</v>
      </c>
      <c r="Q20" s="325">
        <f t="shared" ref="Q20:Q25" si="18">P20/P$26*100</f>
        <v>5.1759780867228278</v>
      </c>
      <c r="R20" s="364">
        <v>32.492633387666501</v>
      </c>
      <c r="S20" s="324">
        <v>0.54500000000000004</v>
      </c>
      <c r="T20" s="325">
        <f>S20/S$26*100</f>
        <v>1.6502649507948526</v>
      </c>
      <c r="U20" s="364">
        <v>50.680029283992504</v>
      </c>
      <c r="V20" s="324">
        <v>0</v>
      </c>
      <c r="W20" s="325">
        <f t="shared" ref="W20:W25" si="19">V20/V$26*100</f>
        <v>0</v>
      </c>
      <c r="X20" s="364" t="s">
        <v>437</v>
      </c>
      <c r="Y20" s="324">
        <v>54.56</v>
      </c>
      <c r="Z20" s="325">
        <f t="shared" ref="Z20:Z25" si="20">Y20/Y$26*100</f>
        <v>5.0142081484558521</v>
      </c>
      <c r="AA20" s="368">
        <v>6.9063073490157096</v>
      </c>
      <c r="AC20" s="851"/>
      <c r="AD20" s="371"/>
      <c r="AE20" s="372" t="s">
        <v>262</v>
      </c>
      <c r="AF20" s="324">
        <v>17.044</v>
      </c>
      <c r="AG20" s="325">
        <f t="shared" ref="AG20:AG25" si="21">AF20/AF$26*100</f>
        <v>7.0019472676630317</v>
      </c>
      <c r="AH20" s="364">
        <v>12.2572496651098</v>
      </c>
      <c r="AI20" s="324">
        <v>23.841000000000001</v>
      </c>
      <c r="AJ20" s="325">
        <f t="shared" ref="AJ20:AJ25" si="22">AI20/AI$26*100</f>
        <v>13.949773559734592</v>
      </c>
      <c r="AK20" s="364">
        <v>9.8874751781800203</v>
      </c>
      <c r="AL20" s="324">
        <v>5.1769999999999996</v>
      </c>
      <c r="AM20" s="325">
        <f t="shared" ref="AM20:AM25" si="23">AL20/AL$26*100</f>
        <v>2.7787916523531431</v>
      </c>
      <c r="AN20" s="364">
        <v>21.979435837385299</v>
      </c>
      <c r="AO20" s="324">
        <v>2.359</v>
      </c>
      <c r="AP20" s="325">
        <f t="shared" ref="AP20:AP25" si="24">AO20/AO$26*100</f>
        <v>7.3714142866070862</v>
      </c>
      <c r="AQ20" s="364">
        <v>28.740403106098601</v>
      </c>
      <c r="AR20" s="324">
        <v>1.8460000000000001</v>
      </c>
      <c r="AS20" s="325">
        <f t="shared" ref="AS20:AS25" si="25">AR20/AR$26*100</f>
        <v>8.2835988332959403</v>
      </c>
      <c r="AT20" s="364">
        <v>34.210734068298699</v>
      </c>
      <c r="AU20" s="324">
        <v>0.54500000000000004</v>
      </c>
      <c r="AV20" s="325">
        <f>AU20/AU$26*100</f>
        <v>2.096395737969766</v>
      </c>
      <c r="AW20" s="364">
        <v>50.680029283992504</v>
      </c>
      <c r="AX20" s="324">
        <v>0</v>
      </c>
      <c r="AY20" s="325">
        <f t="shared" ref="AY20:AY25" si="26">AX20/AX$26*100</f>
        <v>0</v>
      </c>
      <c r="AZ20" s="364" t="s">
        <v>437</v>
      </c>
      <c r="BA20" s="324">
        <v>50.811999999999998</v>
      </c>
      <c r="BB20" s="325">
        <f t="shared" ref="BB20:BB25" si="27">BA20/BA$26*100</f>
        <v>7.4289916648269143</v>
      </c>
      <c r="BC20" s="368">
        <v>7.1299365775936296</v>
      </c>
    </row>
    <row r="21" spans="1:55" ht="18" customHeight="1">
      <c r="A21" s="851"/>
      <c r="B21" s="853" t="s">
        <v>387</v>
      </c>
      <c r="C21" s="362" t="s">
        <v>263</v>
      </c>
      <c r="D21" s="324">
        <v>22.29</v>
      </c>
      <c r="E21" s="325">
        <f t="shared" si="14"/>
        <v>4.9529370983654637</v>
      </c>
      <c r="F21" s="364">
        <v>9.6709319888115406</v>
      </c>
      <c r="G21" s="324">
        <v>28.699000000000002</v>
      </c>
      <c r="H21" s="325">
        <f t="shared" si="15"/>
        <v>12.587335909368026</v>
      </c>
      <c r="I21" s="364">
        <v>8.8814637814314903</v>
      </c>
      <c r="J21" s="324">
        <v>24.521000000000001</v>
      </c>
      <c r="K21" s="325">
        <f t="shared" si="16"/>
        <v>8.79390046657414</v>
      </c>
      <c r="L21" s="364">
        <v>8.9039249391263606</v>
      </c>
      <c r="M21" s="324">
        <v>7.6859999999999999</v>
      </c>
      <c r="N21" s="325">
        <f t="shared" si="17"/>
        <v>14.540020052590757</v>
      </c>
      <c r="O21" s="364">
        <v>15.024839707954801</v>
      </c>
      <c r="P21" s="324">
        <v>4.5780000000000003</v>
      </c>
      <c r="Q21" s="325">
        <f t="shared" si="18"/>
        <v>11.830068737402451</v>
      </c>
      <c r="R21" s="364">
        <v>19.794548972671301</v>
      </c>
      <c r="S21" s="324">
        <v>6.9409999999999998</v>
      </c>
      <c r="T21" s="325">
        <f>S21/S$26*100</f>
        <v>21.017411052233157</v>
      </c>
      <c r="U21" s="364">
        <v>16.2312281323237</v>
      </c>
      <c r="V21" s="324">
        <v>0.70799999999999996</v>
      </c>
      <c r="W21" s="325">
        <f t="shared" si="19"/>
        <v>10.648217777109339</v>
      </c>
      <c r="X21" s="364">
        <v>51.109358713307003</v>
      </c>
      <c r="Y21" s="324">
        <v>95.423000000000002</v>
      </c>
      <c r="Z21" s="325">
        <f t="shared" si="20"/>
        <v>8.769625809202763</v>
      </c>
      <c r="AA21" s="368">
        <v>5.2568873116690904</v>
      </c>
      <c r="AC21" s="851"/>
      <c r="AD21" s="853" t="s">
        <v>387</v>
      </c>
      <c r="AE21" s="362" t="s">
        <v>263</v>
      </c>
      <c r="AF21" s="324">
        <v>16.774999999999999</v>
      </c>
      <c r="AG21" s="325">
        <f t="shared" si="21"/>
        <v>6.8914377737061345</v>
      </c>
      <c r="AH21" s="364">
        <v>11.237209613027799</v>
      </c>
      <c r="AI21" s="324">
        <v>26.228000000000002</v>
      </c>
      <c r="AJ21" s="325">
        <f t="shared" si="22"/>
        <v>15.346447754906206</v>
      </c>
      <c r="AK21" s="364">
        <v>9.2150343223087408</v>
      </c>
      <c r="AL21" s="324">
        <v>19.324999999999999</v>
      </c>
      <c r="AM21" s="325">
        <f t="shared" si="23"/>
        <v>10.372831501202336</v>
      </c>
      <c r="AN21" s="364">
        <v>9.1364001695671195</v>
      </c>
      <c r="AO21" s="324">
        <v>5.851</v>
      </c>
      <c r="AP21" s="325">
        <f t="shared" si="24"/>
        <v>18.283232297981375</v>
      </c>
      <c r="AQ21" s="364">
        <v>17.734270915682</v>
      </c>
      <c r="AR21" s="324">
        <v>3.7639999999999998</v>
      </c>
      <c r="AS21" s="325">
        <f t="shared" si="25"/>
        <v>16.890284945030288</v>
      </c>
      <c r="AT21" s="364">
        <v>21.767721452579899</v>
      </c>
      <c r="AU21" s="324">
        <v>6.4470000000000001</v>
      </c>
      <c r="AV21" s="325">
        <f>AU21/AU$26*100</f>
        <v>24.799015270992808</v>
      </c>
      <c r="AW21" s="364">
        <v>16.6050580721001</v>
      </c>
      <c r="AX21" s="324">
        <v>0.52500000000000002</v>
      </c>
      <c r="AY21" s="325">
        <f t="shared" si="26"/>
        <v>17.17369970559372</v>
      </c>
      <c r="AZ21" s="364">
        <v>61.969149648589202</v>
      </c>
      <c r="BA21" s="324">
        <v>78.915000000000006</v>
      </c>
      <c r="BB21" s="325">
        <f t="shared" si="27"/>
        <v>11.537803613906478</v>
      </c>
      <c r="BC21" s="368">
        <v>5.7592569186839597</v>
      </c>
    </row>
    <row r="22" spans="1:55" ht="18" customHeight="1">
      <c r="A22" s="851"/>
      <c r="B22" s="854"/>
      <c r="C22" s="362" t="s">
        <v>264</v>
      </c>
      <c r="D22" s="324">
        <v>24.582999999999998</v>
      </c>
      <c r="E22" s="325">
        <f t="shared" si="14"/>
        <v>5.4624518927374694</v>
      </c>
      <c r="F22" s="364">
        <v>9.5747981378082994</v>
      </c>
      <c r="G22" s="324">
        <v>17.248999999999999</v>
      </c>
      <c r="H22" s="325">
        <f t="shared" si="15"/>
        <v>7.5653840587020111</v>
      </c>
      <c r="I22" s="364">
        <v>10.345582759318299</v>
      </c>
      <c r="J22" s="324">
        <v>19.547999999999998</v>
      </c>
      <c r="K22" s="325">
        <f t="shared" si="16"/>
        <v>7.0104468137755918</v>
      </c>
      <c r="L22" s="364">
        <v>9.9137363143406496</v>
      </c>
      <c r="M22" s="324">
        <v>3.33</v>
      </c>
      <c r="N22" s="325">
        <f t="shared" si="17"/>
        <v>6.2995403038156681</v>
      </c>
      <c r="O22" s="364">
        <v>24.5435642309508</v>
      </c>
      <c r="P22" s="324">
        <v>2.944</v>
      </c>
      <c r="Q22" s="325">
        <f t="shared" si="18"/>
        <v>7.6076283012041959</v>
      </c>
      <c r="R22" s="364">
        <v>25.118947231124999</v>
      </c>
      <c r="S22" s="859"/>
      <c r="T22" s="860"/>
      <c r="U22" s="861"/>
      <c r="V22" s="324">
        <v>0.36799999999999999</v>
      </c>
      <c r="W22" s="325">
        <f t="shared" si="19"/>
        <v>5.5346668671980748</v>
      </c>
      <c r="X22" s="364">
        <v>59.492601703393703</v>
      </c>
      <c r="Y22" s="324">
        <v>68.022000000000006</v>
      </c>
      <c r="Z22" s="325">
        <f t="shared" si="20"/>
        <v>6.2514015152907625</v>
      </c>
      <c r="AA22" s="368">
        <v>5.7755118869352398</v>
      </c>
      <c r="AC22" s="851"/>
      <c r="AD22" s="854"/>
      <c r="AE22" s="362" t="s">
        <v>264</v>
      </c>
      <c r="AF22" s="324">
        <v>16.603000000000002</v>
      </c>
      <c r="AG22" s="325">
        <f t="shared" si="21"/>
        <v>6.8207774281277471</v>
      </c>
      <c r="AH22" s="364">
        <v>11.882762147984501</v>
      </c>
      <c r="AI22" s="324">
        <v>14.420999999999999</v>
      </c>
      <c r="AJ22" s="325">
        <f t="shared" si="22"/>
        <v>8.4379717505529346</v>
      </c>
      <c r="AK22" s="364">
        <v>11.3562648323808</v>
      </c>
      <c r="AL22" s="324">
        <v>15.532999999999999</v>
      </c>
      <c r="AM22" s="325">
        <f t="shared" si="23"/>
        <v>8.3374484713156995</v>
      </c>
      <c r="AN22" s="364">
        <v>11.465848264589701</v>
      </c>
      <c r="AO22" s="324">
        <v>2.8620000000000001</v>
      </c>
      <c r="AP22" s="325">
        <f t="shared" si="24"/>
        <v>8.9431910505593386</v>
      </c>
      <c r="AQ22" s="364">
        <v>26.110550319185499</v>
      </c>
      <c r="AR22" s="324">
        <v>2.6320000000000001</v>
      </c>
      <c r="AS22" s="325">
        <f t="shared" si="25"/>
        <v>11.810634956248599</v>
      </c>
      <c r="AT22" s="364">
        <v>26.820572337689601</v>
      </c>
      <c r="AU22" s="859"/>
      <c r="AV22" s="860"/>
      <c r="AW22" s="861"/>
      <c r="AX22" s="324">
        <v>0.23899999999999999</v>
      </c>
      <c r="AY22" s="325">
        <f t="shared" si="26"/>
        <v>7.8181223421655215</v>
      </c>
      <c r="AZ22" s="364">
        <v>74.012414560043993</v>
      </c>
      <c r="BA22" s="324">
        <v>52.29</v>
      </c>
      <c r="BB22" s="325">
        <f t="shared" si="27"/>
        <v>7.645083329800034</v>
      </c>
      <c r="BC22" s="368">
        <v>6.7826640916973</v>
      </c>
    </row>
    <row r="23" spans="1:55" ht="18" customHeight="1">
      <c r="A23" s="851"/>
      <c r="B23" s="854"/>
      <c r="C23" s="362" t="s">
        <v>265</v>
      </c>
      <c r="D23" s="324">
        <v>185.595</v>
      </c>
      <c r="E23" s="325">
        <f t="shared" si="14"/>
        <v>41.240034130602886</v>
      </c>
      <c r="F23" s="364">
        <v>4.5401650584645301</v>
      </c>
      <c r="G23" s="324">
        <v>73.938999999999993</v>
      </c>
      <c r="H23" s="325">
        <f t="shared" si="15"/>
        <v>32.42952819968508</v>
      </c>
      <c r="I23" s="364">
        <v>6.4676369170036798</v>
      </c>
      <c r="J23" s="324">
        <v>94.421000000000006</v>
      </c>
      <c r="K23" s="325">
        <f t="shared" si="16"/>
        <v>33.861950000179313</v>
      </c>
      <c r="L23" s="364">
        <v>5.9949865747539102</v>
      </c>
      <c r="M23" s="324">
        <v>2.524</v>
      </c>
      <c r="N23" s="325">
        <f t="shared" si="17"/>
        <v>4.7747867047539776</v>
      </c>
      <c r="O23" s="364">
        <v>25.944361577271099</v>
      </c>
      <c r="P23" s="324">
        <v>7.2450000000000001</v>
      </c>
      <c r="Q23" s="325">
        <f t="shared" si="18"/>
        <v>18.721897772494703</v>
      </c>
      <c r="R23" s="364">
        <v>15.780476267907799</v>
      </c>
      <c r="S23" s="324">
        <v>2.0030000000000001</v>
      </c>
      <c r="T23" s="325">
        <f>S23/S$26*100</f>
        <v>6.0651021953065865</v>
      </c>
      <c r="U23" s="364">
        <v>26.6534923161257</v>
      </c>
      <c r="V23" s="324">
        <v>3.4529999999999998</v>
      </c>
      <c r="W23" s="325">
        <f t="shared" si="19"/>
        <v>51.932621446834105</v>
      </c>
      <c r="X23" s="364">
        <v>24.233602513436299</v>
      </c>
      <c r="Y23" s="330">
        <v>369.18</v>
      </c>
      <c r="Z23" s="325">
        <f t="shared" si="20"/>
        <v>33.928617379892437</v>
      </c>
      <c r="AA23" s="368">
        <v>3.35294375502255</v>
      </c>
      <c r="AC23" s="851"/>
      <c r="AD23" s="854"/>
      <c r="AE23" s="362" t="s">
        <v>265</v>
      </c>
      <c r="AF23" s="324">
        <v>108.494</v>
      </c>
      <c r="AG23" s="325">
        <f t="shared" si="21"/>
        <v>44.571067053381427</v>
      </c>
      <c r="AH23" s="364">
        <v>5.8019873124474897</v>
      </c>
      <c r="AI23" s="324">
        <v>59.865000000000002</v>
      </c>
      <c r="AJ23" s="325">
        <f t="shared" si="22"/>
        <v>35.028027102617813</v>
      </c>
      <c r="AK23" s="364">
        <v>7.3788793351214697</v>
      </c>
      <c r="AL23" s="324">
        <v>72.885999999999996</v>
      </c>
      <c r="AM23" s="325">
        <f t="shared" si="23"/>
        <v>39.122080041222944</v>
      </c>
      <c r="AN23" s="364">
        <v>6.9371997985268603</v>
      </c>
      <c r="AO23" s="324">
        <v>2.0550000000000002</v>
      </c>
      <c r="AP23" s="325">
        <f t="shared" si="24"/>
        <v>6.4214736578963816</v>
      </c>
      <c r="AQ23" s="364">
        <v>29.0088362147536</v>
      </c>
      <c r="AR23" s="324">
        <v>4.774</v>
      </c>
      <c r="AS23" s="325">
        <f t="shared" si="25"/>
        <v>21.422481489791341</v>
      </c>
      <c r="AT23" s="364">
        <v>18.6024427997448</v>
      </c>
      <c r="AU23" s="324">
        <v>1.379</v>
      </c>
      <c r="AV23" s="325">
        <f>AU23/AU$26*100</f>
        <v>5.3044582067161592</v>
      </c>
      <c r="AW23" s="364">
        <v>31.4039971049678</v>
      </c>
      <c r="AX23" s="324">
        <v>1.58</v>
      </c>
      <c r="AY23" s="325">
        <f t="shared" si="26"/>
        <v>51.684658161596339</v>
      </c>
      <c r="AZ23" s="364">
        <v>36.651072692858698</v>
      </c>
      <c r="BA23" s="330">
        <v>251.03299999999999</v>
      </c>
      <c r="BB23" s="325">
        <f t="shared" si="27"/>
        <v>36.702394406764043</v>
      </c>
      <c r="BC23" s="368">
        <v>4.1448052400504096</v>
      </c>
    </row>
    <row r="24" spans="1:55" ht="18" customHeight="1">
      <c r="A24" s="851"/>
      <c r="B24" s="854"/>
      <c r="C24" s="362" t="s">
        <v>266</v>
      </c>
      <c r="D24" s="324">
        <v>52.072000000000003</v>
      </c>
      <c r="E24" s="325">
        <f t="shared" si="14"/>
        <v>11.570629905163143</v>
      </c>
      <c r="F24" s="364">
        <v>6.9568920307827904</v>
      </c>
      <c r="G24" s="324">
        <v>23.384</v>
      </c>
      <c r="H24" s="325">
        <f t="shared" si="15"/>
        <v>10.256185334146203</v>
      </c>
      <c r="I24" s="364">
        <v>9.5414549100622708</v>
      </c>
      <c r="J24" s="324">
        <v>30.777000000000001</v>
      </c>
      <c r="K24" s="325">
        <f t="shared" si="16"/>
        <v>11.037472968465901</v>
      </c>
      <c r="L24" s="364">
        <v>8.6569494261976505</v>
      </c>
      <c r="M24" s="324">
        <v>2.137</v>
      </c>
      <c r="N24" s="325">
        <f t="shared" si="17"/>
        <v>4.0426779667429678</v>
      </c>
      <c r="O24" s="364">
        <v>26.816864340497201</v>
      </c>
      <c r="P24" s="324">
        <v>4.2060000000000004</v>
      </c>
      <c r="Q24" s="325">
        <f t="shared" si="18"/>
        <v>10.868778748255725</v>
      </c>
      <c r="R24" s="364">
        <v>20.123894509159499</v>
      </c>
      <c r="S24" s="324">
        <v>4.0869999999999997</v>
      </c>
      <c r="T24" s="325">
        <f>S24/S$26*100</f>
        <v>12.375473126419379</v>
      </c>
      <c r="U24" s="364">
        <v>20.5210551381983</v>
      </c>
      <c r="V24" s="324">
        <v>0.63700000000000001</v>
      </c>
      <c r="W24" s="325">
        <f t="shared" si="19"/>
        <v>9.5803880282749283</v>
      </c>
      <c r="X24" s="364">
        <v>46.529754862532897</v>
      </c>
      <c r="Y24" s="324">
        <v>117.3</v>
      </c>
      <c r="Z24" s="325">
        <f t="shared" si="20"/>
        <v>10.780179908612013</v>
      </c>
      <c r="AA24" s="368">
        <v>4.4980642001428004</v>
      </c>
      <c r="AC24" s="851"/>
      <c r="AD24" s="854"/>
      <c r="AE24" s="362" t="s">
        <v>266</v>
      </c>
      <c r="AF24" s="324">
        <v>30.414999999999999</v>
      </c>
      <c r="AG24" s="325">
        <f t="shared" si="21"/>
        <v>12.494967504457351</v>
      </c>
      <c r="AH24" s="364">
        <v>8.7721629298928594</v>
      </c>
      <c r="AI24" s="324">
        <v>16.600999999999999</v>
      </c>
      <c r="AJ24" s="325">
        <f t="shared" si="22"/>
        <v>9.713526733994124</v>
      </c>
      <c r="AK24" s="364">
        <v>11.4276432145315</v>
      </c>
      <c r="AL24" s="324">
        <v>22.277999999999999</v>
      </c>
      <c r="AM24" s="325">
        <f t="shared" si="23"/>
        <v>11.957875300583991</v>
      </c>
      <c r="AN24" s="364">
        <v>10.5307977585889</v>
      </c>
      <c r="AO24" s="324">
        <v>2.137</v>
      </c>
      <c r="AP24" s="325">
        <f t="shared" si="24"/>
        <v>6.6777076432722948</v>
      </c>
      <c r="AQ24" s="364">
        <v>26.816864340497201</v>
      </c>
      <c r="AR24" s="324">
        <v>1.764</v>
      </c>
      <c r="AS24" s="325">
        <f t="shared" si="25"/>
        <v>7.9156383217410813</v>
      </c>
      <c r="AT24" s="364">
        <v>29.3239206958274</v>
      </c>
      <c r="AU24" s="324">
        <v>3.6179999999999999</v>
      </c>
      <c r="AV24" s="325">
        <f>AU24/AU$26*100</f>
        <v>13.916990421971764</v>
      </c>
      <c r="AW24" s="364">
        <v>21.9379138992322</v>
      </c>
      <c r="AX24" s="324">
        <v>0.16800000000000001</v>
      </c>
      <c r="AY24" s="325">
        <f t="shared" si="26"/>
        <v>5.4955839057899905</v>
      </c>
      <c r="AZ24" s="364">
        <v>71.773428940212298</v>
      </c>
      <c r="BA24" s="324">
        <v>76.98</v>
      </c>
      <c r="BB24" s="325">
        <f t="shared" si="27"/>
        <v>11.254896055230573</v>
      </c>
      <c r="BC24" s="368">
        <v>5.6723177426639699</v>
      </c>
    </row>
    <row r="25" spans="1:55" ht="18" customHeight="1">
      <c r="A25" s="851"/>
      <c r="B25" s="855"/>
      <c r="C25" s="362" t="s">
        <v>267</v>
      </c>
      <c r="D25" s="324">
        <v>142.23500000000001</v>
      </c>
      <c r="E25" s="325">
        <f t="shared" si="14"/>
        <v>31.605249357829159</v>
      </c>
      <c r="F25" s="364">
        <v>5.7778378827144303</v>
      </c>
      <c r="G25" s="324">
        <v>54.902999999999999</v>
      </c>
      <c r="H25" s="325">
        <f t="shared" si="15"/>
        <v>24.080368773547253</v>
      </c>
      <c r="I25" s="364">
        <v>6.76935547132822</v>
      </c>
      <c r="J25" s="324">
        <v>93.387</v>
      </c>
      <c r="K25" s="325">
        <f t="shared" si="16"/>
        <v>33.491129353287356</v>
      </c>
      <c r="L25" s="364">
        <v>6.40458555922317</v>
      </c>
      <c r="M25" s="324">
        <v>32.505000000000003</v>
      </c>
      <c r="N25" s="325">
        <f t="shared" si="17"/>
        <v>61.491458731389883</v>
      </c>
      <c r="O25" s="364">
        <v>9.6328692430186909</v>
      </c>
      <c r="P25" s="324">
        <v>16.509</v>
      </c>
      <c r="Q25" s="325">
        <f t="shared" si="18"/>
        <v>42.661119437697039</v>
      </c>
      <c r="R25" s="364">
        <v>11.970483198090299</v>
      </c>
      <c r="S25" s="324">
        <v>19.292999999999999</v>
      </c>
      <c r="T25" s="325">
        <f>S25/S$26*100</f>
        <v>58.419379258137774</v>
      </c>
      <c r="U25" s="364">
        <v>11.115638519327799</v>
      </c>
      <c r="V25" s="324">
        <v>1.4830000000000001</v>
      </c>
      <c r="W25" s="325">
        <f t="shared" si="19"/>
        <v>22.304105880583545</v>
      </c>
      <c r="X25" s="364">
        <v>31.809776719707699</v>
      </c>
      <c r="Y25" s="324">
        <v>360.31400000000002</v>
      </c>
      <c r="Z25" s="325">
        <f t="shared" si="20"/>
        <v>33.113808555768365</v>
      </c>
      <c r="AA25" s="368">
        <v>3.7566252956335799</v>
      </c>
      <c r="AC25" s="851"/>
      <c r="AD25" s="855"/>
      <c r="AE25" s="362" t="s">
        <v>267</v>
      </c>
      <c r="AF25" s="324">
        <v>51.460999999999999</v>
      </c>
      <c r="AG25" s="325">
        <f t="shared" si="21"/>
        <v>21.141000254705897</v>
      </c>
      <c r="AH25" s="364">
        <v>7.4994459342511899</v>
      </c>
      <c r="AI25" s="324">
        <v>25.556999999999999</v>
      </c>
      <c r="AJ25" s="325">
        <f t="shared" si="22"/>
        <v>14.953834271470864</v>
      </c>
      <c r="AK25" s="364">
        <v>9.6781694791058701</v>
      </c>
      <c r="AL25" s="324">
        <v>42.097999999999999</v>
      </c>
      <c r="AM25" s="325">
        <f t="shared" si="23"/>
        <v>22.596401580212984</v>
      </c>
      <c r="AN25" s="364">
        <v>7.9923587688519504</v>
      </c>
      <c r="AO25" s="324">
        <v>14.731</v>
      </c>
      <c r="AP25" s="325">
        <f t="shared" si="24"/>
        <v>46.031498031373033</v>
      </c>
      <c r="AQ25" s="364">
        <v>13.022668338201999</v>
      </c>
      <c r="AR25" s="324">
        <v>6.6029999999999998</v>
      </c>
      <c r="AS25" s="325">
        <f t="shared" si="25"/>
        <v>29.629795826789319</v>
      </c>
      <c r="AT25" s="364">
        <v>17.043118216341501</v>
      </c>
      <c r="AU25" s="324">
        <v>14.007999999999999</v>
      </c>
      <c r="AV25" s="325">
        <f>AU25/AU$26*100</f>
        <v>53.883140362349501</v>
      </c>
      <c r="AW25" s="364">
        <v>12.849670439823401</v>
      </c>
      <c r="AX25" s="324">
        <v>0.54600000000000004</v>
      </c>
      <c r="AY25" s="325">
        <f t="shared" si="26"/>
        <v>17.860647693817469</v>
      </c>
      <c r="AZ25" s="364">
        <v>50.549255227919701</v>
      </c>
      <c r="BA25" s="324">
        <v>155.00299999999999</v>
      </c>
      <c r="BB25" s="325">
        <f t="shared" si="27"/>
        <v>22.66228440177844</v>
      </c>
      <c r="BC25" s="368">
        <v>4.7464565452443299</v>
      </c>
    </row>
    <row r="26" spans="1:55" ht="27.75" customHeight="1">
      <c r="A26" s="852"/>
      <c r="B26" s="373"/>
      <c r="C26" s="374" t="s">
        <v>40</v>
      </c>
      <c r="D26" s="301">
        <v>450.036</v>
      </c>
      <c r="E26" s="302">
        <f>SUM(E19:E25)</f>
        <v>100.00022220444586</v>
      </c>
      <c r="F26" s="309">
        <v>3.6225830197268598</v>
      </c>
      <c r="G26" s="301">
        <v>227.999</v>
      </c>
      <c r="H26" s="302">
        <f>SUM(H19:H25)</f>
        <v>99.999999999999986</v>
      </c>
      <c r="I26" s="309">
        <v>4.3248394660874903</v>
      </c>
      <c r="J26" s="301">
        <v>278.84100000000001</v>
      </c>
      <c r="K26" s="302">
        <f>SUM(K19:K25)</f>
        <v>99.999282745363843</v>
      </c>
      <c r="L26" s="309">
        <v>3.82142630788438</v>
      </c>
      <c r="M26" s="301">
        <v>52.860999999999997</v>
      </c>
      <c r="N26" s="302">
        <f>SUM(N19:N25)</f>
        <v>100.001891753845</v>
      </c>
      <c r="O26" s="309">
        <v>7.6000958529553602</v>
      </c>
      <c r="P26" s="301">
        <v>38.698</v>
      </c>
      <c r="Q26" s="302">
        <f>SUM(Q19:Q25)</f>
        <v>100</v>
      </c>
      <c r="R26" s="309">
        <v>8.9531984518533907</v>
      </c>
      <c r="S26" s="301">
        <v>33.024999999999999</v>
      </c>
      <c r="T26" s="302">
        <f>SUM(T19:T25)</f>
        <v>100</v>
      </c>
      <c r="U26" s="309">
        <v>8.6601982722596702</v>
      </c>
      <c r="V26" s="301">
        <v>6.649</v>
      </c>
      <c r="W26" s="302">
        <f>SUM(W19:W25)</f>
        <v>100</v>
      </c>
      <c r="X26" s="309">
        <v>17.556790476290701</v>
      </c>
      <c r="Y26" s="270">
        <v>1088.1079999999999</v>
      </c>
      <c r="Z26" s="302">
        <f>SUM(Z19:Z25)</f>
        <v>100</v>
      </c>
      <c r="AA26" s="311">
        <v>2.48353203396799</v>
      </c>
      <c r="AC26" s="852"/>
      <c r="AD26" s="373"/>
      <c r="AE26" s="374" t="s">
        <v>40</v>
      </c>
      <c r="AF26" s="301">
        <v>243.41800000000001</v>
      </c>
      <c r="AG26" s="302">
        <f>SUM(AG19:AG25)</f>
        <v>100.00041081596267</v>
      </c>
      <c r="AH26" s="309">
        <v>4.5852348212561198</v>
      </c>
      <c r="AI26" s="301">
        <v>170.90600000000001</v>
      </c>
      <c r="AJ26" s="302">
        <f>SUM(AJ19:AJ25)</f>
        <v>100</v>
      </c>
      <c r="AK26" s="309">
        <v>5.1883265812228796</v>
      </c>
      <c r="AL26" s="301">
        <v>186.304</v>
      </c>
      <c r="AM26" s="302">
        <f>SUM(AM19:AM25)</f>
        <v>100</v>
      </c>
      <c r="AN26" s="309">
        <v>4.7530342881049501</v>
      </c>
      <c r="AO26" s="301">
        <v>32.002000000000002</v>
      </c>
      <c r="AP26" s="302">
        <f>SUM(AP19:AP25)</f>
        <v>100.00624960939939</v>
      </c>
      <c r="AQ26" s="309">
        <v>8.6172699471695395</v>
      </c>
      <c r="AR26" s="301">
        <v>22.285</v>
      </c>
      <c r="AS26" s="302">
        <f>SUM(AS19:AS25)</f>
        <v>99.995512676688364</v>
      </c>
      <c r="AT26" s="309">
        <v>11.1992730401361</v>
      </c>
      <c r="AU26" s="301">
        <v>25.997</v>
      </c>
      <c r="AV26" s="302">
        <f>SUM(AV19:AV25)</f>
        <v>100</v>
      </c>
      <c r="AW26" s="309">
        <v>9.8039057291742306</v>
      </c>
      <c r="AX26" s="301">
        <v>3.0569999999999999</v>
      </c>
      <c r="AY26" s="302">
        <f>SUM(AY19:AY25)</f>
        <v>100.03271180896304</v>
      </c>
      <c r="AZ26" s="309">
        <v>25.235874437776701</v>
      </c>
      <c r="BA26" s="270">
        <v>683.96900000000005</v>
      </c>
      <c r="BB26" s="302">
        <f>SUM(BB19:BB25)</f>
        <v>100.00014620545667</v>
      </c>
      <c r="BC26" s="311">
        <v>3.21545528955349</v>
      </c>
    </row>
    <row r="27" spans="1:55" ht="12" customHeight="1">
      <c r="C27" s="331"/>
      <c r="AE27" s="331"/>
    </row>
    <row r="28" spans="1:55" ht="16.5" customHeight="1">
      <c r="A28" s="856" t="s">
        <v>268</v>
      </c>
      <c r="B28" s="857"/>
      <c r="C28" s="857"/>
      <c r="D28" s="857"/>
      <c r="E28" s="857"/>
      <c r="F28" s="857"/>
      <c r="G28" s="857"/>
      <c r="H28" s="857"/>
      <c r="I28" s="857"/>
      <c r="J28" s="857"/>
      <c r="K28" s="857"/>
      <c r="L28" s="857"/>
      <c r="M28" s="857"/>
      <c r="N28" s="857"/>
      <c r="O28" s="857"/>
      <c r="P28" s="857"/>
      <c r="Q28" s="857"/>
      <c r="R28" s="857"/>
      <c r="S28" s="857"/>
      <c r="T28" s="857"/>
      <c r="U28" s="857"/>
      <c r="V28" s="857"/>
      <c r="W28" s="857"/>
      <c r="X28" s="857"/>
      <c r="Y28" s="857"/>
      <c r="Z28" s="857"/>
      <c r="AA28" s="858"/>
      <c r="AC28" s="856" t="s">
        <v>268</v>
      </c>
      <c r="AD28" s="857"/>
      <c r="AE28" s="857"/>
      <c r="AF28" s="857"/>
      <c r="AG28" s="857"/>
      <c r="AH28" s="857"/>
      <c r="AI28" s="857"/>
      <c r="AJ28" s="857"/>
      <c r="AK28" s="857"/>
      <c r="AL28" s="857"/>
      <c r="AM28" s="857"/>
      <c r="AN28" s="857"/>
      <c r="AO28" s="857"/>
      <c r="AP28" s="857"/>
      <c r="AQ28" s="857"/>
      <c r="AR28" s="857"/>
      <c r="AS28" s="857"/>
      <c r="AT28" s="857"/>
      <c r="AU28" s="857"/>
      <c r="AV28" s="857"/>
      <c r="AW28" s="857"/>
      <c r="AX28" s="857"/>
      <c r="AY28" s="857"/>
      <c r="AZ28" s="857"/>
      <c r="BA28" s="857"/>
      <c r="BB28" s="857"/>
      <c r="BC28" s="858"/>
    </row>
    <row r="29" spans="1:55" ht="15.75" customHeight="1">
      <c r="A29" s="841" t="s">
        <v>260</v>
      </c>
      <c r="B29" s="842"/>
      <c r="C29" s="843"/>
      <c r="D29" s="830" t="s">
        <v>201</v>
      </c>
      <c r="E29" s="831"/>
      <c r="F29" s="831"/>
      <c r="G29" s="831"/>
      <c r="H29" s="831"/>
      <c r="I29" s="831"/>
      <c r="J29" s="831"/>
      <c r="K29" s="831"/>
      <c r="L29" s="831"/>
      <c r="M29" s="831"/>
      <c r="N29" s="831"/>
      <c r="O29" s="831"/>
      <c r="P29" s="831"/>
      <c r="Q29" s="831"/>
      <c r="R29" s="831"/>
      <c r="S29" s="831"/>
      <c r="T29" s="831"/>
      <c r="U29" s="831"/>
      <c r="V29" s="831"/>
      <c r="W29" s="831"/>
      <c r="X29" s="831"/>
      <c r="Y29" s="831"/>
      <c r="Z29" s="831"/>
      <c r="AA29" s="832"/>
      <c r="AC29" s="841" t="s">
        <v>260</v>
      </c>
      <c r="AD29" s="842"/>
      <c r="AE29" s="843"/>
      <c r="AF29" s="830" t="s">
        <v>201</v>
      </c>
      <c r="AG29" s="831"/>
      <c r="AH29" s="831"/>
      <c r="AI29" s="831"/>
      <c r="AJ29" s="831"/>
      <c r="AK29" s="831"/>
      <c r="AL29" s="831"/>
      <c r="AM29" s="831"/>
      <c r="AN29" s="831"/>
      <c r="AO29" s="831"/>
      <c r="AP29" s="831"/>
      <c r="AQ29" s="831"/>
      <c r="AR29" s="831"/>
      <c r="AS29" s="831"/>
      <c r="AT29" s="831"/>
      <c r="AU29" s="831"/>
      <c r="AV29" s="831"/>
      <c r="AW29" s="831"/>
      <c r="AX29" s="831"/>
      <c r="AY29" s="831"/>
      <c r="AZ29" s="831"/>
      <c r="BA29" s="831"/>
      <c r="BB29" s="831"/>
      <c r="BC29" s="832"/>
    </row>
    <row r="30" spans="1:55" ht="15.75" customHeight="1">
      <c r="A30" s="844"/>
      <c r="B30" s="845"/>
      <c r="C30" s="846"/>
      <c r="D30" s="824" t="s">
        <v>82</v>
      </c>
      <c r="E30" s="818"/>
      <c r="F30" s="825"/>
      <c r="G30" s="824" t="s">
        <v>83</v>
      </c>
      <c r="H30" s="818"/>
      <c r="I30" s="825"/>
      <c r="J30" s="824" t="s">
        <v>84</v>
      </c>
      <c r="K30" s="818"/>
      <c r="L30" s="825"/>
      <c r="M30" s="824" t="s">
        <v>85</v>
      </c>
      <c r="N30" s="818"/>
      <c r="O30" s="825"/>
      <c r="P30" s="824" t="s">
        <v>86</v>
      </c>
      <c r="Q30" s="818"/>
      <c r="R30" s="825"/>
      <c r="S30" s="824" t="s">
        <v>87</v>
      </c>
      <c r="T30" s="818"/>
      <c r="U30" s="825"/>
      <c r="V30" s="824" t="s">
        <v>88</v>
      </c>
      <c r="W30" s="818"/>
      <c r="X30" s="825"/>
      <c r="Y30" s="824" t="s">
        <v>40</v>
      </c>
      <c r="Z30" s="818"/>
      <c r="AA30" s="819"/>
      <c r="AC30" s="844"/>
      <c r="AD30" s="845"/>
      <c r="AE30" s="846"/>
      <c r="AF30" s="824" t="s">
        <v>82</v>
      </c>
      <c r="AG30" s="818"/>
      <c r="AH30" s="825"/>
      <c r="AI30" s="824" t="s">
        <v>83</v>
      </c>
      <c r="AJ30" s="818"/>
      <c r="AK30" s="825"/>
      <c r="AL30" s="824" t="s">
        <v>84</v>
      </c>
      <c r="AM30" s="818"/>
      <c r="AN30" s="825"/>
      <c r="AO30" s="824" t="s">
        <v>85</v>
      </c>
      <c r="AP30" s="818"/>
      <c r="AQ30" s="825"/>
      <c r="AR30" s="824" t="s">
        <v>86</v>
      </c>
      <c r="AS30" s="818"/>
      <c r="AT30" s="825"/>
      <c r="AU30" s="824" t="s">
        <v>87</v>
      </c>
      <c r="AV30" s="818"/>
      <c r="AW30" s="825"/>
      <c r="AX30" s="824" t="s">
        <v>88</v>
      </c>
      <c r="AY30" s="818"/>
      <c r="AZ30" s="825"/>
      <c r="BA30" s="824" t="s">
        <v>40</v>
      </c>
      <c r="BB30" s="818"/>
      <c r="BC30" s="819"/>
    </row>
    <row r="31" spans="1:55" ht="34.5" customHeight="1">
      <c r="A31" s="847"/>
      <c r="B31" s="848"/>
      <c r="C31" s="849"/>
      <c r="D31" s="291" t="s">
        <v>202</v>
      </c>
      <c r="E31" s="14" t="s">
        <v>24</v>
      </c>
      <c r="F31" s="343" t="s">
        <v>253</v>
      </c>
      <c r="G31" s="291" t="s">
        <v>202</v>
      </c>
      <c r="H31" s="14" t="s">
        <v>24</v>
      </c>
      <c r="I31" s="343" t="s">
        <v>253</v>
      </c>
      <c r="J31" s="291" t="s">
        <v>202</v>
      </c>
      <c r="K31" s="14" t="s">
        <v>24</v>
      </c>
      <c r="L31" s="343" t="s">
        <v>253</v>
      </c>
      <c r="M31" s="291" t="s">
        <v>202</v>
      </c>
      <c r="N31" s="14" t="s">
        <v>24</v>
      </c>
      <c r="O31" s="343" t="s">
        <v>253</v>
      </c>
      <c r="P31" s="291" t="s">
        <v>202</v>
      </c>
      <c r="Q31" s="14" t="s">
        <v>24</v>
      </c>
      <c r="R31" s="343" t="s">
        <v>253</v>
      </c>
      <c r="S31" s="291" t="s">
        <v>202</v>
      </c>
      <c r="T31" s="14" t="s">
        <v>24</v>
      </c>
      <c r="U31" s="343" t="s">
        <v>253</v>
      </c>
      <c r="V31" s="291" t="s">
        <v>202</v>
      </c>
      <c r="W31" s="14" t="s">
        <v>24</v>
      </c>
      <c r="X31" s="343" t="s">
        <v>253</v>
      </c>
      <c r="Y31" s="291" t="s">
        <v>202</v>
      </c>
      <c r="Z31" s="14" t="s">
        <v>24</v>
      </c>
      <c r="AA31" s="344" t="s">
        <v>253</v>
      </c>
      <c r="AC31" s="847"/>
      <c r="AD31" s="848"/>
      <c r="AE31" s="849"/>
      <c r="AF31" s="291" t="s">
        <v>202</v>
      </c>
      <c r="AG31" s="14" t="s">
        <v>24</v>
      </c>
      <c r="AH31" s="343" t="s">
        <v>253</v>
      </c>
      <c r="AI31" s="291" t="s">
        <v>202</v>
      </c>
      <c r="AJ31" s="14" t="s">
        <v>24</v>
      </c>
      <c r="AK31" s="343" t="s">
        <v>253</v>
      </c>
      <c r="AL31" s="291" t="s">
        <v>202</v>
      </c>
      <c r="AM31" s="14" t="s">
        <v>24</v>
      </c>
      <c r="AN31" s="343" t="s">
        <v>253</v>
      </c>
      <c r="AO31" s="291" t="s">
        <v>202</v>
      </c>
      <c r="AP31" s="14" t="s">
        <v>24</v>
      </c>
      <c r="AQ31" s="343" t="s">
        <v>253</v>
      </c>
      <c r="AR31" s="291" t="s">
        <v>202</v>
      </c>
      <c r="AS31" s="14" t="s">
        <v>24</v>
      </c>
      <c r="AT31" s="343" t="s">
        <v>253</v>
      </c>
      <c r="AU31" s="291" t="s">
        <v>202</v>
      </c>
      <c r="AV31" s="14" t="s">
        <v>24</v>
      </c>
      <c r="AW31" s="343" t="s">
        <v>253</v>
      </c>
      <c r="AX31" s="291" t="s">
        <v>202</v>
      </c>
      <c r="AY31" s="14" t="s">
        <v>24</v>
      </c>
      <c r="AZ31" s="343" t="s">
        <v>253</v>
      </c>
      <c r="BA31" s="291" t="s">
        <v>202</v>
      </c>
      <c r="BB31" s="14" t="s">
        <v>24</v>
      </c>
      <c r="BC31" s="344" t="s">
        <v>253</v>
      </c>
    </row>
    <row r="32" spans="1:55" ht="18" customHeight="1">
      <c r="A32" s="850" t="s">
        <v>328</v>
      </c>
      <c r="B32" s="369"/>
      <c r="C32" s="370" t="s">
        <v>261</v>
      </c>
      <c r="D32" s="321">
        <v>7.7160000000000002</v>
      </c>
      <c r="E32" s="322">
        <f>D32/D$39*100</f>
        <v>3.1492078003705912</v>
      </c>
      <c r="F32" s="363">
        <v>14.6715237783704</v>
      </c>
      <c r="G32" s="321">
        <v>9.2430000000000003</v>
      </c>
      <c r="H32" s="322">
        <f>G32/G$39*100</f>
        <v>4.4045327182967045</v>
      </c>
      <c r="I32" s="363">
        <v>13.9112207563889</v>
      </c>
      <c r="J32" s="321">
        <v>23.454000000000001</v>
      </c>
      <c r="K32" s="322">
        <f>J32/J$39*100</f>
        <v>5.490104282487331</v>
      </c>
      <c r="L32" s="363">
        <v>8.57950975978145</v>
      </c>
      <c r="M32" s="321">
        <v>3.8149999999999999</v>
      </c>
      <c r="N32" s="322">
        <f>M32/M$39*100</f>
        <v>3.5225898191152432</v>
      </c>
      <c r="O32" s="363">
        <v>20.707728620121401</v>
      </c>
      <c r="P32" s="321">
        <v>2.8279999999999998</v>
      </c>
      <c r="Q32" s="322">
        <f>P32/P$39*100</f>
        <v>4.8200163621488956</v>
      </c>
      <c r="R32" s="363">
        <v>27.047387270121199</v>
      </c>
      <c r="S32" s="321">
        <v>6.0759999999999996</v>
      </c>
      <c r="T32" s="322">
        <f>S32/S$13*100</f>
        <v>2.7003364309872051</v>
      </c>
      <c r="U32" s="363">
        <v>16.951376107762499</v>
      </c>
      <c r="V32" s="321">
        <v>0.751</v>
      </c>
      <c r="W32" s="322">
        <f>V32/V$39*100</f>
        <v>2.4175116690809593</v>
      </c>
      <c r="X32" s="363">
        <v>44.850335689467499</v>
      </c>
      <c r="Y32" s="321">
        <v>53.883000000000003</v>
      </c>
      <c r="Z32" s="322">
        <f>Y32/Y$39*100</f>
        <v>4.2357785443191212</v>
      </c>
      <c r="AA32" s="367">
        <v>6.2413591450083903</v>
      </c>
      <c r="AC32" s="850" t="s">
        <v>328</v>
      </c>
      <c r="AD32" s="369"/>
      <c r="AE32" s="370" t="s">
        <v>261</v>
      </c>
      <c r="AF32" s="321">
        <v>7.7160000000000002</v>
      </c>
      <c r="AG32" s="322">
        <f>AF32/AF$39*100</f>
        <v>3.4569892473118284</v>
      </c>
      <c r="AH32" s="363">
        <v>14.6715237783704</v>
      </c>
      <c r="AI32" s="321">
        <v>8.93</v>
      </c>
      <c r="AJ32" s="322">
        <f>AI32/AI$39*100</f>
        <v>4.5121291893831064</v>
      </c>
      <c r="AK32" s="363">
        <v>14.137434505725</v>
      </c>
      <c r="AL32" s="321">
        <v>22.986000000000001</v>
      </c>
      <c r="AM32" s="322">
        <f>AL32/AL$39*100</f>
        <v>5.6329951477723865</v>
      </c>
      <c r="AN32" s="363">
        <v>8.6241360537164304</v>
      </c>
      <c r="AO32" s="321">
        <v>3.5030000000000001</v>
      </c>
      <c r="AP32" s="322">
        <f>AO32/AO$39*100</f>
        <v>3.4404863627881399</v>
      </c>
      <c r="AQ32" s="363">
        <v>20.555680078148502</v>
      </c>
      <c r="AR32" s="321">
        <v>2.6019999999999999</v>
      </c>
      <c r="AS32" s="322">
        <f>AR32/AR$39*100</f>
        <v>4.9130492249013429</v>
      </c>
      <c r="AT32" s="363">
        <v>28.086862129505501</v>
      </c>
      <c r="AU32" s="321">
        <v>6.0759999999999996</v>
      </c>
      <c r="AV32" s="322">
        <f>AU32/AU$13*100</f>
        <v>2.8483564289598529</v>
      </c>
      <c r="AW32" s="363">
        <v>16.951376107762499</v>
      </c>
      <c r="AX32" s="321">
        <v>0.751</v>
      </c>
      <c r="AY32" s="322">
        <f>AX32/AX$39*100</f>
        <v>2.6065528252117174</v>
      </c>
      <c r="AZ32" s="363">
        <v>44.850335689467499</v>
      </c>
      <c r="BA32" s="321">
        <v>52.564</v>
      </c>
      <c r="BB32" s="322">
        <f>BA32/BA$39*100</f>
        <v>4.3800486301723724</v>
      </c>
      <c r="BC32" s="367">
        <v>6.1954084792344899</v>
      </c>
    </row>
    <row r="33" spans="1:55" ht="18" customHeight="1">
      <c r="A33" s="851"/>
      <c r="B33" s="371"/>
      <c r="C33" s="372" t="s">
        <v>262</v>
      </c>
      <c r="D33" s="324">
        <v>12.627000000000001</v>
      </c>
      <c r="E33" s="325">
        <f t="shared" ref="E33:E38" si="28">D33/D$39*100</f>
        <v>5.1535830605598045</v>
      </c>
      <c r="F33" s="364">
        <v>12.6751488545668</v>
      </c>
      <c r="G33" s="324">
        <v>33.015000000000001</v>
      </c>
      <c r="H33" s="325">
        <f t="shared" ref="H33:H38" si="29">G33/G$39*100</f>
        <v>15.732516249547299</v>
      </c>
      <c r="I33" s="364">
        <v>8.2318131657006202</v>
      </c>
      <c r="J33" s="324">
        <v>14.316000000000001</v>
      </c>
      <c r="K33" s="325">
        <f t="shared" ref="K33:K38" si="30">J33/J$39*100</f>
        <v>3.3510843740124767</v>
      </c>
      <c r="L33" s="364">
        <v>10.4580997283778</v>
      </c>
      <c r="M33" s="324">
        <v>7.6909999999999998</v>
      </c>
      <c r="N33" s="325">
        <f t="shared" ref="N33:N38" si="31">M33/M$39*100</f>
        <v>7.1015041412359992</v>
      </c>
      <c r="O33" s="364">
        <v>14.8050152411253</v>
      </c>
      <c r="P33" s="324">
        <v>2.766</v>
      </c>
      <c r="Q33" s="325">
        <f t="shared" ref="Q33:Q38" si="32">P33/P$39*100</f>
        <v>4.7143441505317698</v>
      </c>
      <c r="R33" s="364">
        <v>25.238521081488798</v>
      </c>
      <c r="S33" s="324">
        <v>5.5430000000000001</v>
      </c>
      <c r="T33" s="325">
        <f>S33/S$13*100</f>
        <v>2.4634570172748647</v>
      </c>
      <c r="U33" s="364">
        <v>16.841752956587801</v>
      </c>
      <c r="V33" s="324">
        <v>1.2909999999999999</v>
      </c>
      <c r="W33" s="325">
        <f t="shared" ref="W33:W38" si="33">V33/V$39*100</f>
        <v>4.1558023499114753</v>
      </c>
      <c r="X33" s="364">
        <v>33.781930658223096</v>
      </c>
      <c r="Y33" s="324">
        <v>77.248000000000005</v>
      </c>
      <c r="Z33" s="325">
        <f t="shared" ref="Z33:Z38" si="34">Y33/Y$39*100</f>
        <v>6.072516767655169</v>
      </c>
      <c r="AA33" s="368">
        <v>5.24030726650851</v>
      </c>
      <c r="AC33" s="851"/>
      <c r="AD33" s="371"/>
      <c r="AE33" s="372" t="s">
        <v>262</v>
      </c>
      <c r="AF33" s="324">
        <v>12.159000000000001</v>
      </c>
      <c r="AG33" s="325">
        <f t="shared" ref="AG33:AG38" si="35">AF33/AF$39*100</f>
        <v>5.4475806451612909</v>
      </c>
      <c r="AH33" s="364">
        <v>12.847155758176999</v>
      </c>
      <c r="AI33" s="324">
        <v>32.701999999999998</v>
      </c>
      <c r="AJ33" s="325">
        <f t="shared" ref="AJ33:AJ38" si="36">AI33/AI$39*100</f>
        <v>16.523588885913366</v>
      </c>
      <c r="AK33" s="364">
        <v>8.2293149849028708</v>
      </c>
      <c r="AL33" s="324">
        <v>13.954000000000001</v>
      </c>
      <c r="AM33" s="325">
        <f t="shared" ref="AM33:AM38" si="37">AL33/AL$39*100</f>
        <v>3.4195951575748667</v>
      </c>
      <c r="AN33" s="364">
        <v>10.6646545757315</v>
      </c>
      <c r="AO33" s="324">
        <v>7.3789999999999996</v>
      </c>
      <c r="AP33" s="325">
        <f t="shared" ref="AP33:AP38" si="38">AO33/AO$39*100</f>
        <v>7.247316263492344</v>
      </c>
      <c r="AQ33" s="364">
        <v>15.1450032351293</v>
      </c>
      <c r="AR33" s="324">
        <v>2.766</v>
      </c>
      <c r="AS33" s="325">
        <f t="shared" ref="AS33:AS38" si="39">AR33/AR$39*100</f>
        <v>5.2227110515284831</v>
      </c>
      <c r="AT33" s="364">
        <v>25.238521081488798</v>
      </c>
      <c r="AU33" s="324">
        <v>5.3869999999999996</v>
      </c>
      <c r="AV33" s="325">
        <f>AU33/AU$13*100</f>
        <v>2.5253614356166438</v>
      </c>
      <c r="AW33" s="364">
        <v>16.963075525922299</v>
      </c>
      <c r="AX33" s="324">
        <v>1.2909999999999999</v>
      </c>
      <c r="AY33" s="325">
        <f t="shared" ref="AY33:AY38" si="40">AX33/AX$39*100</f>
        <v>4.4807719005969728</v>
      </c>
      <c r="AZ33" s="364">
        <v>33.781930658223096</v>
      </c>
      <c r="BA33" s="324">
        <v>75.638000000000005</v>
      </c>
      <c r="BB33" s="325">
        <f t="shared" ref="BB33:BB38" si="41">BA33/BA$39*100</f>
        <v>6.302756987462482</v>
      </c>
      <c r="BC33" s="368">
        <v>5.3109252437435197</v>
      </c>
    </row>
    <row r="34" spans="1:55" ht="18" customHeight="1">
      <c r="A34" s="851"/>
      <c r="B34" s="853" t="s">
        <v>387</v>
      </c>
      <c r="C34" s="362" t="s">
        <v>263</v>
      </c>
      <c r="D34" s="324">
        <v>15.037000000000001</v>
      </c>
      <c r="E34" s="325">
        <f t="shared" si="28"/>
        <v>6.1372003232468355</v>
      </c>
      <c r="F34" s="364">
        <v>11.367604942837801</v>
      </c>
      <c r="G34" s="324">
        <v>27.196999999999999</v>
      </c>
      <c r="H34" s="325">
        <f t="shared" si="29"/>
        <v>12.960086155957532</v>
      </c>
      <c r="I34" s="364">
        <v>9.0532735162261098</v>
      </c>
      <c r="J34" s="324">
        <v>76.234999999999999</v>
      </c>
      <c r="K34" s="325">
        <f t="shared" si="30"/>
        <v>17.845062674828245</v>
      </c>
      <c r="L34" s="364">
        <v>5.36481292224956</v>
      </c>
      <c r="M34" s="324">
        <v>39.734999999999999</v>
      </c>
      <c r="N34" s="325">
        <f t="shared" si="31"/>
        <v>36.689411916787471</v>
      </c>
      <c r="O34" s="364">
        <v>6.9218709974117196</v>
      </c>
      <c r="P34" s="324">
        <v>14.098000000000001</v>
      </c>
      <c r="Q34" s="325">
        <f t="shared" si="32"/>
        <v>24.028497409326427</v>
      </c>
      <c r="R34" s="364">
        <v>11.424347976248599</v>
      </c>
      <c r="S34" s="324">
        <v>60.308999999999997</v>
      </c>
      <c r="T34" s="325">
        <f>S34/S$13*100</f>
        <v>26.802927882884685</v>
      </c>
      <c r="U34" s="364">
        <v>6.1775196677650897</v>
      </c>
      <c r="V34" s="324">
        <v>3.7120000000000002</v>
      </c>
      <c r="W34" s="325">
        <f t="shared" si="33"/>
        <v>11.949138902301627</v>
      </c>
      <c r="X34" s="364">
        <v>22.0983202718405</v>
      </c>
      <c r="Y34" s="324">
        <v>236.32300000000001</v>
      </c>
      <c r="Z34" s="325">
        <f t="shared" si="34"/>
        <v>18.577508544979452</v>
      </c>
      <c r="AA34" s="368">
        <v>3.2288005346083102</v>
      </c>
      <c r="AC34" s="851"/>
      <c r="AD34" s="853" t="s">
        <v>387</v>
      </c>
      <c r="AE34" s="362" t="s">
        <v>263</v>
      </c>
      <c r="AF34" s="324">
        <v>13.737</v>
      </c>
      <c r="AG34" s="325">
        <f t="shared" si="35"/>
        <v>6.154569892473118</v>
      </c>
      <c r="AH34" s="364">
        <v>11.448675411304601</v>
      </c>
      <c r="AI34" s="324">
        <v>26.884</v>
      </c>
      <c r="AJ34" s="325">
        <f t="shared" si="36"/>
        <v>13.583883664879668</v>
      </c>
      <c r="AK34" s="364">
        <v>9.11640985926695</v>
      </c>
      <c r="AL34" s="324">
        <v>72.799000000000007</v>
      </c>
      <c r="AM34" s="325">
        <f t="shared" si="37"/>
        <v>17.840268587952753</v>
      </c>
      <c r="AN34" s="364">
        <v>5.4174307450466603</v>
      </c>
      <c r="AO34" s="324">
        <v>39.165999999999997</v>
      </c>
      <c r="AP34" s="325">
        <f t="shared" si="38"/>
        <v>38.467053635443982</v>
      </c>
      <c r="AQ34" s="364">
        <v>7.0010891520998202</v>
      </c>
      <c r="AR34" s="324">
        <v>13.942</v>
      </c>
      <c r="AS34" s="325">
        <f t="shared" si="39"/>
        <v>26.325031627046318</v>
      </c>
      <c r="AT34" s="364">
        <v>11.501376683551101</v>
      </c>
      <c r="AU34" s="324">
        <v>59.683999999999997</v>
      </c>
      <c r="AV34" s="325">
        <f>AU34/AU$13*100</f>
        <v>27.979148305799846</v>
      </c>
      <c r="AW34" s="364">
        <v>6.2141650419768597</v>
      </c>
      <c r="AX34" s="324">
        <v>3.7120000000000002</v>
      </c>
      <c r="AY34" s="325">
        <f t="shared" si="40"/>
        <v>12.883520755240871</v>
      </c>
      <c r="AZ34" s="364">
        <v>22.0983202718405</v>
      </c>
      <c r="BA34" s="324">
        <v>229.92500000000001</v>
      </c>
      <c r="BB34" s="325">
        <f t="shared" si="41"/>
        <v>19.159171320530831</v>
      </c>
      <c r="BC34" s="368">
        <v>3.2727362752471398</v>
      </c>
    </row>
    <row r="35" spans="1:55" ht="18" customHeight="1">
      <c r="A35" s="851"/>
      <c r="B35" s="854"/>
      <c r="C35" s="362" t="s">
        <v>264</v>
      </c>
      <c r="D35" s="324">
        <v>6.5789999999999997</v>
      </c>
      <c r="E35" s="325">
        <f t="shared" si="28"/>
        <v>2.6851526851526848</v>
      </c>
      <c r="F35" s="364">
        <v>17.091090155955701</v>
      </c>
      <c r="G35" s="324">
        <v>14.331</v>
      </c>
      <c r="H35" s="325">
        <f t="shared" si="29"/>
        <v>6.829098602824847</v>
      </c>
      <c r="I35" s="364">
        <v>10.673704358546299</v>
      </c>
      <c r="J35" s="324">
        <v>41.451999999999998</v>
      </c>
      <c r="K35" s="325">
        <f t="shared" si="30"/>
        <v>9.703069954705585</v>
      </c>
      <c r="L35" s="364">
        <v>7.0302501642286899</v>
      </c>
      <c r="M35" s="324">
        <v>10.917</v>
      </c>
      <c r="N35" s="325">
        <f t="shared" si="31"/>
        <v>10.080239332970148</v>
      </c>
      <c r="O35" s="364">
        <v>13.2441612227743</v>
      </c>
      <c r="P35" s="324">
        <v>6.2770000000000001</v>
      </c>
      <c r="Q35" s="325">
        <f t="shared" si="32"/>
        <v>10.698459230979003</v>
      </c>
      <c r="R35" s="364">
        <v>16.318326978260099</v>
      </c>
      <c r="S35" s="859"/>
      <c r="T35" s="860"/>
      <c r="U35" s="861"/>
      <c r="V35" s="324">
        <v>1.4730000000000001</v>
      </c>
      <c r="W35" s="325">
        <f t="shared" si="33"/>
        <v>4.7416706904876875</v>
      </c>
      <c r="X35" s="364">
        <v>31.2342657414905</v>
      </c>
      <c r="Y35" s="324">
        <v>81.028999999999996</v>
      </c>
      <c r="Z35" s="325">
        <f t="shared" si="34"/>
        <v>6.3697436977828632</v>
      </c>
      <c r="AA35" s="368">
        <v>5.0210996049884304</v>
      </c>
      <c r="AC35" s="851"/>
      <c r="AD35" s="854"/>
      <c r="AE35" s="362" t="s">
        <v>264</v>
      </c>
      <c r="AF35" s="324">
        <v>6.1109999999999998</v>
      </c>
      <c r="AG35" s="325">
        <f t="shared" si="35"/>
        <v>2.7379032258064515</v>
      </c>
      <c r="AH35" s="364">
        <v>17.7720027898547</v>
      </c>
      <c r="AI35" s="324">
        <v>14.173999999999999</v>
      </c>
      <c r="AJ35" s="325">
        <f t="shared" si="36"/>
        <v>7.1618050537868028</v>
      </c>
      <c r="AK35" s="364">
        <v>10.734788834006</v>
      </c>
      <c r="AL35" s="324">
        <v>40.046999999999997</v>
      </c>
      <c r="AM35" s="325">
        <f t="shared" si="37"/>
        <v>9.8139979414791938</v>
      </c>
      <c r="AN35" s="364">
        <v>7.0911081474878701</v>
      </c>
      <c r="AO35" s="324">
        <v>10.645</v>
      </c>
      <c r="AP35" s="325">
        <f t="shared" si="38"/>
        <v>10.455032067336496</v>
      </c>
      <c r="AQ35" s="364">
        <v>13.493454642139</v>
      </c>
      <c r="AR35" s="324">
        <v>5.6520000000000001</v>
      </c>
      <c r="AS35" s="325">
        <f t="shared" si="39"/>
        <v>10.67200392741829</v>
      </c>
      <c r="AT35" s="364">
        <v>17.146334804061301</v>
      </c>
      <c r="AU35" s="859"/>
      <c r="AV35" s="860"/>
      <c r="AW35" s="861"/>
      <c r="AX35" s="324">
        <v>1.4730000000000001</v>
      </c>
      <c r="AY35" s="325">
        <f t="shared" si="40"/>
        <v>5.1124531445231147</v>
      </c>
      <c r="AZ35" s="364">
        <v>31.2342657414905</v>
      </c>
      <c r="BA35" s="324">
        <v>78.102999999999994</v>
      </c>
      <c r="BB35" s="325">
        <f t="shared" si="41"/>
        <v>6.5081603029136428</v>
      </c>
      <c r="BC35" s="368">
        <v>5.0685380821276196</v>
      </c>
    </row>
    <row r="36" spans="1:55" ht="18" customHeight="1">
      <c r="A36" s="851"/>
      <c r="B36" s="854"/>
      <c r="C36" s="362" t="s">
        <v>265</v>
      </c>
      <c r="D36" s="324">
        <v>118.96899999999999</v>
      </c>
      <c r="E36" s="325">
        <f t="shared" si="28"/>
        <v>48.556000881582271</v>
      </c>
      <c r="F36" s="364">
        <v>5.38303818373151</v>
      </c>
      <c r="G36" s="324">
        <v>57.720999999999997</v>
      </c>
      <c r="H36" s="325">
        <f t="shared" si="29"/>
        <v>27.505575357871258</v>
      </c>
      <c r="I36" s="364">
        <v>5.8487177200396001</v>
      </c>
      <c r="J36" s="324">
        <v>116.545</v>
      </c>
      <c r="K36" s="325">
        <f t="shared" si="30"/>
        <v>27.280813660888803</v>
      </c>
      <c r="L36" s="364">
        <v>4.5101545138882697</v>
      </c>
      <c r="M36" s="324">
        <v>7.008</v>
      </c>
      <c r="N36" s="325">
        <f t="shared" si="31"/>
        <v>6.4708543780759173</v>
      </c>
      <c r="O36" s="364">
        <v>14.4628240831446</v>
      </c>
      <c r="P36" s="324">
        <v>9.5459999999999994</v>
      </c>
      <c r="Q36" s="325">
        <f t="shared" si="32"/>
        <v>16.270111808017454</v>
      </c>
      <c r="R36" s="364">
        <v>14.0709438254631</v>
      </c>
      <c r="S36" s="324">
        <v>22.071000000000002</v>
      </c>
      <c r="T36" s="325">
        <f>S36/S$13*100</f>
        <v>9.8089409756943073</v>
      </c>
      <c r="U36" s="364">
        <v>8.7322413703189703</v>
      </c>
      <c r="V36" s="324">
        <v>10.986000000000001</v>
      </c>
      <c r="W36" s="325">
        <f t="shared" si="33"/>
        <v>35.364558184451958</v>
      </c>
      <c r="X36" s="364">
        <v>12.840352456818</v>
      </c>
      <c r="Y36" s="330">
        <v>342.84500000000003</v>
      </c>
      <c r="Z36" s="325">
        <f t="shared" si="34"/>
        <v>26.951273964461691</v>
      </c>
      <c r="AA36" s="368">
        <v>2.8182027806137202</v>
      </c>
      <c r="AC36" s="851"/>
      <c r="AD36" s="854"/>
      <c r="AE36" s="362" t="s">
        <v>265</v>
      </c>
      <c r="AF36" s="324">
        <v>111.146</v>
      </c>
      <c r="AG36" s="325">
        <f t="shared" si="35"/>
        <v>49.796594982078858</v>
      </c>
      <c r="AH36" s="364">
        <v>5.5384305486001004</v>
      </c>
      <c r="AI36" s="324">
        <v>55.27</v>
      </c>
      <c r="AJ36" s="325">
        <f t="shared" si="36"/>
        <v>27.926694322195335</v>
      </c>
      <c r="AK36" s="364">
        <v>5.9892959945886801</v>
      </c>
      <c r="AL36" s="324">
        <v>113.486</v>
      </c>
      <c r="AM36" s="325">
        <f t="shared" si="37"/>
        <v>27.811106209871099</v>
      </c>
      <c r="AN36" s="364">
        <v>4.5242779466955998</v>
      </c>
      <c r="AO36" s="324">
        <v>7.008</v>
      </c>
      <c r="AP36" s="325">
        <f t="shared" si="38"/>
        <v>6.8829370340905749</v>
      </c>
      <c r="AQ36" s="364">
        <v>14.4628240831446</v>
      </c>
      <c r="AR36" s="324">
        <v>8.9009999999999998</v>
      </c>
      <c r="AS36" s="325">
        <f t="shared" si="39"/>
        <v>16.806706822001093</v>
      </c>
      <c r="AT36" s="364">
        <v>13.9857972076347</v>
      </c>
      <c r="AU36" s="324">
        <v>21.759</v>
      </c>
      <c r="AV36" s="325">
        <f>AU36/AU$13*100</f>
        <v>10.200360029252376</v>
      </c>
      <c r="AW36" s="364">
        <v>8.8136128860680198</v>
      </c>
      <c r="AX36" s="324">
        <v>9.8930000000000007</v>
      </c>
      <c r="AY36" s="325">
        <f t="shared" si="40"/>
        <v>34.336387616270997</v>
      </c>
      <c r="AZ36" s="364">
        <v>13.058703280474001</v>
      </c>
      <c r="BA36" s="330">
        <v>327.46199999999999</v>
      </c>
      <c r="BB36" s="325">
        <f t="shared" si="41"/>
        <v>27.286726362786418</v>
      </c>
      <c r="BC36" s="368">
        <v>2.89304560484518</v>
      </c>
    </row>
    <row r="37" spans="1:55" ht="18" customHeight="1">
      <c r="A37" s="851"/>
      <c r="B37" s="854"/>
      <c r="C37" s="362" t="s">
        <v>266</v>
      </c>
      <c r="D37" s="324">
        <v>31.536000000000001</v>
      </c>
      <c r="E37" s="325">
        <f t="shared" si="28"/>
        <v>12.871101243194266</v>
      </c>
      <c r="F37" s="364">
        <v>7.8758001987675801</v>
      </c>
      <c r="G37" s="324">
        <v>19.334</v>
      </c>
      <c r="H37" s="325">
        <f t="shared" si="29"/>
        <v>9.2131597506814327</v>
      </c>
      <c r="I37" s="364">
        <v>8.7349636408779308</v>
      </c>
      <c r="J37" s="324">
        <v>48.765999999999998</v>
      </c>
      <c r="K37" s="325">
        <f t="shared" si="30"/>
        <v>11.415128568251776</v>
      </c>
      <c r="L37" s="364">
        <v>6.2456421900701402</v>
      </c>
      <c r="M37" s="324">
        <v>3.8490000000000002</v>
      </c>
      <c r="N37" s="325">
        <f t="shared" si="31"/>
        <v>3.5539838043970047</v>
      </c>
      <c r="O37" s="364">
        <v>20.788552509744601</v>
      </c>
      <c r="P37" s="324">
        <v>5.6669999999999998</v>
      </c>
      <c r="Q37" s="325">
        <f t="shared" si="32"/>
        <v>9.6587810199072806</v>
      </c>
      <c r="R37" s="364">
        <v>15.766666799047201</v>
      </c>
      <c r="S37" s="324">
        <v>31.22</v>
      </c>
      <c r="T37" s="325">
        <f>S37/S$13*100</f>
        <v>13.875000555533335</v>
      </c>
      <c r="U37" s="364">
        <v>8.1829938014224393</v>
      </c>
      <c r="V37" s="324">
        <v>5.1109999999999998</v>
      </c>
      <c r="W37" s="325">
        <f t="shared" si="33"/>
        <v>16.452599388379202</v>
      </c>
      <c r="X37" s="364">
        <v>18.704334500003799</v>
      </c>
      <c r="Y37" s="324">
        <v>145.482</v>
      </c>
      <c r="Z37" s="325">
        <f t="shared" si="34"/>
        <v>11.436436987261926</v>
      </c>
      <c r="AA37" s="368">
        <v>3.68305946883088</v>
      </c>
      <c r="AC37" s="851"/>
      <c r="AD37" s="854"/>
      <c r="AE37" s="362" t="s">
        <v>266</v>
      </c>
      <c r="AF37" s="324">
        <v>28.725000000000001</v>
      </c>
      <c r="AG37" s="325">
        <f t="shared" si="35"/>
        <v>12.869623655913982</v>
      </c>
      <c r="AH37" s="364">
        <v>8.2511341897423502</v>
      </c>
      <c r="AI37" s="324">
        <v>17.763000000000002</v>
      </c>
      <c r="AJ37" s="325">
        <f t="shared" si="36"/>
        <v>8.9752464491614923</v>
      </c>
      <c r="AK37" s="364">
        <v>9.2177743227169806</v>
      </c>
      <c r="AL37" s="324">
        <v>45.526000000000003</v>
      </c>
      <c r="AM37" s="325">
        <f t="shared" si="37"/>
        <v>11.15669264323874</v>
      </c>
      <c r="AN37" s="364">
        <v>6.4017587255091302</v>
      </c>
      <c r="AO37" s="324">
        <v>3.5369999999999999</v>
      </c>
      <c r="AP37" s="325">
        <f t="shared" si="38"/>
        <v>3.4738796075311593</v>
      </c>
      <c r="AQ37" s="364">
        <v>21.764679930501401</v>
      </c>
      <c r="AR37" s="324">
        <v>5.0419999999999998</v>
      </c>
      <c r="AS37" s="325">
        <f t="shared" si="39"/>
        <v>9.520212986914899</v>
      </c>
      <c r="AT37" s="364">
        <v>17.177288978589701</v>
      </c>
      <c r="AU37" s="324">
        <v>30.594999999999999</v>
      </c>
      <c r="AV37" s="325">
        <f>AU37/AU$13*100</f>
        <v>14.342571583941194</v>
      </c>
      <c r="AW37" s="364">
        <v>8.3420719052311902</v>
      </c>
      <c r="AX37" s="324">
        <v>4.798</v>
      </c>
      <c r="AY37" s="325">
        <f t="shared" si="40"/>
        <v>16.652783562404551</v>
      </c>
      <c r="AZ37" s="364">
        <v>19.384902472700901</v>
      </c>
      <c r="BA37" s="324">
        <v>135.98599999999999</v>
      </c>
      <c r="BB37" s="325">
        <f t="shared" si="41"/>
        <v>11.331430123708625</v>
      </c>
      <c r="BC37" s="368">
        <v>3.8341271105149901</v>
      </c>
    </row>
    <row r="38" spans="1:55" ht="18" customHeight="1">
      <c r="A38" s="851"/>
      <c r="B38" s="855"/>
      <c r="C38" s="362" t="s">
        <v>267</v>
      </c>
      <c r="D38" s="324">
        <v>52.548999999999999</v>
      </c>
      <c r="E38" s="325">
        <f t="shared" si="28"/>
        <v>21.447345865950513</v>
      </c>
      <c r="F38" s="364">
        <v>7.2020569758313</v>
      </c>
      <c r="G38" s="324">
        <v>49.012</v>
      </c>
      <c r="H38" s="325">
        <f t="shared" si="29"/>
        <v>23.355507691134704</v>
      </c>
      <c r="I38" s="364">
        <v>6.8189373783965497</v>
      </c>
      <c r="J38" s="324">
        <v>106.437</v>
      </c>
      <c r="K38" s="325">
        <f t="shared" si="30"/>
        <v>24.914736484825788</v>
      </c>
      <c r="L38" s="364">
        <v>4.6111856405333498</v>
      </c>
      <c r="M38" s="324">
        <v>35.284999999999997</v>
      </c>
      <c r="N38" s="325">
        <f t="shared" si="31"/>
        <v>32.580493254909925</v>
      </c>
      <c r="O38" s="364">
        <v>7.9955227627124401</v>
      </c>
      <c r="P38" s="324">
        <v>17.491</v>
      </c>
      <c r="Q38" s="325">
        <f t="shared" si="32"/>
        <v>29.811494409599128</v>
      </c>
      <c r="R38" s="364">
        <v>10.845223579192901</v>
      </c>
      <c r="S38" s="324">
        <v>66.766000000000005</v>
      </c>
      <c r="T38" s="325">
        <f>S38/S$13*100</f>
        <v>29.672590874142816</v>
      </c>
      <c r="U38" s="364">
        <v>5.6035965190247303</v>
      </c>
      <c r="V38" s="324">
        <v>7.7409999999999997</v>
      </c>
      <c r="W38" s="325">
        <f t="shared" si="33"/>
        <v>24.918718815387088</v>
      </c>
      <c r="X38" s="364">
        <v>14.513514059096099</v>
      </c>
      <c r="Y38" s="324">
        <v>335.28100000000001</v>
      </c>
      <c r="Z38" s="325">
        <f t="shared" si="34"/>
        <v>26.356662882873248</v>
      </c>
      <c r="AA38" s="368">
        <v>2.8248078510301702</v>
      </c>
      <c r="AC38" s="851"/>
      <c r="AD38" s="855"/>
      <c r="AE38" s="362" t="s">
        <v>267</v>
      </c>
      <c r="AF38" s="324">
        <v>43.604999999999997</v>
      </c>
      <c r="AG38" s="325">
        <f t="shared" si="35"/>
        <v>19.536290322580648</v>
      </c>
      <c r="AH38" s="364">
        <v>7.7271014126421802</v>
      </c>
      <c r="AI38" s="324">
        <v>42.186999999999998</v>
      </c>
      <c r="AJ38" s="325">
        <f t="shared" si="36"/>
        <v>21.316147157055443</v>
      </c>
      <c r="AK38" s="364">
        <v>7.02731479638339</v>
      </c>
      <c r="AL38" s="324">
        <v>99.260999999999996</v>
      </c>
      <c r="AM38" s="325">
        <f t="shared" si="37"/>
        <v>24.325099250110277</v>
      </c>
      <c r="AN38" s="364">
        <v>4.7733224841271902</v>
      </c>
      <c r="AO38" s="324">
        <v>30.579000000000001</v>
      </c>
      <c r="AP38" s="325">
        <f t="shared" si="38"/>
        <v>30.033295029317308</v>
      </c>
      <c r="AQ38" s="364">
        <v>8.3630476372895295</v>
      </c>
      <c r="AR38" s="324">
        <v>14.055</v>
      </c>
      <c r="AS38" s="325">
        <f t="shared" si="39"/>
        <v>26.538396178319896</v>
      </c>
      <c r="AT38" s="364">
        <v>11.4500994382649</v>
      </c>
      <c r="AU38" s="324">
        <v>63.819000000000003</v>
      </c>
      <c r="AV38" s="325">
        <f>AU38/AU$13*100</f>
        <v>29.917587053948136</v>
      </c>
      <c r="AW38" s="364">
        <v>5.67282125688057</v>
      </c>
      <c r="AX38" s="324">
        <v>6.8929999999999998</v>
      </c>
      <c r="AY38" s="325">
        <f t="shared" si="40"/>
        <v>23.924059419686238</v>
      </c>
      <c r="AZ38" s="364">
        <v>15.4659300283994</v>
      </c>
      <c r="BA38" s="324">
        <v>300.39999999999998</v>
      </c>
      <c r="BB38" s="325">
        <f t="shared" si="41"/>
        <v>25.031706272425623</v>
      </c>
      <c r="BC38" s="368">
        <v>2.8862758085888398</v>
      </c>
    </row>
    <row r="39" spans="1:55" ht="27.75" customHeight="1">
      <c r="A39" s="852"/>
      <c r="B39" s="373"/>
      <c r="C39" s="374" t="s">
        <v>40</v>
      </c>
      <c r="D39" s="301">
        <v>245.01400000000001</v>
      </c>
      <c r="E39" s="302">
        <f>SUM(E32:E38)</f>
        <v>99.999591860056952</v>
      </c>
      <c r="F39" s="309">
        <v>3.8244259129968099</v>
      </c>
      <c r="G39" s="301">
        <v>209.852</v>
      </c>
      <c r="H39" s="302">
        <f>SUM(H32:H38)</f>
        <v>100.00047652631378</v>
      </c>
      <c r="I39" s="309">
        <v>3.6008371492340898</v>
      </c>
      <c r="J39" s="301">
        <v>427.20499999999998</v>
      </c>
      <c r="K39" s="302">
        <f>SUM(K32:K38)</f>
        <v>100</v>
      </c>
      <c r="L39" s="309">
        <v>2.8028097190591801</v>
      </c>
      <c r="M39" s="301">
        <v>108.301</v>
      </c>
      <c r="N39" s="302">
        <f>SUM(N32:N38)</f>
        <v>99.999076647491705</v>
      </c>
      <c r="O39" s="309">
        <v>4.6052934716286096</v>
      </c>
      <c r="P39" s="301">
        <v>58.671999999999997</v>
      </c>
      <c r="Q39" s="302">
        <f>SUM(Q32:Q38)</f>
        <v>100.00170439050996</v>
      </c>
      <c r="R39" s="309">
        <v>6.9511434925283799</v>
      </c>
      <c r="S39" s="301">
        <v>191.98400000000001</v>
      </c>
      <c r="T39" s="302">
        <f>SUM(T32:T38)</f>
        <v>85.323253736517216</v>
      </c>
      <c r="U39" s="309">
        <v>3.8740246506837299</v>
      </c>
      <c r="V39" s="301">
        <v>31.065000000000001</v>
      </c>
      <c r="W39" s="302">
        <f>SUM(W32:W38)</f>
        <v>100</v>
      </c>
      <c r="X39" s="309">
        <v>7.7715176323684396</v>
      </c>
      <c r="Y39" s="270">
        <v>1272.0920000000001</v>
      </c>
      <c r="Z39" s="302">
        <f>SUM(Z32:Z38)</f>
        <v>99.99992138933348</v>
      </c>
      <c r="AA39" s="311">
        <v>1.7995969002888901</v>
      </c>
      <c r="AC39" s="852"/>
      <c r="AD39" s="373"/>
      <c r="AE39" s="374" t="s">
        <v>40</v>
      </c>
      <c r="AF39" s="301">
        <v>223.2</v>
      </c>
      <c r="AG39" s="302">
        <f>SUM(AG32:AG38)</f>
        <v>99.999551971326184</v>
      </c>
      <c r="AH39" s="309">
        <v>3.8442317409459301</v>
      </c>
      <c r="AI39" s="301">
        <v>197.911</v>
      </c>
      <c r="AJ39" s="302">
        <f>SUM(AJ32:AJ38)</f>
        <v>99.999494722375204</v>
      </c>
      <c r="AK39" s="309">
        <v>3.69746182864395</v>
      </c>
      <c r="AL39" s="301">
        <v>408.06</v>
      </c>
      <c r="AM39" s="302">
        <f>SUM(AM32:AM38)</f>
        <v>99.999754937999313</v>
      </c>
      <c r="AN39" s="309">
        <v>2.8424677585999101</v>
      </c>
      <c r="AO39" s="301">
        <v>101.81699999999999</v>
      </c>
      <c r="AP39" s="302">
        <f>SUM(AP32:AP38)</f>
        <v>100</v>
      </c>
      <c r="AQ39" s="309">
        <v>4.68176100887705</v>
      </c>
      <c r="AR39" s="301">
        <v>52.960999999999999</v>
      </c>
      <c r="AS39" s="302">
        <f>SUM(AS32:AS38)</f>
        <v>99.998111818130326</v>
      </c>
      <c r="AT39" s="309">
        <v>7.16415381177762</v>
      </c>
      <c r="AU39" s="301">
        <v>187.31899999999999</v>
      </c>
      <c r="AV39" s="302">
        <f>SUM(AV32:AV38)</f>
        <v>87.813384837518058</v>
      </c>
      <c r="AW39" s="309">
        <v>3.9161718272949302</v>
      </c>
      <c r="AX39" s="301">
        <v>28.812000000000001</v>
      </c>
      <c r="AY39" s="302">
        <f>SUM(AY32:AY38)</f>
        <v>99.996529223934459</v>
      </c>
      <c r="AZ39" s="309">
        <v>7.9551043866726303</v>
      </c>
      <c r="BA39" s="270">
        <v>1200.078</v>
      </c>
      <c r="BB39" s="302">
        <f>SUM(BB32:BB38)</f>
        <v>100</v>
      </c>
      <c r="BC39" s="311">
        <v>1.84152450706718</v>
      </c>
    </row>
    <row r="40" spans="1:55" ht="15.75" customHeight="1">
      <c r="A40" s="718"/>
      <c r="B40" s="719"/>
      <c r="C40" s="719"/>
      <c r="D40" s="719"/>
      <c r="E40" s="719"/>
      <c r="F40" s="719"/>
      <c r="G40" s="719"/>
      <c r="H40" s="719"/>
      <c r="AC40" s="718"/>
      <c r="AD40" s="719"/>
      <c r="AE40" s="719"/>
      <c r="AF40" s="719"/>
      <c r="AG40" s="719"/>
      <c r="AH40" s="719"/>
      <c r="AI40" s="719"/>
      <c r="AJ40" s="719"/>
    </row>
  </sheetData>
  <mergeCells count="86">
    <mergeCell ref="A40:H40"/>
    <mergeCell ref="AC40:AJ40"/>
    <mergeCell ref="AU22:AW22"/>
    <mergeCell ref="AF29:BC29"/>
    <mergeCell ref="AF30:AH30"/>
    <mergeCell ref="AI30:AK30"/>
    <mergeCell ref="AL30:AN30"/>
    <mergeCell ref="AO30:AQ30"/>
    <mergeCell ref="AR30:AT30"/>
    <mergeCell ref="AU30:AW30"/>
    <mergeCell ref="AX30:AZ30"/>
    <mergeCell ref="BA30:BC30"/>
    <mergeCell ref="B34:B38"/>
    <mergeCell ref="AC29:AE31"/>
    <mergeCell ref="AC32:AC39"/>
    <mergeCell ref="AD34:AD38"/>
    <mergeCell ref="AU9:AW9"/>
    <mergeCell ref="AF16:BC16"/>
    <mergeCell ref="AF17:AH17"/>
    <mergeCell ref="AI17:AK17"/>
    <mergeCell ref="AL17:AN17"/>
    <mergeCell ref="AO17:AQ17"/>
    <mergeCell ref="AR17:AT17"/>
    <mergeCell ref="AU17:AW17"/>
    <mergeCell ref="AX17:AZ17"/>
    <mergeCell ref="BA17:BC17"/>
    <mergeCell ref="AE1:BC1"/>
    <mergeCell ref="AF3:BC3"/>
    <mergeCell ref="AF4:AH4"/>
    <mergeCell ref="AI4:AK4"/>
    <mergeCell ref="AL4:AN4"/>
    <mergeCell ref="AO4:AQ4"/>
    <mergeCell ref="AR4:AT4"/>
    <mergeCell ref="AU4:AW4"/>
    <mergeCell ref="AX4:AZ4"/>
    <mergeCell ref="BA4:BC4"/>
    <mergeCell ref="V17:X17"/>
    <mergeCell ref="Y17:AA17"/>
    <mergeCell ref="S22:U22"/>
    <mergeCell ref="D29:AA29"/>
    <mergeCell ref="D30:F30"/>
    <mergeCell ref="G30:I30"/>
    <mergeCell ref="J30:L30"/>
    <mergeCell ref="M30:O30"/>
    <mergeCell ref="P30:R30"/>
    <mergeCell ref="S30:U30"/>
    <mergeCell ref="V30:X30"/>
    <mergeCell ref="Y30:AA30"/>
    <mergeCell ref="C1:AA1"/>
    <mergeCell ref="D3:AA3"/>
    <mergeCell ref="D4:F4"/>
    <mergeCell ref="G4:I4"/>
    <mergeCell ref="J4:L4"/>
    <mergeCell ref="M4:O4"/>
    <mergeCell ref="P4:R4"/>
    <mergeCell ref="S4:U4"/>
    <mergeCell ref="V4:X4"/>
    <mergeCell ref="Y4:AA4"/>
    <mergeCell ref="A3:C5"/>
    <mergeCell ref="A6:A13"/>
    <mergeCell ref="B8:B12"/>
    <mergeCell ref="AC3:AE5"/>
    <mergeCell ref="AC6:AC13"/>
    <mergeCell ref="AD8:AD12"/>
    <mergeCell ref="S9:U9"/>
    <mergeCell ref="AC28:BC28"/>
    <mergeCell ref="A28:AA28"/>
    <mergeCell ref="S35:U35"/>
    <mergeCell ref="A32:A39"/>
    <mergeCell ref="AU35:AW35"/>
    <mergeCell ref="A15:AA15"/>
    <mergeCell ref="AC15:BC15"/>
    <mergeCell ref="A29:C31"/>
    <mergeCell ref="A19:A26"/>
    <mergeCell ref="B21:B25"/>
    <mergeCell ref="AC16:AE18"/>
    <mergeCell ref="AC19:AC26"/>
    <mergeCell ref="AD21:AD25"/>
    <mergeCell ref="D16:AA16"/>
    <mergeCell ref="D17:F17"/>
    <mergeCell ref="G17:I17"/>
    <mergeCell ref="J17:L17"/>
    <mergeCell ref="M17:O17"/>
    <mergeCell ref="P17:R17"/>
    <mergeCell ref="A16:C18"/>
    <mergeCell ref="S17:U17"/>
  </mergeCells>
  <hyperlinks>
    <hyperlink ref="C1:AA1" location="'0'!A1" display="METSAMAA  PINDALA  JAGUNEMINE  ARENGUKLASSIDESSE  ENAMUSPUULIIGI  JÄRGI" xr:uid="{4CB63161-9B4C-4C4B-80AD-AF8915A157E6}"/>
  </hyperlinks>
  <printOptions horizontalCentered="1"/>
  <pageMargins left="0.78740157480314965" right="0.78740157480314965" top="0.98425196850393704" bottom="1.1811023622047245" header="0.51181102362204722" footer="0.51181102362204722"/>
  <pageSetup paperSize="9" scale="83" orientation="landscape"/>
  <rowBreaks count="1" manualBreakCount="1">
    <brk id="26" max="16383" man="1"/>
  </rowBreaks>
  <colBreaks count="1" manualBreakCount="1">
    <brk id="2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40"/>
  <sheetViews>
    <sheetView zoomScaleNormal="100" workbookViewId="0"/>
  </sheetViews>
  <sheetFormatPr defaultColWidth="11.44140625" defaultRowHeight="13.2"/>
  <cols>
    <col min="1" max="2" width="3.109375" customWidth="1"/>
    <col min="3" max="3" width="14.33203125" customWidth="1"/>
    <col min="4" max="17" width="7.5546875" customWidth="1"/>
    <col min="18" max="18" width="8.109375" customWidth="1"/>
    <col min="19" max="19" width="6.88671875" customWidth="1"/>
    <col min="20" max="20" width="1.5546875" customWidth="1"/>
    <col min="21" max="22" width="3.109375" customWidth="1"/>
    <col min="23" max="23" width="13.109375" customWidth="1"/>
    <col min="24" max="37" width="7" customWidth="1"/>
    <col min="38" max="38" width="7.5546875" customWidth="1"/>
    <col min="39" max="39" width="7" customWidth="1"/>
  </cols>
  <sheetData>
    <row r="1" spans="1:39" ht="15.75" customHeight="1">
      <c r="C1" s="720" t="s">
        <v>271</v>
      </c>
      <c r="D1" s="720"/>
      <c r="E1" s="720"/>
      <c r="F1" s="720"/>
      <c r="G1" s="720"/>
      <c r="H1" s="720"/>
      <c r="I1" s="720"/>
      <c r="J1" s="720"/>
      <c r="K1" s="720"/>
      <c r="L1" s="720"/>
      <c r="M1" s="720"/>
      <c r="N1" s="720"/>
      <c r="O1" s="720"/>
      <c r="P1" s="720"/>
      <c r="Q1" s="720"/>
      <c r="R1" s="720"/>
      <c r="S1" s="720"/>
      <c r="W1" s="720" t="s">
        <v>272</v>
      </c>
      <c r="X1" s="720"/>
      <c r="Y1" s="720"/>
      <c r="Z1" s="720"/>
      <c r="AA1" s="720"/>
      <c r="AB1" s="720"/>
      <c r="AC1" s="720"/>
      <c r="AD1" s="720"/>
      <c r="AE1" s="720"/>
      <c r="AF1" s="720"/>
      <c r="AG1" s="720"/>
      <c r="AH1" s="720"/>
      <c r="AI1" s="720"/>
      <c r="AJ1" s="720"/>
      <c r="AK1" s="720"/>
      <c r="AL1" s="720"/>
      <c r="AM1" s="720"/>
    </row>
    <row r="2" spans="1:39" ht="10.5" customHeight="1">
      <c r="C2" s="162"/>
      <c r="D2" s="376"/>
      <c r="E2" s="162"/>
      <c r="F2" s="376"/>
      <c r="G2" s="162"/>
      <c r="H2" s="376"/>
      <c r="I2" s="162"/>
      <c r="J2" s="376"/>
      <c r="K2" s="162"/>
      <c r="L2" s="376"/>
      <c r="M2" s="162"/>
      <c r="N2" s="376"/>
      <c r="O2" s="162"/>
      <c r="P2" s="376"/>
      <c r="Q2" s="162"/>
      <c r="R2" s="376"/>
      <c r="S2" s="162"/>
      <c r="W2" s="162"/>
      <c r="X2" s="376"/>
      <c r="Y2" s="162"/>
      <c r="Z2" s="376"/>
      <c r="AA2" s="162"/>
      <c r="AB2" s="376"/>
      <c r="AC2" s="162"/>
      <c r="AD2" s="376"/>
      <c r="AE2" s="162"/>
      <c r="AF2" s="376"/>
      <c r="AG2" s="162"/>
      <c r="AH2" s="376"/>
      <c r="AI2" s="162"/>
      <c r="AJ2" s="376"/>
      <c r="AK2" s="162"/>
      <c r="AL2" s="376"/>
      <c r="AM2" s="162"/>
    </row>
    <row r="3" spans="1:39" ht="18.75" customHeight="1">
      <c r="A3" s="841" t="s">
        <v>260</v>
      </c>
      <c r="B3" s="842"/>
      <c r="C3" s="843"/>
      <c r="D3" s="830" t="s">
        <v>201</v>
      </c>
      <c r="E3" s="831"/>
      <c r="F3" s="831"/>
      <c r="G3" s="831"/>
      <c r="H3" s="831"/>
      <c r="I3" s="831"/>
      <c r="J3" s="831"/>
      <c r="K3" s="831"/>
      <c r="L3" s="831"/>
      <c r="M3" s="831"/>
      <c r="N3" s="831"/>
      <c r="O3" s="831"/>
      <c r="P3" s="831"/>
      <c r="Q3" s="831"/>
      <c r="R3" s="831"/>
      <c r="S3" s="832"/>
      <c r="U3" s="841" t="s">
        <v>260</v>
      </c>
      <c r="V3" s="842"/>
      <c r="W3" s="843"/>
      <c r="X3" s="830" t="s">
        <v>201</v>
      </c>
      <c r="Y3" s="831"/>
      <c r="Z3" s="831"/>
      <c r="AA3" s="831"/>
      <c r="AB3" s="831"/>
      <c r="AC3" s="831"/>
      <c r="AD3" s="831"/>
      <c r="AE3" s="831"/>
      <c r="AF3" s="831"/>
      <c r="AG3" s="831"/>
      <c r="AH3" s="831"/>
      <c r="AI3" s="831"/>
      <c r="AJ3" s="831"/>
      <c r="AK3" s="831"/>
      <c r="AL3" s="831"/>
      <c r="AM3" s="832"/>
    </row>
    <row r="4" spans="1:39" ht="20.25" customHeight="1">
      <c r="A4" s="844"/>
      <c r="B4" s="845"/>
      <c r="C4" s="846"/>
      <c r="D4" s="824" t="s">
        <v>82</v>
      </c>
      <c r="E4" s="825"/>
      <c r="F4" s="824" t="s">
        <v>83</v>
      </c>
      <c r="G4" s="825"/>
      <c r="H4" s="824" t="s">
        <v>84</v>
      </c>
      <c r="I4" s="825"/>
      <c r="J4" s="824" t="s">
        <v>85</v>
      </c>
      <c r="K4" s="825"/>
      <c r="L4" s="824" t="s">
        <v>86</v>
      </c>
      <c r="M4" s="825"/>
      <c r="N4" s="824" t="s">
        <v>87</v>
      </c>
      <c r="O4" s="825"/>
      <c r="P4" s="824" t="s">
        <v>88</v>
      </c>
      <c r="Q4" s="818"/>
      <c r="R4" s="824" t="s">
        <v>93</v>
      </c>
      <c r="S4" s="819"/>
      <c r="U4" s="844"/>
      <c r="V4" s="845"/>
      <c r="W4" s="846"/>
      <c r="X4" s="824" t="s">
        <v>82</v>
      </c>
      <c r="Y4" s="825"/>
      <c r="Z4" s="824" t="s">
        <v>83</v>
      </c>
      <c r="AA4" s="825"/>
      <c r="AB4" s="824" t="s">
        <v>84</v>
      </c>
      <c r="AC4" s="825"/>
      <c r="AD4" s="824" t="s">
        <v>85</v>
      </c>
      <c r="AE4" s="825"/>
      <c r="AF4" s="824" t="s">
        <v>86</v>
      </c>
      <c r="AG4" s="825"/>
      <c r="AH4" s="824" t="s">
        <v>87</v>
      </c>
      <c r="AI4" s="825"/>
      <c r="AJ4" s="824" t="s">
        <v>88</v>
      </c>
      <c r="AK4" s="818"/>
      <c r="AL4" s="824" t="s">
        <v>93</v>
      </c>
      <c r="AM4" s="819"/>
    </row>
    <row r="5" spans="1:39" ht="35.25" customHeight="1">
      <c r="A5" s="847"/>
      <c r="B5" s="848"/>
      <c r="C5" s="849"/>
      <c r="D5" s="375" t="s">
        <v>433</v>
      </c>
      <c r="E5" s="343" t="s">
        <v>253</v>
      </c>
      <c r="F5" s="375" t="s">
        <v>433</v>
      </c>
      <c r="G5" s="343" t="s">
        <v>253</v>
      </c>
      <c r="H5" s="375" t="s">
        <v>433</v>
      </c>
      <c r="I5" s="343" t="s">
        <v>253</v>
      </c>
      <c r="J5" s="375" t="s">
        <v>433</v>
      </c>
      <c r="K5" s="343" t="s">
        <v>253</v>
      </c>
      <c r="L5" s="375" t="s">
        <v>433</v>
      </c>
      <c r="M5" s="343" t="s">
        <v>253</v>
      </c>
      <c r="N5" s="375" t="s">
        <v>433</v>
      </c>
      <c r="O5" s="343" t="s">
        <v>253</v>
      </c>
      <c r="P5" s="375" t="s">
        <v>433</v>
      </c>
      <c r="Q5" s="361" t="s">
        <v>253</v>
      </c>
      <c r="R5" s="375" t="s">
        <v>433</v>
      </c>
      <c r="S5" s="344" t="s">
        <v>253</v>
      </c>
      <c r="U5" s="847"/>
      <c r="V5" s="848"/>
      <c r="W5" s="849"/>
      <c r="X5" s="375" t="s">
        <v>433</v>
      </c>
      <c r="Y5" s="343" t="s">
        <v>253</v>
      </c>
      <c r="Z5" s="375" t="s">
        <v>433</v>
      </c>
      <c r="AA5" s="343" t="s">
        <v>253</v>
      </c>
      <c r="AB5" s="375" t="s">
        <v>433</v>
      </c>
      <c r="AC5" s="343" t="s">
        <v>253</v>
      </c>
      <c r="AD5" s="375" t="s">
        <v>433</v>
      </c>
      <c r="AE5" s="343" t="s">
        <v>253</v>
      </c>
      <c r="AF5" s="375" t="s">
        <v>433</v>
      </c>
      <c r="AG5" s="343" t="s">
        <v>253</v>
      </c>
      <c r="AH5" s="375" t="s">
        <v>433</v>
      </c>
      <c r="AI5" s="343" t="s">
        <v>253</v>
      </c>
      <c r="AJ5" s="375" t="s">
        <v>433</v>
      </c>
      <c r="AK5" s="361" t="s">
        <v>253</v>
      </c>
      <c r="AL5" s="375" t="s">
        <v>433</v>
      </c>
      <c r="AM5" s="344" t="s">
        <v>253</v>
      </c>
    </row>
    <row r="6" spans="1:39" ht="20.25" customHeight="1">
      <c r="A6" s="850" t="s">
        <v>328</v>
      </c>
      <c r="B6" s="369"/>
      <c r="C6" s="370" t="s">
        <v>261</v>
      </c>
      <c r="D6" s="377">
        <v>13.68</v>
      </c>
      <c r="E6" s="363">
        <v>44.107652129882098</v>
      </c>
      <c r="F6" s="377">
        <v>35.914000000000001</v>
      </c>
      <c r="G6" s="363">
        <v>26.2526106530254</v>
      </c>
      <c r="H6" s="377">
        <v>21.65</v>
      </c>
      <c r="I6" s="363">
        <v>16.035354422393301</v>
      </c>
      <c r="J6" s="377">
        <v>59.706000000000003</v>
      </c>
      <c r="K6" s="363">
        <v>30.234639057454</v>
      </c>
      <c r="L6" s="377">
        <v>30.41</v>
      </c>
      <c r="M6" s="363">
        <v>45.529947859379199</v>
      </c>
      <c r="N6" s="377">
        <v>27.21</v>
      </c>
      <c r="O6" s="363">
        <v>38.512549001232102</v>
      </c>
      <c r="P6" s="377">
        <v>29.794</v>
      </c>
      <c r="Q6" s="365">
        <v>52.479759506531501</v>
      </c>
      <c r="R6" s="377">
        <v>27.045999999999999</v>
      </c>
      <c r="S6" s="367">
        <v>10.8753515333238</v>
      </c>
      <c r="U6" s="850" t="s">
        <v>328</v>
      </c>
      <c r="V6" s="369"/>
      <c r="W6" s="370" t="s">
        <v>261</v>
      </c>
      <c r="X6" s="377">
        <v>13.996</v>
      </c>
      <c r="Y6" s="363">
        <v>46.277574591560501</v>
      </c>
      <c r="Z6" s="377">
        <v>32.427</v>
      </c>
      <c r="AA6" s="363">
        <v>29.4382187758481</v>
      </c>
      <c r="AB6" s="377">
        <v>21.311</v>
      </c>
      <c r="AC6" s="363">
        <v>17.055113228235001</v>
      </c>
      <c r="AD6" s="377">
        <v>61.139000000000003</v>
      </c>
      <c r="AE6" s="363">
        <v>29.713570277352702</v>
      </c>
      <c r="AF6" s="377">
        <v>32.250999999999998</v>
      </c>
      <c r="AG6" s="363">
        <v>44.425456734576102</v>
      </c>
      <c r="AH6" s="377">
        <v>27.170999999999999</v>
      </c>
      <c r="AI6" s="363">
        <v>39.248403679542001</v>
      </c>
      <c r="AJ6" s="377">
        <v>29.794</v>
      </c>
      <c r="AK6" s="365">
        <v>52.479759506531501</v>
      </c>
      <c r="AL6" s="377">
        <v>26.518000000000001</v>
      </c>
      <c r="AM6" s="367">
        <v>11.420196584723</v>
      </c>
    </row>
    <row r="7" spans="1:39" ht="18" customHeight="1">
      <c r="A7" s="851"/>
      <c r="B7" s="371"/>
      <c r="C7" s="372" t="s">
        <v>262</v>
      </c>
      <c r="D7" s="378">
        <v>16.091999999999999</v>
      </c>
      <c r="E7" s="364">
        <v>26.116242940377699</v>
      </c>
      <c r="F7" s="378">
        <v>12.045</v>
      </c>
      <c r="G7" s="364">
        <v>22.8177592634018</v>
      </c>
      <c r="H7" s="378">
        <v>9.4969999999999999</v>
      </c>
      <c r="I7" s="364">
        <v>38.619413838626002</v>
      </c>
      <c r="J7" s="378">
        <v>23.555</v>
      </c>
      <c r="K7" s="364">
        <v>42.259320649576701</v>
      </c>
      <c r="L7" s="378">
        <v>31.623000000000001</v>
      </c>
      <c r="M7" s="364">
        <v>67.992629705473803</v>
      </c>
      <c r="N7" s="378">
        <v>16.469000000000001</v>
      </c>
      <c r="O7" s="364">
        <v>48.736809915601903</v>
      </c>
      <c r="P7" s="378">
        <v>20.626999999999999</v>
      </c>
      <c r="Q7" s="366" t="s">
        <v>437</v>
      </c>
      <c r="R7" s="378">
        <v>14.532999999999999</v>
      </c>
      <c r="S7" s="368">
        <v>13.3345184289104</v>
      </c>
      <c r="U7" s="851"/>
      <c r="V7" s="371"/>
      <c r="W7" s="372" t="s">
        <v>262</v>
      </c>
      <c r="X7" s="378">
        <v>16.733000000000001</v>
      </c>
      <c r="Y7" s="364">
        <v>26.612227355847899</v>
      </c>
      <c r="Z7" s="378">
        <v>12.102</v>
      </c>
      <c r="AA7" s="364">
        <v>23.028518790033502</v>
      </c>
      <c r="AB7" s="378">
        <v>9.3949999999999996</v>
      </c>
      <c r="AC7" s="364">
        <v>40.041027823895703</v>
      </c>
      <c r="AD7" s="378">
        <v>22.385999999999999</v>
      </c>
      <c r="AE7" s="364">
        <v>45.367621132173902</v>
      </c>
      <c r="AF7" s="378">
        <v>31.468</v>
      </c>
      <c r="AG7" s="364">
        <v>70.2362891295884</v>
      </c>
      <c r="AH7" s="378">
        <v>16.899999999999999</v>
      </c>
      <c r="AI7" s="364">
        <v>48.650789815469103</v>
      </c>
      <c r="AJ7" s="378">
        <v>20.626999999999999</v>
      </c>
      <c r="AK7" s="366" t="s">
        <v>437</v>
      </c>
      <c r="AL7" s="378">
        <v>14.571999999999999</v>
      </c>
      <c r="AM7" s="368">
        <v>13.5428176636263</v>
      </c>
    </row>
    <row r="8" spans="1:39" ht="18" customHeight="1">
      <c r="A8" s="851"/>
      <c r="B8" s="853" t="s">
        <v>387</v>
      </c>
      <c r="C8" s="362" t="s">
        <v>263</v>
      </c>
      <c r="D8" s="378">
        <v>23.896999999999998</v>
      </c>
      <c r="E8" s="364">
        <v>15.8744870151307</v>
      </c>
      <c r="F8" s="378">
        <v>26.593</v>
      </c>
      <c r="G8" s="364">
        <v>12.525944198830199</v>
      </c>
      <c r="H8" s="378">
        <v>23.321000000000002</v>
      </c>
      <c r="I8" s="364">
        <v>8.1802070774326996</v>
      </c>
      <c r="J8" s="378">
        <v>38.466000000000001</v>
      </c>
      <c r="K8" s="364">
        <v>12.6084493082422</v>
      </c>
      <c r="L8" s="378">
        <v>27.565999999999999</v>
      </c>
      <c r="M8" s="364">
        <v>16.945361271439602</v>
      </c>
      <c r="N8" s="378">
        <v>38.662999999999997</v>
      </c>
      <c r="O8" s="364">
        <v>9.1306234187717905</v>
      </c>
      <c r="P8" s="378">
        <v>35.302999999999997</v>
      </c>
      <c r="Q8" s="366">
        <v>27.370259687909101</v>
      </c>
      <c r="R8" s="378">
        <v>29.611000000000001</v>
      </c>
      <c r="S8" s="368">
        <v>4.4452795111584003</v>
      </c>
      <c r="U8" s="851"/>
      <c r="V8" s="853" t="s">
        <v>387</v>
      </c>
      <c r="W8" s="362" t="s">
        <v>263</v>
      </c>
      <c r="X8" s="378">
        <v>22.620999999999999</v>
      </c>
      <c r="Y8" s="364">
        <v>18.453081182893701</v>
      </c>
      <c r="Z8" s="378">
        <v>25.693000000000001</v>
      </c>
      <c r="AA8" s="364">
        <v>12.918438311681999</v>
      </c>
      <c r="AB8" s="378">
        <v>23.22</v>
      </c>
      <c r="AC8" s="364">
        <v>8.5899875086889299</v>
      </c>
      <c r="AD8" s="378">
        <v>37.213999999999999</v>
      </c>
      <c r="AE8" s="364">
        <v>13.024214646367</v>
      </c>
      <c r="AF8" s="378">
        <v>26.863</v>
      </c>
      <c r="AG8" s="364">
        <v>17.572809699932598</v>
      </c>
      <c r="AH8" s="378">
        <v>38.972000000000001</v>
      </c>
      <c r="AI8" s="364">
        <v>9.2122417245104504</v>
      </c>
      <c r="AJ8" s="378">
        <v>36.457000000000001</v>
      </c>
      <c r="AK8" s="366">
        <v>27.456041731663301</v>
      </c>
      <c r="AL8" s="378">
        <v>29.388999999999999</v>
      </c>
      <c r="AM8" s="368">
        <v>4.7067141719234202</v>
      </c>
    </row>
    <row r="9" spans="1:39" ht="18" customHeight="1">
      <c r="A9" s="851"/>
      <c r="B9" s="854"/>
      <c r="C9" s="362" t="s">
        <v>264</v>
      </c>
      <c r="D9" s="378">
        <v>54.706000000000003</v>
      </c>
      <c r="E9" s="364">
        <v>6.6883426702846602</v>
      </c>
      <c r="F9" s="378">
        <v>74.034999999999997</v>
      </c>
      <c r="G9" s="364">
        <v>6.7114842588152799</v>
      </c>
      <c r="H9" s="378">
        <v>71.960999999999999</v>
      </c>
      <c r="I9" s="364">
        <v>3.9286891438895002</v>
      </c>
      <c r="J9" s="378">
        <v>112.386</v>
      </c>
      <c r="K9" s="364">
        <v>10.3001795141512</v>
      </c>
      <c r="L9" s="378">
        <v>81.87</v>
      </c>
      <c r="M9" s="364">
        <v>11.355902968958601</v>
      </c>
      <c r="N9" s="859"/>
      <c r="O9" s="861"/>
      <c r="P9" s="378">
        <v>85.424000000000007</v>
      </c>
      <c r="Q9" s="366">
        <v>31.317051842333399</v>
      </c>
      <c r="R9" s="378">
        <v>73.436000000000007</v>
      </c>
      <c r="S9" s="368">
        <v>3.1751484882579502</v>
      </c>
      <c r="U9" s="851"/>
      <c r="V9" s="854"/>
      <c r="W9" s="362" t="s">
        <v>264</v>
      </c>
      <c r="X9" s="378">
        <v>56.534999999999997</v>
      </c>
      <c r="Y9" s="364">
        <v>7.8189969159419297</v>
      </c>
      <c r="Z9" s="378">
        <v>71.319999999999993</v>
      </c>
      <c r="AA9" s="364">
        <v>7.4445856776826096</v>
      </c>
      <c r="AB9" s="378">
        <v>71.644000000000005</v>
      </c>
      <c r="AC9" s="364">
        <v>4.1203924995967904</v>
      </c>
      <c r="AD9" s="378">
        <v>114.05200000000001</v>
      </c>
      <c r="AE9" s="364">
        <v>10.5024409456071</v>
      </c>
      <c r="AF9" s="378">
        <v>79.683000000000007</v>
      </c>
      <c r="AG9" s="364">
        <v>12.713271241266099</v>
      </c>
      <c r="AH9" s="859"/>
      <c r="AI9" s="861"/>
      <c r="AJ9" s="378">
        <v>82.3</v>
      </c>
      <c r="AK9" s="366">
        <v>34.729798476497002</v>
      </c>
      <c r="AL9" s="378">
        <v>73.984999999999999</v>
      </c>
      <c r="AM9" s="368">
        <v>3.48444335704131</v>
      </c>
    </row>
    <row r="10" spans="1:39" ht="18" customHeight="1">
      <c r="A10" s="851"/>
      <c r="B10" s="854"/>
      <c r="C10" s="362" t="s">
        <v>265</v>
      </c>
      <c r="D10" s="378">
        <v>213.43</v>
      </c>
      <c r="E10" s="364">
        <v>1.90494254912761</v>
      </c>
      <c r="F10" s="378">
        <v>212.298</v>
      </c>
      <c r="G10" s="364">
        <v>2.1387952918801401</v>
      </c>
      <c r="H10" s="378">
        <v>173.12</v>
      </c>
      <c r="I10" s="364">
        <v>1.9496374688375</v>
      </c>
      <c r="J10" s="378">
        <v>147.738</v>
      </c>
      <c r="K10" s="364">
        <v>9.7400489440718196</v>
      </c>
      <c r="L10" s="378">
        <v>227.12299999999999</v>
      </c>
      <c r="M10" s="364">
        <v>6.5900713743479997</v>
      </c>
      <c r="N10" s="378">
        <v>89.84</v>
      </c>
      <c r="O10" s="364">
        <v>7.7424054430616103</v>
      </c>
      <c r="P10" s="378">
        <v>213.08099999999999</v>
      </c>
      <c r="Q10" s="366">
        <v>7.1712070324596002</v>
      </c>
      <c r="R10" s="378">
        <v>196.535</v>
      </c>
      <c r="S10" s="368">
        <v>1.2114374106580501</v>
      </c>
      <c r="U10" s="851"/>
      <c r="V10" s="854"/>
      <c r="W10" s="362" t="s">
        <v>265</v>
      </c>
      <c r="X10" s="378">
        <v>225.482</v>
      </c>
      <c r="Y10" s="364">
        <v>2.06040507835064</v>
      </c>
      <c r="Z10" s="378">
        <v>209.203</v>
      </c>
      <c r="AA10" s="364">
        <v>2.2861414654365699</v>
      </c>
      <c r="AB10" s="378">
        <v>171.98699999999999</v>
      </c>
      <c r="AC10" s="364">
        <v>2.0654652294320699</v>
      </c>
      <c r="AD10" s="378">
        <v>148.71299999999999</v>
      </c>
      <c r="AE10" s="364">
        <v>10.208818670022801</v>
      </c>
      <c r="AF10" s="378">
        <v>221.66800000000001</v>
      </c>
      <c r="AG10" s="364">
        <v>7.3323034610306204</v>
      </c>
      <c r="AH10" s="378">
        <v>90.370999999999995</v>
      </c>
      <c r="AI10" s="364">
        <v>8.0379942464263401</v>
      </c>
      <c r="AJ10" s="378">
        <v>208.94499999999999</v>
      </c>
      <c r="AK10" s="366">
        <v>8.2362891133127807</v>
      </c>
      <c r="AL10" s="378">
        <v>197.983</v>
      </c>
      <c r="AM10" s="368">
        <v>1.2951284294541801</v>
      </c>
    </row>
    <row r="11" spans="1:39" ht="18" customHeight="1">
      <c r="A11" s="851"/>
      <c r="B11" s="854"/>
      <c r="C11" s="362" t="s">
        <v>266</v>
      </c>
      <c r="D11" s="378">
        <v>316.81</v>
      </c>
      <c r="E11" s="364">
        <v>2.6468153505947001</v>
      </c>
      <c r="F11" s="378">
        <v>308.51799999999997</v>
      </c>
      <c r="G11" s="364">
        <v>3.1600447096559501</v>
      </c>
      <c r="H11" s="378">
        <v>229.61600000000001</v>
      </c>
      <c r="I11" s="364">
        <v>2.89225946717383</v>
      </c>
      <c r="J11" s="378">
        <v>215.88800000000001</v>
      </c>
      <c r="K11" s="364">
        <v>9.0752064241896893</v>
      </c>
      <c r="L11" s="378">
        <v>308.73500000000001</v>
      </c>
      <c r="M11" s="364">
        <v>7.2216248865416901</v>
      </c>
      <c r="N11" s="378">
        <v>147.94800000000001</v>
      </c>
      <c r="O11" s="364">
        <v>4.1718025151995102</v>
      </c>
      <c r="P11" s="378">
        <v>196.19399999999999</v>
      </c>
      <c r="Q11" s="366">
        <v>11.765867963642201</v>
      </c>
      <c r="R11" s="378">
        <v>261.14100000000002</v>
      </c>
      <c r="S11" s="368">
        <v>1.6867570532690499</v>
      </c>
      <c r="U11" s="851"/>
      <c r="V11" s="854"/>
      <c r="W11" s="362" t="s">
        <v>266</v>
      </c>
      <c r="X11" s="378">
        <v>322.495</v>
      </c>
      <c r="Y11" s="364">
        <v>3.0046026637171801</v>
      </c>
      <c r="Z11" s="378">
        <v>304.24200000000002</v>
      </c>
      <c r="AA11" s="364">
        <v>3.4669790138569998</v>
      </c>
      <c r="AB11" s="378">
        <v>231.59299999999999</v>
      </c>
      <c r="AC11" s="364">
        <v>3.1501188229282602</v>
      </c>
      <c r="AD11" s="378">
        <v>218.91499999999999</v>
      </c>
      <c r="AE11" s="364">
        <v>9.3791881001149395</v>
      </c>
      <c r="AF11" s="378">
        <v>326.39400000000001</v>
      </c>
      <c r="AG11" s="364">
        <v>8.2818391319175308</v>
      </c>
      <c r="AH11" s="378">
        <v>148.173</v>
      </c>
      <c r="AI11" s="364">
        <v>4.25084448398656</v>
      </c>
      <c r="AJ11" s="378">
        <v>171.86</v>
      </c>
      <c r="AK11" s="366">
        <v>12.6120126549523</v>
      </c>
      <c r="AL11" s="378">
        <v>256.45600000000002</v>
      </c>
      <c r="AM11" s="368">
        <v>1.8869502002522101</v>
      </c>
    </row>
    <row r="12" spans="1:39" ht="18" customHeight="1">
      <c r="A12" s="851"/>
      <c r="B12" s="855"/>
      <c r="C12" s="362" t="s">
        <v>267</v>
      </c>
      <c r="D12" s="378">
        <v>352.714</v>
      </c>
      <c r="E12" s="364">
        <v>1.9088336403582999</v>
      </c>
      <c r="F12" s="378">
        <v>362.16899999999998</v>
      </c>
      <c r="G12" s="364">
        <v>2.2483306230764399</v>
      </c>
      <c r="H12" s="378">
        <v>310.27</v>
      </c>
      <c r="I12" s="364">
        <v>1.9665652427787801</v>
      </c>
      <c r="J12" s="378">
        <v>415.96499999999997</v>
      </c>
      <c r="K12" s="364">
        <v>3.7687076227829399</v>
      </c>
      <c r="L12" s="378">
        <v>369.03399999999999</v>
      </c>
      <c r="M12" s="364">
        <v>3.527045277234</v>
      </c>
      <c r="N12" s="378">
        <v>248.786</v>
      </c>
      <c r="O12" s="364">
        <v>2.4427933889138802</v>
      </c>
      <c r="P12" s="378">
        <v>261.91699999999997</v>
      </c>
      <c r="Q12" s="366">
        <v>12.2658299116467</v>
      </c>
      <c r="R12" s="378">
        <v>334.83300000000003</v>
      </c>
      <c r="S12" s="368">
        <v>1.11277652174511</v>
      </c>
      <c r="U12" s="851"/>
      <c r="V12" s="855"/>
      <c r="W12" s="362" t="s">
        <v>267</v>
      </c>
      <c r="X12" s="378">
        <v>353.13900000000001</v>
      </c>
      <c r="Y12" s="364">
        <v>2.5424461909344398</v>
      </c>
      <c r="Z12" s="378">
        <v>353.858</v>
      </c>
      <c r="AA12" s="364">
        <v>2.7074327188220901</v>
      </c>
      <c r="AB12" s="378">
        <v>306.25299999999999</v>
      </c>
      <c r="AC12" s="364">
        <v>2.2583725371462502</v>
      </c>
      <c r="AD12" s="378">
        <v>387.52800000000002</v>
      </c>
      <c r="AE12" s="364">
        <v>4.3301249250052098</v>
      </c>
      <c r="AF12" s="378">
        <v>366.47199999999998</v>
      </c>
      <c r="AG12" s="364">
        <v>4.2003217680321701</v>
      </c>
      <c r="AH12" s="378">
        <v>250.05199999999999</v>
      </c>
      <c r="AI12" s="364">
        <v>2.5473773135548701</v>
      </c>
      <c r="AJ12" s="378">
        <v>257.09300000000002</v>
      </c>
      <c r="AK12" s="366">
        <v>13.422192555551099</v>
      </c>
      <c r="AL12" s="378">
        <v>323.53300000000002</v>
      </c>
      <c r="AM12" s="368">
        <v>1.2292796877066601</v>
      </c>
    </row>
    <row r="13" spans="1:39" ht="28.5" customHeight="1">
      <c r="A13" s="852"/>
      <c r="B13" s="373"/>
      <c r="C13" s="374" t="s">
        <v>93</v>
      </c>
      <c r="D13" s="250">
        <v>235.18299999999999</v>
      </c>
      <c r="E13" s="309">
        <v>1.5976760342273899</v>
      </c>
      <c r="F13" s="250">
        <v>191.41900000000001</v>
      </c>
      <c r="G13" s="309">
        <v>2.0774767974630501</v>
      </c>
      <c r="H13" s="250">
        <v>176.26</v>
      </c>
      <c r="I13" s="309">
        <v>1.67635665422206</v>
      </c>
      <c r="J13" s="250">
        <v>216.65100000000001</v>
      </c>
      <c r="K13" s="309">
        <v>4.2829306350297003</v>
      </c>
      <c r="L13" s="250">
        <v>215.18100000000001</v>
      </c>
      <c r="M13" s="309">
        <v>3.9156079893553501</v>
      </c>
      <c r="N13" s="250">
        <v>140.73500000000001</v>
      </c>
      <c r="O13" s="309">
        <v>2.70678435185848</v>
      </c>
      <c r="P13" s="250">
        <v>185.14500000000001</v>
      </c>
      <c r="Q13" s="310">
        <v>6.2517867270318499</v>
      </c>
      <c r="R13" s="250">
        <v>197.54300000000001</v>
      </c>
      <c r="S13" s="311">
        <v>1.02146488894613</v>
      </c>
      <c r="U13" s="852"/>
      <c r="V13" s="373"/>
      <c r="W13" s="374" t="s">
        <v>93</v>
      </c>
      <c r="X13" s="250">
        <v>224.54499999999999</v>
      </c>
      <c r="Y13" s="309">
        <v>1.8164702509100901</v>
      </c>
      <c r="Z13" s="250">
        <v>170.90799999999999</v>
      </c>
      <c r="AA13" s="309">
        <v>2.2939173849173198</v>
      </c>
      <c r="AB13" s="250">
        <v>164.934</v>
      </c>
      <c r="AC13" s="309">
        <v>1.71772725774385</v>
      </c>
      <c r="AD13" s="250">
        <v>178.744</v>
      </c>
      <c r="AE13" s="309">
        <v>4.6087939810330196</v>
      </c>
      <c r="AF13" s="250">
        <v>188.94499999999999</v>
      </c>
      <c r="AG13" s="309">
        <v>4.9628096795137102</v>
      </c>
      <c r="AH13" s="250">
        <v>138.12299999999999</v>
      </c>
      <c r="AI13" s="309">
        <v>2.7870748086666999</v>
      </c>
      <c r="AJ13" s="250">
        <v>172.81800000000001</v>
      </c>
      <c r="AK13" s="310">
        <v>6.9070967641685801</v>
      </c>
      <c r="AL13" s="250">
        <v>179.905</v>
      </c>
      <c r="AM13" s="311">
        <v>1.0155074182250901</v>
      </c>
    </row>
    <row r="14" spans="1:39" ht="12" customHeight="1">
      <c r="D14" s="379"/>
      <c r="F14" s="379"/>
      <c r="H14" s="379"/>
      <c r="J14" s="379"/>
      <c r="L14" s="379"/>
      <c r="N14" s="379"/>
      <c r="P14" s="379"/>
      <c r="R14" s="379"/>
      <c r="X14" s="379"/>
      <c r="Z14" s="379"/>
      <c r="AB14" s="379"/>
      <c r="AD14" s="379"/>
      <c r="AF14" s="379"/>
      <c r="AH14" s="379"/>
      <c r="AJ14" s="379"/>
      <c r="AL14" s="379"/>
    </row>
    <row r="15" spans="1:39" ht="16.5" customHeight="1">
      <c r="A15" s="838" t="s">
        <v>89</v>
      </c>
      <c r="B15" s="839"/>
      <c r="C15" s="839"/>
      <c r="D15" s="839"/>
      <c r="E15" s="839"/>
      <c r="F15" s="839"/>
      <c r="G15" s="839"/>
      <c r="H15" s="839"/>
      <c r="I15" s="839"/>
      <c r="J15" s="839"/>
      <c r="K15" s="839"/>
      <c r="L15" s="839"/>
      <c r="M15" s="839"/>
      <c r="N15" s="839"/>
      <c r="O15" s="839"/>
      <c r="P15" s="839"/>
      <c r="Q15" s="839"/>
      <c r="R15" s="839"/>
      <c r="S15" s="840"/>
      <c r="U15" s="838" t="s">
        <v>89</v>
      </c>
      <c r="V15" s="839"/>
      <c r="W15" s="839"/>
      <c r="X15" s="839"/>
      <c r="Y15" s="839"/>
      <c r="Z15" s="839"/>
      <c r="AA15" s="839"/>
      <c r="AB15" s="839"/>
      <c r="AC15" s="839"/>
      <c r="AD15" s="839"/>
      <c r="AE15" s="839"/>
      <c r="AF15" s="839"/>
      <c r="AG15" s="839"/>
      <c r="AH15" s="839"/>
      <c r="AI15" s="839"/>
      <c r="AJ15" s="839"/>
      <c r="AK15" s="839"/>
      <c r="AL15" s="839"/>
      <c r="AM15" s="840"/>
    </row>
    <row r="16" spans="1:39" ht="18.75" customHeight="1">
      <c r="A16" s="844" t="s">
        <v>260</v>
      </c>
      <c r="B16" s="845"/>
      <c r="C16" s="846"/>
      <c r="D16" s="862" t="s">
        <v>201</v>
      </c>
      <c r="E16" s="863"/>
      <c r="F16" s="863"/>
      <c r="G16" s="863"/>
      <c r="H16" s="863"/>
      <c r="I16" s="863"/>
      <c r="J16" s="863"/>
      <c r="K16" s="863"/>
      <c r="L16" s="863"/>
      <c r="M16" s="863"/>
      <c r="N16" s="863"/>
      <c r="O16" s="863"/>
      <c r="P16" s="863"/>
      <c r="Q16" s="863"/>
      <c r="R16" s="863"/>
      <c r="S16" s="864"/>
      <c r="U16" s="844" t="s">
        <v>260</v>
      </c>
      <c r="V16" s="845"/>
      <c r="W16" s="846"/>
      <c r="X16" s="862" t="s">
        <v>201</v>
      </c>
      <c r="Y16" s="863"/>
      <c r="Z16" s="863"/>
      <c r="AA16" s="863"/>
      <c r="AB16" s="863"/>
      <c r="AC16" s="863"/>
      <c r="AD16" s="863"/>
      <c r="AE16" s="863"/>
      <c r="AF16" s="863"/>
      <c r="AG16" s="863"/>
      <c r="AH16" s="863"/>
      <c r="AI16" s="863"/>
      <c r="AJ16" s="863"/>
      <c r="AK16" s="863"/>
      <c r="AL16" s="863"/>
      <c r="AM16" s="864"/>
    </row>
    <row r="17" spans="1:39" ht="23.25" customHeight="1">
      <c r="A17" s="844"/>
      <c r="B17" s="845"/>
      <c r="C17" s="846"/>
      <c r="D17" s="824" t="s">
        <v>82</v>
      </c>
      <c r="E17" s="825"/>
      <c r="F17" s="824" t="s">
        <v>83</v>
      </c>
      <c r="G17" s="825"/>
      <c r="H17" s="824" t="s">
        <v>84</v>
      </c>
      <c r="I17" s="825"/>
      <c r="J17" s="824" t="s">
        <v>85</v>
      </c>
      <c r="K17" s="825"/>
      <c r="L17" s="824" t="s">
        <v>86</v>
      </c>
      <c r="M17" s="825"/>
      <c r="N17" s="824" t="s">
        <v>87</v>
      </c>
      <c r="O17" s="825"/>
      <c r="P17" s="824" t="s">
        <v>88</v>
      </c>
      <c r="Q17" s="825"/>
      <c r="R17" s="824" t="s">
        <v>93</v>
      </c>
      <c r="S17" s="819"/>
      <c r="U17" s="844"/>
      <c r="V17" s="845"/>
      <c r="W17" s="846"/>
      <c r="X17" s="824" t="s">
        <v>82</v>
      </c>
      <c r="Y17" s="825"/>
      <c r="Z17" s="824" t="s">
        <v>83</v>
      </c>
      <c r="AA17" s="825"/>
      <c r="AB17" s="824" t="s">
        <v>84</v>
      </c>
      <c r="AC17" s="825"/>
      <c r="AD17" s="824" t="s">
        <v>85</v>
      </c>
      <c r="AE17" s="825"/>
      <c r="AF17" s="824" t="s">
        <v>86</v>
      </c>
      <c r="AG17" s="825"/>
      <c r="AH17" s="824" t="s">
        <v>87</v>
      </c>
      <c r="AI17" s="825"/>
      <c r="AJ17" s="824" t="s">
        <v>88</v>
      </c>
      <c r="AK17" s="825"/>
      <c r="AL17" s="824" t="s">
        <v>93</v>
      </c>
      <c r="AM17" s="819"/>
    </row>
    <row r="18" spans="1:39" ht="35.25" customHeight="1">
      <c r="A18" s="847"/>
      <c r="B18" s="848"/>
      <c r="C18" s="849"/>
      <c r="D18" s="375" t="s">
        <v>433</v>
      </c>
      <c r="E18" s="343" t="s">
        <v>253</v>
      </c>
      <c r="F18" s="375" t="s">
        <v>433</v>
      </c>
      <c r="G18" s="343" t="s">
        <v>253</v>
      </c>
      <c r="H18" s="375" t="s">
        <v>433</v>
      </c>
      <c r="I18" s="343" t="s">
        <v>253</v>
      </c>
      <c r="J18" s="375" t="s">
        <v>433</v>
      </c>
      <c r="K18" s="343" t="s">
        <v>253</v>
      </c>
      <c r="L18" s="375" t="s">
        <v>433</v>
      </c>
      <c r="M18" s="343" t="s">
        <v>253</v>
      </c>
      <c r="N18" s="375" t="s">
        <v>433</v>
      </c>
      <c r="O18" s="343" t="s">
        <v>253</v>
      </c>
      <c r="P18" s="375" t="s">
        <v>433</v>
      </c>
      <c r="Q18" s="361" t="s">
        <v>253</v>
      </c>
      <c r="R18" s="375" t="s">
        <v>433</v>
      </c>
      <c r="S18" s="344" t="s">
        <v>253</v>
      </c>
      <c r="U18" s="847"/>
      <c r="V18" s="848"/>
      <c r="W18" s="849"/>
      <c r="X18" s="375" t="s">
        <v>433</v>
      </c>
      <c r="Y18" s="343" t="s">
        <v>253</v>
      </c>
      <c r="Z18" s="375" t="s">
        <v>433</v>
      </c>
      <c r="AA18" s="343" t="s">
        <v>253</v>
      </c>
      <c r="AB18" s="375" t="s">
        <v>433</v>
      </c>
      <c r="AC18" s="343" t="s">
        <v>253</v>
      </c>
      <c r="AD18" s="375" t="s">
        <v>433</v>
      </c>
      <c r="AE18" s="343" t="s">
        <v>253</v>
      </c>
      <c r="AF18" s="375" t="s">
        <v>433</v>
      </c>
      <c r="AG18" s="343" t="s">
        <v>253</v>
      </c>
      <c r="AH18" s="375" t="s">
        <v>433</v>
      </c>
      <c r="AI18" s="343" t="s">
        <v>253</v>
      </c>
      <c r="AJ18" s="375" t="s">
        <v>433</v>
      </c>
      <c r="AK18" s="361" t="s">
        <v>253</v>
      </c>
      <c r="AL18" s="375" t="s">
        <v>433</v>
      </c>
      <c r="AM18" s="344" t="s">
        <v>253</v>
      </c>
    </row>
    <row r="19" spans="1:39" ht="20.25" customHeight="1">
      <c r="A19" s="850" t="s">
        <v>328</v>
      </c>
      <c r="B19" s="369"/>
      <c r="C19" s="370" t="s">
        <v>261</v>
      </c>
      <c r="D19" s="377">
        <v>7.5579999999999998</v>
      </c>
      <c r="E19" s="363">
        <v>86.515938743760799</v>
      </c>
      <c r="F19" s="377">
        <v>42.698</v>
      </c>
      <c r="G19" s="363">
        <v>30.3386306228875</v>
      </c>
      <c r="H19" s="377">
        <v>15.298999999999999</v>
      </c>
      <c r="I19" s="363">
        <v>35.6499497541257</v>
      </c>
      <c r="J19" s="377">
        <v>80.081000000000003</v>
      </c>
      <c r="K19" s="363">
        <v>46.792785489963101</v>
      </c>
      <c r="L19" s="377">
        <v>13.733000000000001</v>
      </c>
      <c r="M19" s="363" t="s">
        <v>437</v>
      </c>
      <c r="N19" s="377">
        <v>28.725000000000001</v>
      </c>
      <c r="O19" s="363" t="s">
        <v>437</v>
      </c>
      <c r="P19" s="377" t="s">
        <v>437</v>
      </c>
      <c r="Q19" s="363" t="s">
        <v>437</v>
      </c>
      <c r="R19" s="377">
        <v>26.183</v>
      </c>
      <c r="S19" s="367">
        <v>21.715832902714801</v>
      </c>
      <c r="U19" s="850" t="s">
        <v>328</v>
      </c>
      <c r="V19" s="369"/>
      <c r="W19" s="370" t="s">
        <v>261</v>
      </c>
      <c r="X19" s="377">
        <v>5.5270000000000001</v>
      </c>
      <c r="Y19" s="363" t="s">
        <v>437</v>
      </c>
      <c r="Z19" s="377">
        <v>34.497999999999998</v>
      </c>
      <c r="AA19" s="363">
        <v>36.274427181304098</v>
      </c>
      <c r="AB19" s="377">
        <v>15.545999999999999</v>
      </c>
      <c r="AC19" s="363">
        <v>38.231211696808998</v>
      </c>
      <c r="AD19" s="377">
        <v>80.081000000000003</v>
      </c>
      <c r="AE19" s="363">
        <v>46.792785489963101</v>
      </c>
      <c r="AF19" s="377">
        <v>14.903</v>
      </c>
      <c r="AG19" s="363" t="s">
        <v>437</v>
      </c>
      <c r="AH19" s="377" t="s">
        <v>437</v>
      </c>
      <c r="AI19" s="363" t="s">
        <v>437</v>
      </c>
      <c r="AJ19" s="377" t="s">
        <v>437</v>
      </c>
      <c r="AK19" s="363" t="s">
        <v>437</v>
      </c>
      <c r="AL19" s="377">
        <v>25.367999999999999</v>
      </c>
      <c r="AM19" s="367">
        <v>24.175329465209298</v>
      </c>
    </row>
    <row r="20" spans="1:39" ht="18" customHeight="1">
      <c r="A20" s="851"/>
      <c r="B20" s="371"/>
      <c r="C20" s="372" t="s">
        <v>262</v>
      </c>
      <c r="D20" s="378">
        <v>19.468</v>
      </c>
      <c r="E20" s="364">
        <v>29.535140537071602</v>
      </c>
      <c r="F20" s="378">
        <v>10.548</v>
      </c>
      <c r="G20" s="364">
        <v>37.310175517829997</v>
      </c>
      <c r="H20" s="378">
        <v>8.2639999999999993</v>
      </c>
      <c r="I20" s="364">
        <v>67.671890890695707</v>
      </c>
      <c r="J20" s="378">
        <v>30.765999999999998</v>
      </c>
      <c r="K20" s="364">
        <v>56.9786694127177</v>
      </c>
      <c r="L20" s="378">
        <v>65.040000000000006</v>
      </c>
      <c r="M20" s="364">
        <v>72.658357970698901</v>
      </c>
      <c r="N20" s="378">
        <v>7.3339999999999996</v>
      </c>
      <c r="O20" s="364" t="s">
        <v>437</v>
      </c>
      <c r="P20" s="378" t="s">
        <v>437</v>
      </c>
      <c r="Q20" s="364" t="s">
        <v>437</v>
      </c>
      <c r="R20" s="378">
        <v>16.401</v>
      </c>
      <c r="S20" s="368">
        <v>19.280363012213702</v>
      </c>
      <c r="U20" s="851"/>
      <c r="V20" s="371"/>
      <c r="W20" s="372" t="s">
        <v>262</v>
      </c>
      <c r="X20" s="378">
        <v>20.99</v>
      </c>
      <c r="Y20" s="364">
        <v>31.181165713325399</v>
      </c>
      <c r="Z20" s="378">
        <v>10.598000000000001</v>
      </c>
      <c r="AA20" s="364">
        <v>37.471512425920103</v>
      </c>
      <c r="AB20" s="378">
        <v>7.3559999999999999</v>
      </c>
      <c r="AC20" s="364">
        <v>72.465750839532703</v>
      </c>
      <c r="AD20" s="378">
        <v>24.57</v>
      </c>
      <c r="AE20" s="364">
        <v>68.545863403810401</v>
      </c>
      <c r="AF20" s="378">
        <v>67.48</v>
      </c>
      <c r="AG20" s="364">
        <v>74.827234062118706</v>
      </c>
      <c r="AH20" s="378">
        <v>7.3339999999999996</v>
      </c>
      <c r="AI20" s="364" t="s">
        <v>437</v>
      </c>
      <c r="AJ20" s="378" t="s">
        <v>437</v>
      </c>
      <c r="AK20" s="364" t="s">
        <v>437</v>
      </c>
      <c r="AL20" s="378">
        <v>16.434000000000001</v>
      </c>
      <c r="AM20" s="368">
        <v>20.351617326530899</v>
      </c>
    </row>
    <row r="21" spans="1:39" ht="18" customHeight="1">
      <c r="A21" s="851"/>
      <c r="B21" s="853" t="s">
        <v>387</v>
      </c>
      <c r="C21" s="362" t="s">
        <v>263</v>
      </c>
      <c r="D21" s="378">
        <v>27.419</v>
      </c>
      <c r="E21" s="364">
        <v>19.425648544524702</v>
      </c>
      <c r="F21" s="378">
        <v>27.234999999999999</v>
      </c>
      <c r="G21" s="364">
        <v>18.996809833223399</v>
      </c>
      <c r="H21" s="378">
        <v>23.85</v>
      </c>
      <c r="I21" s="364">
        <v>17.0992045615785</v>
      </c>
      <c r="J21" s="378">
        <v>44.765000000000001</v>
      </c>
      <c r="K21" s="364">
        <v>33.288949365359997</v>
      </c>
      <c r="L21" s="378">
        <v>24.587</v>
      </c>
      <c r="M21" s="364">
        <v>46.104440192386797</v>
      </c>
      <c r="N21" s="378">
        <v>26.634</v>
      </c>
      <c r="O21" s="364">
        <v>27.930314971302799</v>
      </c>
      <c r="P21" s="378">
        <v>30.225000000000001</v>
      </c>
      <c r="Q21" s="364">
        <v>69.665859068162504</v>
      </c>
      <c r="R21" s="378">
        <v>27.670999999999999</v>
      </c>
      <c r="S21" s="368">
        <v>9.5931029562305898</v>
      </c>
      <c r="U21" s="851"/>
      <c r="V21" s="853" t="s">
        <v>387</v>
      </c>
      <c r="W21" s="362" t="s">
        <v>263</v>
      </c>
      <c r="X21" s="378">
        <v>25.542999999999999</v>
      </c>
      <c r="Y21" s="364">
        <v>24.673195563686502</v>
      </c>
      <c r="Z21" s="378">
        <v>26.425000000000001</v>
      </c>
      <c r="AA21" s="364">
        <v>19.713193950670501</v>
      </c>
      <c r="AB21" s="378">
        <v>23.683</v>
      </c>
      <c r="AC21" s="364">
        <v>20.428554582931199</v>
      </c>
      <c r="AD21" s="378">
        <v>37.738</v>
      </c>
      <c r="AE21" s="364">
        <v>38.794657138402897</v>
      </c>
      <c r="AF21" s="378">
        <v>24.521000000000001</v>
      </c>
      <c r="AG21" s="364">
        <v>51.724903212711602</v>
      </c>
      <c r="AH21" s="378">
        <v>27.466000000000001</v>
      </c>
      <c r="AI21" s="364">
        <v>28.344134484517799</v>
      </c>
      <c r="AJ21" s="378">
        <v>37.765000000000001</v>
      </c>
      <c r="AK21" s="364">
        <v>71.662767068777896</v>
      </c>
      <c r="AL21" s="378">
        <v>26.474</v>
      </c>
      <c r="AM21" s="368">
        <v>10.3950307330022</v>
      </c>
    </row>
    <row r="22" spans="1:39" ht="18" customHeight="1">
      <c r="A22" s="851"/>
      <c r="B22" s="854"/>
      <c r="C22" s="362" t="s">
        <v>264</v>
      </c>
      <c r="D22" s="378">
        <v>54.16</v>
      </c>
      <c r="E22" s="364">
        <v>7.9747858838083499</v>
      </c>
      <c r="F22" s="378">
        <v>69.396000000000001</v>
      </c>
      <c r="G22" s="364">
        <v>8.7714630665097992</v>
      </c>
      <c r="H22" s="378">
        <v>69.001999999999995</v>
      </c>
      <c r="I22" s="364">
        <v>7.1994903444032001</v>
      </c>
      <c r="J22" s="378">
        <v>111.642</v>
      </c>
      <c r="K22" s="364">
        <v>22.520434426193599</v>
      </c>
      <c r="L22" s="378">
        <v>72.400999999999996</v>
      </c>
      <c r="M22" s="364">
        <v>20.439254389684201</v>
      </c>
      <c r="N22" s="859"/>
      <c r="O22" s="861"/>
      <c r="P22" s="378">
        <v>71.87</v>
      </c>
      <c r="Q22" s="364">
        <v>45.304418843629499</v>
      </c>
      <c r="R22" s="378">
        <v>65.988</v>
      </c>
      <c r="S22" s="368">
        <v>4.6760544942486</v>
      </c>
      <c r="U22" s="851"/>
      <c r="V22" s="854"/>
      <c r="W22" s="362" t="s">
        <v>264</v>
      </c>
      <c r="X22" s="378">
        <v>56.578000000000003</v>
      </c>
      <c r="Y22" s="364">
        <v>9.6903072955954492</v>
      </c>
      <c r="Z22" s="378">
        <v>63.41</v>
      </c>
      <c r="AA22" s="364">
        <v>10.4253849976231</v>
      </c>
      <c r="AB22" s="378">
        <v>67.641000000000005</v>
      </c>
      <c r="AC22" s="364">
        <v>8.0476738092015001</v>
      </c>
      <c r="AD22" s="378">
        <v>113.624</v>
      </c>
      <c r="AE22" s="364">
        <v>24.3995671288755</v>
      </c>
      <c r="AF22" s="378">
        <v>68.459000000000003</v>
      </c>
      <c r="AG22" s="364">
        <v>23.534881882860599</v>
      </c>
      <c r="AH22" s="859"/>
      <c r="AI22" s="861"/>
      <c r="AJ22" s="378">
        <v>42.113</v>
      </c>
      <c r="AK22" s="364">
        <v>76.431264939619396</v>
      </c>
      <c r="AL22" s="378">
        <v>65.403000000000006</v>
      </c>
      <c r="AM22" s="368">
        <v>5.4435998644164503</v>
      </c>
    </row>
    <row r="23" spans="1:39" ht="18" customHeight="1">
      <c r="A23" s="851"/>
      <c r="B23" s="854"/>
      <c r="C23" s="362" t="s">
        <v>265</v>
      </c>
      <c r="D23" s="378">
        <v>203.095</v>
      </c>
      <c r="E23" s="364">
        <v>2.4537337805314201</v>
      </c>
      <c r="F23" s="378">
        <v>207.62799999999999</v>
      </c>
      <c r="G23" s="364">
        <v>2.81488748128612</v>
      </c>
      <c r="H23" s="378">
        <v>173.89</v>
      </c>
      <c r="I23" s="364">
        <v>2.81449637206009</v>
      </c>
      <c r="J23" s="378">
        <v>136.37899999999999</v>
      </c>
      <c r="K23" s="364">
        <v>16.415226854432301</v>
      </c>
      <c r="L23" s="378">
        <v>240.78299999999999</v>
      </c>
      <c r="M23" s="364">
        <v>8.8198567485615502</v>
      </c>
      <c r="N23" s="378">
        <v>72.424000000000007</v>
      </c>
      <c r="O23" s="364">
        <v>31.939782462733099</v>
      </c>
      <c r="P23" s="378">
        <v>188.142</v>
      </c>
      <c r="Q23" s="364">
        <v>13.6630635012955</v>
      </c>
      <c r="R23" s="378">
        <v>195.96799999999999</v>
      </c>
      <c r="S23" s="368">
        <v>1.6178386866678101</v>
      </c>
      <c r="U23" s="851"/>
      <c r="V23" s="854"/>
      <c r="W23" s="362" t="s">
        <v>265</v>
      </c>
      <c r="X23" s="378">
        <v>220.47800000000001</v>
      </c>
      <c r="Y23" s="364">
        <v>2.8619314778628202</v>
      </c>
      <c r="Z23" s="378">
        <v>201.39</v>
      </c>
      <c r="AA23" s="364">
        <v>3.10769513495686</v>
      </c>
      <c r="AB23" s="378">
        <v>169.91900000000001</v>
      </c>
      <c r="AC23" s="364">
        <v>3.1563411340692999</v>
      </c>
      <c r="AD23" s="378">
        <v>138.09100000000001</v>
      </c>
      <c r="AE23" s="364">
        <v>18.3981947606235</v>
      </c>
      <c r="AF23" s="378">
        <v>231.179</v>
      </c>
      <c r="AG23" s="364">
        <v>11.184923130419101</v>
      </c>
      <c r="AH23" s="378">
        <v>77.075999999999993</v>
      </c>
      <c r="AI23" s="364">
        <v>40.184577006927</v>
      </c>
      <c r="AJ23" s="378">
        <v>179.096</v>
      </c>
      <c r="AK23" s="364">
        <v>20.366843299805499</v>
      </c>
      <c r="AL23" s="378">
        <v>199.727</v>
      </c>
      <c r="AM23" s="368">
        <v>1.8383258886537299</v>
      </c>
    </row>
    <row r="24" spans="1:39" ht="18" customHeight="1">
      <c r="A24" s="851"/>
      <c r="B24" s="854"/>
      <c r="C24" s="362" t="s">
        <v>266</v>
      </c>
      <c r="D24" s="378">
        <v>314.95299999999997</v>
      </c>
      <c r="E24" s="364">
        <v>3.54488314114099</v>
      </c>
      <c r="F24" s="378">
        <v>314.45</v>
      </c>
      <c r="G24" s="364">
        <v>4.1962639478330903</v>
      </c>
      <c r="H24" s="378">
        <v>223.42699999999999</v>
      </c>
      <c r="I24" s="364">
        <v>4.9486387773710598</v>
      </c>
      <c r="J24" s="378">
        <v>194.61799999999999</v>
      </c>
      <c r="K24" s="364">
        <v>15.1936205000528</v>
      </c>
      <c r="L24" s="378">
        <v>300.54399999999998</v>
      </c>
      <c r="M24" s="364">
        <v>10.943314616671399</v>
      </c>
      <c r="N24" s="378">
        <v>148.30600000000001</v>
      </c>
      <c r="O24" s="364">
        <v>12.5634310312471</v>
      </c>
      <c r="P24" s="378">
        <v>341.64699999999999</v>
      </c>
      <c r="Q24" s="364">
        <v>27.218554143337201</v>
      </c>
      <c r="R24" s="378">
        <v>282.46899999999999</v>
      </c>
      <c r="S24" s="368">
        <v>2.5271435966192999</v>
      </c>
      <c r="U24" s="851"/>
      <c r="V24" s="854"/>
      <c r="W24" s="362" t="s">
        <v>266</v>
      </c>
      <c r="X24" s="378">
        <v>325.12299999999999</v>
      </c>
      <c r="Y24" s="364">
        <v>4.4778436404884303</v>
      </c>
      <c r="Z24" s="378">
        <v>306.27100000000002</v>
      </c>
      <c r="AA24" s="364">
        <v>4.75433708336229</v>
      </c>
      <c r="AB24" s="378">
        <v>229.54400000000001</v>
      </c>
      <c r="AC24" s="364">
        <v>5.4439897590407504</v>
      </c>
      <c r="AD24" s="378">
        <v>194.61799999999999</v>
      </c>
      <c r="AE24" s="364">
        <v>15.1936205000528</v>
      </c>
      <c r="AF24" s="378">
        <v>332.90100000000001</v>
      </c>
      <c r="AG24" s="364">
        <v>13.185698428799499</v>
      </c>
      <c r="AH24" s="378">
        <v>150.60900000000001</v>
      </c>
      <c r="AI24" s="364">
        <v>12.820082053979799</v>
      </c>
      <c r="AJ24" s="378">
        <v>381.28100000000001</v>
      </c>
      <c r="AK24" s="364">
        <v>38.082137763711998</v>
      </c>
      <c r="AL24" s="378">
        <v>281.87400000000002</v>
      </c>
      <c r="AM24" s="368">
        <v>3.0123291973069999</v>
      </c>
    </row>
    <row r="25" spans="1:39" ht="18" customHeight="1">
      <c r="A25" s="851"/>
      <c r="B25" s="855"/>
      <c r="C25" s="362" t="s">
        <v>267</v>
      </c>
      <c r="D25" s="378">
        <v>355.17099999999999</v>
      </c>
      <c r="E25" s="364">
        <v>2.24041653190277</v>
      </c>
      <c r="F25" s="378">
        <v>372.99200000000002</v>
      </c>
      <c r="G25" s="364">
        <v>3.2037494772425199</v>
      </c>
      <c r="H25" s="378">
        <v>319.86099999999999</v>
      </c>
      <c r="I25" s="364">
        <v>3.0231667798576898</v>
      </c>
      <c r="J25" s="378">
        <v>451.06900000000002</v>
      </c>
      <c r="K25" s="364">
        <v>5.6397228289871197</v>
      </c>
      <c r="L25" s="378">
        <v>379.52100000000002</v>
      </c>
      <c r="M25" s="364">
        <v>5.3651269644677999</v>
      </c>
      <c r="N25" s="378">
        <v>255.95099999999999</v>
      </c>
      <c r="O25" s="364">
        <v>4.9430738279466899</v>
      </c>
      <c r="P25" s="378">
        <v>342.95699999999999</v>
      </c>
      <c r="Q25" s="364">
        <v>29.359470771010599</v>
      </c>
      <c r="R25" s="378">
        <v>353.13799999999998</v>
      </c>
      <c r="S25" s="368">
        <v>1.62956789690815</v>
      </c>
      <c r="U25" s="851"/>
      <c r="V25" s="855"/>
      <c r="W25" s="362" t="s">
        <v>267</v>
      </c>
      <c r="X25" s="378">
        <v>358.75599999999997</v>
      </c>
      <c r="Y25" s="364">
        <v>3.35081713514028</v>
      </c>
      <c r="Z25" s="378">
        <v>362.476</v>
      </c>
      <c r="AA25" s="364">
        <v>4.7942955919815402</v>
      </c>
      <c r="AB25" s="378">
        <v>312.59800000000001</v>
      </c>
      <c r="AC25" s="364">
        <v>3.9228505586874598</v>
      </c>
      <c r="AD25" s="378">
        <v>396.21199999999999</v>
      </c>
      <c r="AE25" s="364">
        <v>7.3552267729080203</v>
      </c>
      <c r="AF25" s="378">
        <v>380.06099999999998</v>
      </c>
      <c r="AG25" s="364">
        <v>7.2241982079343998</v>
      </c>
      <c r="AH25" s="378">
        <v>262.69400000000002</v>
      </c>
      <c r="AI25" s="364">
        <v>5.65555251387286</v>
      </c>
      <c r="AJ25" s="378">
        <v>488.661</v>
      </c>
      <c r="AK25" s="364">
        <v>40.479003663083802</v>
      </c>
      <c r="AL25" s="378">
        <v>343.077</v>
      </c>
      <c r="AM25" s="368">
        <v>2.07827713202686</v>
      </c>
    </row>
    <row r="26" spans="1:39" ht="27.75" customHeight="1">
      <c r="A26" s="852"/>
      <c r="B26" s="373"/>
      <c r="C26" s="374" t="s">
        <v>93</v>
      </c>
      <c r="D26" s="250">
        <v>237.667</v>
      </c>
      <c r="E26" s="309">
        <v>2.0907313461188601</v>
      </c>
      <c r="F26" s="250">
        <v>200.25399999999999</v>
      </c>
      <c r="G26" s="309">
        <v>2.8178144926200099</v>
      </c>
      <c r="H26" s="250">
        <v>198.34200000000001</v>
      </c>
      <c r="I26" s="309">
        <v>2.64428018892144</v>
      </c>
      <c r="J26" s="250">
        <v>309.88499999999999</v>
      </c>
      <c r="K26" s="309">
        <v>6.1016968385573902</v>
      </c>
      <c r="L26" s="250">
        <v>251.86600000000001</v>
      </c>
      <c r="M26" s="309">
        <v>5.6950101448189496</v>
      </c>
      <c r="N26" s="250">
        <v>178.126</v>
      </c>
      <c r="O26" s="309">
        <v>6.1709906194797197</v>
      </c>
      <c r="P26" s="250">
        <v>214.11500000000001</v>
      </c>
      <c r="Q26" s="309">
        <v>14.1503119467543</v>
      </c>
      <c r="R26" s="250">
        <v>221.81200000000001</v>
      </c>
      <c r="S26" s="311">
        <v>1.4660030302625999</v>
      </c>
      <c r="U26" s="852"/>
      <c r="V26" s="373"/>
      <c r="W26" s="374" t="s">
        <v>93</v>
      </c>
      <c r="X26" s="250">
        <v>221.886</v>
      </c>
      <c r="Y26" s="309">
        <v>2.5677223466231398</v>
      </c>
      <c r="Z26" s="250">
        <v>166.268</v>
      </c>
      <c r="AA26" s="309">
        <v>3.4119429102507</v>
      </c>
      <c r="AB26" s="250">
        <v>173.61199999999999</v>
      </c>
      <c r="AC26" s="309">
        <v>2.9217579235789599</v>
      </c>
      <c r="AD26" s="250">
        <v>228.137</v>
      </c>
      <c r="AE26" s="309">
        <v>8.0183069932912598</v>
      </c>
      <c r="AF26" s="250">
        <v>206.90799999999999</v>
      </c>
      <c r="AG26" s="309">
        <v>8.8900929397716002</v>
      </c>
      <c r="AH26" s="250">
        <v>173.56200000000001</v>
      </c>
      <c r="AI26" s="309">
        <v>7.2556386350262798</v>
      </c>
      <c r="AJ26" s="250">
        <v>210.53100000000001</v>
      </c>
      <c r="AK26" s="309">
        <v>24.897799182044501</v>
      </c>
      <c r="AL26" s="250">
        <v>192.756</v>
      </c>
      <c r="AM26" s="311">
        <v>1.6065086510477</v>
      </c>
    </row>
    <row r="27" spans="1:39" ht="12" customHeight="1">
      <c r="C27" s="331"/>
      <c r="W27" s="331"/>
    </row>
    <row r="28" spans="1:39" ht="16.5" customHeight="1">
      <c r="A28" s="838" t="s">
        <v>268</v>
      </c>
      <c r="B28" s="839"/>
      <c r="C28" s="839"/>
      <c r="D28" s="839"/>
      <c r="E28" s="839"/>
      <c r="F28" s="839"/>
      <c r="G28" s="839"/>
      <c r="H28" s="839"/>
      <c r="I28" s="839"/>
      <c r="J28" s="839"/>
      <c r="K28" s="839"/>
      <c r="L28" s="839"/>
      <c r="M28" s="839"/>
      <c r="N28" s="839"/>
      <c r="O28" s="839"/>
      <c r="P28" s="839"/>
      <c r="Q28" s="839"/>
      <c r="R28" s="839"/>
      <c r="S28" s="840"/>
      <c r="U28" s="838" t="s">
        <v>268</v>
      </c>
      <c r="V28" s="839"/>
      <c r="W28" s="839"/>
      <c r="X28" s="839"/>
      <c r="Y28" s="839"/>
      <c r="Z28" s="839"/>
      <c r="AA28" s="839"/>
      <c r="AB28" s="839"/>
      <c r="AC28" s="839"/>
      <c r="AD28" s="839"/>
      <c r="AE28" s="839"/>
      <c r="AF28" s="839"/>
      <c r="AG28" s="839"/>
      <c r="AH28" s="839"/>
      <c r="AI28" s="839"/>
      <c r="AJ28" s="839"/>
      <c r="AK28" s="839"/>
      <c r="AL28" s="839"/>
      <c r="AM28" s="840"/>
    </row>
    <row r="29" spans="1:39" ht="15.75" customHeight="1">
      <c r="A29" s="844" t="s">
        <v>260</v>
      </c>
      <c r="B29" s="845"/>
      <c r="C29" s="846"/>
      <c r="D29" s="862" t="s">
        <v>201</v>
      </c>
      <c r="E29" s="863"/>
      <c r="F29" s="863"/>
      <c r="G29" s="863"/>
      <c r="H29" s="863"/>
      <c r="I29" s="863"/>
      <c r="J29" s="863"/>
      <c r="K29" s="863"/>
      <c r="L29" s="863"/>
      <c r="M29" s="863"/>
      <c r="N29" s="863"/>
      <c r="O29" s="863"/>
      <c r="P29" s="863"/>
      <c r="Q29" s="863"/>
      <c r="R29" s="863"/>
      <c r="S29" s="864"/>
      <c r="U29" s="841" t="s">
        <v>260</v>
      </c>
      <c r="V29" s="842"/>
      <c r="W29" s="843"/>
      <c r="X29" s="830" t="s">
        <v>201</v>
      </c>
      <c r="Y29" s="831"/>
      <c r="Z29" s="831"/>
      <c r="AA29" s="831"/>
      <c r="AB29" s="831"/>
      <c r="AC29" s="831"/>
      <c r="AD29" s="831"/>
      <c r="AE29" s="831"/>
      <c r="AF29" s="831"/>
      <c r="AG29" s="831"/>
      <c r="AH29" s="831"/>
      <c r="AI29" s="831"/>
      <c r="AJ29" s="831"/>
      <c r="AK29" s="831"/>
      <c r="AL29" s="831"/>
      <c r="AM29" s="832"/>
    </row>
    <row r="30" spans="1:39" ht="21.75" customHeight="1">
      <c r="A30" s="844"/>
      <c r="B30" s="845"/>
      <c r="C30" s="846"/>
      <c r="D30" s="824" t="s">
        <v>82</v>
      </c>
      <c r="E30" s="825"/>
      <c r="F30" s="824" t="s">
        <v>83</v>
      </c>
      <c r="G30" s="825"/>
      <c r="H30" s="824" t="s">
        <v>84</v>
      </c>
      <c r="I30" s="825"/>
      <c r="J30" s="824" t="s">
        <v>85</v>
      </c>
      <c r="K30" s="825"/>
      <c r="L30" s="824" t="s">
        <v>86</v>
      </c>
      <c r="M30" s="825"/>
      <c r="N30" s="824" t="s">
        <v>87</v>
      </c>
      <c r="O30" s="825"/>
      <c r="P30" s="824" t="s">
        <v>88</v>
      </c>
      <c r="Q30" s="825"/>
      <c r="R30" s="824" t="s">
        <v>93</v>
      </c>
      <c r="S30" s="819"/>
      <c r="U30" s="844"/>
      <c r="V30" s="845"/>
      <c r="W30" s="846"/>
      <c r="X30" s="824" t="s">
        <v>82</v>
      </c>
      <c r="Y30" s="825"/>
      <c r="Z30" s="824" t="s">
        <v>83</v>
      </c>
      <c r="AA30" s="825"/>
      <c r="AB30" s="824" t="s">
        <v>84</v>
      </c>
      <c r="AC30" s="825"/>
      <c r="AD30" s="824" t="s">
        <v>85</v>
      </c>
      <c r="AE30" s="825"/>
      <c r="AF30" s="824" t="s">
        <v>86</v>
      </c>
      <c r="AG30" s="825"/>
      <c r="AH30" s="824" t="s">
        <v>87</v>
      </c>
      <c r="AI30" s="825"/>
      <c r="AJ30" s="824" t="s">
        <v>88</v>
      </c>
      <c r="AK30" s="825"/>
      <c r="AL30" s="824" t="s">
        <v>93</v>
      </c>
      <c r="AM30" s="819"/>
    </row>
    <row r="31" spans="1:39" ht="34.5" customHeight="1">
      <c r="A31" s="847"/>
      <c r="B31" s="848"/>
      <c r="C31" s="849"/>
      <c r="D31" s="375" t="s">
        <v>433</v>
      </c>
      <c r="E31" s="343" t="s">
        <v>253</v>
      </c>
      <c r="F31" s="375" t="s">
        <v>433</v>
      </c>
      <c r="G31" s="343" t="s">
        <v>253</v>
      </c>
      <c r="H31" s="375" t="s">
        <v>433</v>
      </c>
      <c r="I31" s="343" t="s">
        <v>253</v>
      </c>
      <c r="J31" s="375" t="s">
        <v>433</v>
      </c>
      <c r="K31" s="343" t="s">
        <v>253</v>
      </c>
      <c r="L31" s="375" t="s">
        <v>433</v>
      </c>
      <c r="M31" s="343" t="s">
        <v>253</v>
      </c>
      <c r="N31" s="375" t="s">
        <v>433</v>
      </c>
      <c r="O31" s="343" t="s">
        <v>253</v>
      </c>
      <c r="P31" s="375" t="s">
        <v>433</v>
      </c>
      <c r="Q31" s="361" t="s">
        <v>253</v>
      </c>
      <c r="R31" s="375" t="s">
        <v>433</v>
      </c>
      <c r="S31" s="344" t="s">
        <v>253</v>
      </c>
      <c r="U31" s="847"/>
      <c r="V31" s="848"/>
      <c r="W31" s="849"/>
      <c r="X31" s="375" t="s">
        <v>433</v>
      </c>
      <c r="Y31" s="343" t="s">
        <v>253</v>
      </c>
      <c r="Z31" s="375" t="s">
        <v>433</v>
      </c>
      <c r="AA31" s="343" t="s">
        <v>253</v>
      </c>
      <c r="AB31" s="375" t="s">
        <v>433</v>
      </c>
      <c r="AC31" s="343" t="s">
        <v>253</v>
      </c>
      <c r="AD31" s="375" t="s">
        <v>433</v>
      </c>
      <c r="AE31" s="343" t="s">
        <v>253</v>
      </c>
      <c r="AF31" s="375" t="s">
        <v>433</v>
      </c>
      <c r="AG31" s="343" t="s">
        <v>253</v>
      </c>
      <c r="AH31" s="375" t="s">
        <v>433</v>
      </c>
      <c r="AI31" s="343" t="s">
        <v>253</v>
      </c>
      <c r="AJ31" s="375" t="s">
        <v>433</v>
      </c>
      <c r="AK31" s="361" t="s">
        <v>253</v>
      </c>
      <c r="AL31" s="375" t="s">
        <v>433</v>
      </c>
      <c r="AM31" s="344" t="s">
        <v>253</v>
      </c>
    </row>
    <row r="32" spans="1:39" ht="18" customHeight="1">
      <c r="A32" s="850" t="s">
        <v>328</v>
      </c>
      <c r="B32" s="369"/>
      <c r="C32" s="370" t="s">
        <v>261</v>
      </c>
      <c r="D32" s="377">
        <v>16.879000000000001</v>
      </c>
      <c r="E32" s="363">
        <v>47.108623659163698</v>
      </c>
      <c r="F32" s="377">
        <v>31.771999999999998</v>
      </c>
      <c r="G32" s="363">
        <v>38.797011389965199</v>
      </c>
      <c r="H32" s="377">
        <v>24.428000000000001</v>
      </c>
      <c r="I32" s="363">
        <v>19.3078591281112</v>
      </c>
      <c r="J32" s="377">
        <v>48.98</v>
      </c>
      <c r="K32" s="363">
        <v>38.2861078240349</v>
      </c>
      <c r="L32" s="377">
        <v>37.566000000000003</v>
      </c>
      <c r="M32" s="363">
        <v>49.907645852268999</v>
      </c>
      <c r="N32" s="377">
        <v>27.170999999999999</v>
      </c>
      <c r="O32" s="363">
        <v>39.248403679542001</v>
      </c>
      <c r="P32" s="377">
        <v>29.794</v>
      </c>
      <c r="Q32" s="363">
        <v>52.479759506531501</v>
      </c>
      <c r="R32" s="377">
        <v>27.419</v>
      </c>
      <c r="S32" s="367">
        <v>12.4982666007863</v>
      </c>
      <c r="U32" s="850" t="s">
        <v>328</v>
      </c>
      <c r="V32" s="369"/>
      <c r="W32" s="370" t="s">
        <v>261</v>
      </c>
      <c r="X32" s="377">
        <v>16.879000000000001</v>
      </c>
      <c r="Y32" s="363">
        <v>47.108623659163698</v>
      </c>
      <c r="Z32" s="377">
        <v>31.408999999999999</v>
      </c>
      <c r="AA32" s="363">
        <v>40.467695257257702</v>
      </c>
      <c r="AB32" s="377">
        <v>23.57</v>
      </c>
      <c r="AC32" s="363">
        <v>20.231317818708</v>
      </c>
      <c r="AD32" s="377">
        <v>50.277999999999999</v>
      </c>
      <c r="AE32" s="363">
        <v>38.499320365579301</v>
      </c>
      <c r="AF32" s="377">
        <v>38.258000000000003</v>
      </c>
      <c r="AG32" s="363">
        <v>47.713383419447503</v>
      </c>
      <c r="AH32" s="377">
        <v>27.170999999999999</v>
      </c>
      <c r="AI32" s="363">
        <v>39.248403679542001</v>
      </c>
      <c r="AJ32" s="377">
        <v>29.794</v>
      </c>
      <c r="AK32" s="363">
        <v>52.479759506531501</v>
      </c>
      <c r="AL32" s="377">
        <v>26.931999999999999</v>
      </c>
      <c r="AM32" s="367">
        <v>13.0145961973019</v>
      </c>
    </row>
    <row r="33" spans="1:39" ht="18" customHeight="1">
      <c r="A33" s="851"/>
      <c r="B33" s="371"/>
      <c r="C33" s="372" t="s">
        <v>262</v>
      </c>
      <c r="D33" s="378">
        <v>10.95</v>
      </c>
      <c r="E33" s="364">
        <v>54.633660779705799</v>
      </c>
      <c r="F33" s="378">
        <v>13.143000000000001</v>
      </c>
      <c r="G33" s="364">
        <v>28.115130065385301</v>
      </c>
      <c r="H33" s="378">
        <v>10.007</v>
      </c>
      <c r="I33" s="364">
        <v>45.737833945130298</v>
      </c>
      <c r="J33" s="378">
        <v>21.050999999999998</v>
      </c>
      <c r="K33" s="364">
        <v>54.871958844247203</v>
      </c>
      <c r="L33" s="378">
        <v>7.4249999999999998</v>
      </c>
      <c r="M33" s="364">
        <v>95.665577712406304</v>
      </c>
      <c r="N33" s="378">
        <v>17.367000000000001</v>
      </c>
      <c r="O33" s="364">
        <v>49.889805927942398</v>
      </c>
      <c r="P33" s="378">
        <v>20.626999999999999</v>
      </c>
      <c r="Q33" s="364" t="s">
        <v>437</v>
      </c>
      <c r="R33" s="378">
        <v>13.214</v>
      </c>
      <c r="S33" s="368">
        <v>18.302975991308099</v>
      </c>
      <c r="U33" s="851"/>
      <c r="V33" s="371"/>
      <c r="W33" s="372" t="s">
        <v>262</v>
      </c>
      <c r="X33" s="378">
        <v>10.765000000000001</v>
      </c>
      <c r="Y33" s="364">
        <v>49.304489746783702</v>
      </c>
      <c r="Z33" s="378">
        <v>13.199</v>
      </c>
      <c r="AA33" s="364">
        <v>28.242355923803999</v>
      </c>
      <c r="AB33" s="378">
        <v>10.151999999999999</v>
      </c>
      <c r="AC33" s="364">
        <v>46.299473171295197</v>
      </c>
      <c r="AD33" s="378">
        <v>21.687999999999999</v>
      </c>
      <c r="AE33" s="364">
        <v>55.347305851347798</v>
      </c>
      <c r="AF33" s="378">
        <v>7.4249999999999998</v>
      </c>
      <c r="AG33" s="364">
        <v>95.665577712406304</v>
      </c>
      <c r="AH33" s="378">
        <v>17.867000000000001</v>
      </c>
      <c r="AI33" s="364">
        <v>49.788172844366599</v>
      </c>
      <c r="AJ33" s="378">
        <v>20.626999999999999</v>
      </c>
      <c r="AK33" s="364" t="s">
        <v>437</v>
      </c>
      <c r="AL33" s="378">
        <v>13.321999999999999</v>
      </c>
      <c r="AM33" s="368">
        <v>17.9454320511181</v>
      </c>
    </row>
    <row r="34" spans="1:39" ht="18" customHeight="1">
      <c r="A34" s="851"/>
      <c r="B34" s="853" t="s">
        <v>387</v>
      </c>
      <c r="C34" s="362" t="s">
        <v>263</v>
      </c>
      <c r="D34" s="378">
        <v>18.675000000000001</v>
      </c>
      <c r="E34" s="364">
        <v>25.6091828024108</v>
      </c>
      <c r="F34" s="378">
        <v>25.916</v>
      </c>
      <c r="G34" s="364">
        <v>16.247258415836701</v>
      </c>
      <c r="H34" s="378">
        <v>23.15</v>
      </c>
      <c r="I34" s="364">
        <v>9.4370207785689093</v>
      </c>
      <c r="J34" s="378">
        <v>37.247</v>
      </c>
      <c r="K34" s="364">
        <v>14.1229001957558</v>
      </c>
      <c r="L34" s="378">
        <v>28.533000000000001</v>
      </c>
      <c r="M34" s="364">
        <v>18.930021862087401</v>
      </c>
      <c r="N34" s="378">
        <v>40.046999999999997</v>
      </c>
      <c r="O34" s="364">
        <v>9.7640094055125708</v>
      </c>
      <c r="P34" s="378">
        <v>36.271999999999998</v>
      </c>
      <c r="Q34" s="364">
        <v>29.584622446992601</v>
      </c>
      <c r="R34" s="378">
        <v>30.393999999999998</v>
      </c>
      <c r="S34" s="368">
        <v>5.4236854133194603</v>
      </c>
      <c r="U34" s="851"/>
      <c r="V34" s="853" t="s">
        <v>387</v>
      </c>
      <c r="W34" s="362" t="s">
        <v>263</v>
      </c>
      <c r="X34" s="378">
        <v>19.053000000000001</v>
      </c>
      <c r="Y34" s="364">
        <v>26.8859561199654</v>
      </c>
      <c r="Z34" s="378">
        <v>24.978000000000002</v>
      </c>
      <c r="AA34" s="364">
        <v>16.5818041696267</v>
      </c>
      <c r="AB34" s="378">
        <v>23.097000000000001</v>
      </c>
      <c r="AC34" s="364">
        <v>9.50019514746268</v>
      </c>
      <c r="AD34" s="378">
        <v>37.134999999999998</v>
      </c>
      <c r="AE34" s="364">
        <v>14.2751305867314</v>
      </c>
      <c r="AF34" s="378">
        <v>27.495999999999999</v>
      </c>
      <c r="AG34" s="364">
        <v>19.478380758961499</v>
      </c>
      <c r="AH34" s="378">
        <v>40.215000000000003</v>
      </c>
      <c r="AI34" s="364">
        <v>9.8084117705944909</v>
      </c>
      <c r="AJ34" s="378">
        <v>36.271999999999998</v>
      </c>
      <c r="AK34" s="364">
        <v>29.584622446992601</v>
      </c>
      <c r="AL34" s="378">
        <v>30.39</v>
      </c>
      <c r="AM34" s="368">
        <v>5.5388577044426697</v>
      </c>
    </row>
    <row r="35" spans="1:39" ht="18" customHeight="1">
      <c r="A35" s="851"/>
      <c r="B35" s="854"/>
      <c r="C35" s="362" t="s">
        <v>264</v>
      </c>
      <c r="D35" s="378">
        <v>56.747999999999998</v>
      </c>
      <c r="E35" s="364">
        <v>12.2033652375867</v>
      </c>
      <c r="F35" s="378">
        <v>79.617999999999995</v>
      </c>
      <c r="G35" s="364">
        <v>10.2132246093774</v>
      </c>
      <c r="H35" s="378">
        <v>73.356999999999999</v>
      </c>
      <c r="I35" s="364">
        <v>4.6972653393768899</v>
      </c>
      <c r="J35" s="378">
        <v>112.613</v>
      </c>
      <c r="K35" s="364">
        <v>10.9445695176054</v>
      </c>
      <c r="L35" s="378">
        <v>86.311999999999998</v>
      </c>
      <c r="M35" s="364">
        <v>12.891945814505</v>
      </c>
      <c r="N35" s="859"/>
      <c r="O35" s="861"/>
      <c r="P35" s="378">
        <v>88.808000000000007</v>
      </c>
      <c r="Q35" s="364">
        <v>37.120665599825003</v>
      </c>
      <c r="R35" s="378">
        <v>79.688999999999993</v>
      </c>
      <c r="S35" s="368">
        <v>3.8891376345926898</v>
      </c>
      <c r="U35" s="851"/>
      <c r="V35" s="854"/>
      <c r="W35" s="362" t="s">
        <v>264</v>
      </c>
      <c r="X35" s="378">
        <v>56.417999999999999</v>
      </c>
      <c r="Y35" s="364">
        <v>12.7878900390961</v>
      </c>
      <c r="Z35" s="378">
        <v>79.367999999999995</v>
      </c>
      <c r="AA35" s="364">
        <v>10.377327428871199</v>
      </c>
      <c r="AB35" s="378">
        <v>73.195999999999998</v>
      </c>
      <c r="AC35" s="364">
        <v>4.7896251760043898</v>
      </c>
      <c r="AD35" s="378">
        <v>114.167</v>
      </c>
      <c r="AE35" s="364">
        <v>11.018698762085601</v>
      </c>
      <c r="AF35" s="378">
        <v>84.909000000000006</v>
      </c>
      <c r="AG35" s="364">
        <v>14.148866977325</v>
      </c>
      <c r="AH35" s="859"/>
      <c r="AI35" s="861"/>
      <c r="AJ35" s="378">
        <v>88.808000000000007</v>
      </c>
      <c r="AK35" s="364">
        <v>37.120665599825003</v>
      </c>
      <c r="AL35" s="378">
        <v>79.73</v>
      </c>
      <c r="AM35" s="368">
        <v>3.9693768701496901</v>
      </c>
    </row>
    <row r="36" spans="1:39" ht="18" customHeight="1">
      <c r="A36" s="851"/>
      <c r="B36" s="854"/>
      <c r="C36" s="362" t="s">
        <v>265</v>
      </c>
      <c r="D36" s="378">
        <v>229.55199999999999</v>
      </c>
      <c r="E36" s="364">
        <v>2.78774098008018</v>
      </c>
      <c r="F36" s="378">
        <v>218.28100000000001</v>
      </c>
      <c r="G36" s="364">
        <v>3.3486009608063698</v>
      </c>
      <c r="H36" s="378">
        <v>172.495</v>
      </c>
      <c r="I36" s="364">
        <v>2.5658137420400999</v>
      </c>
      <c r="J36" s="378">
        <v>151.828</v>
      </c>
      <c r="K36" s="364">
        <v>11.6941792125112</v>
      </c>
      <c r="L36" s="378">
        <v>216.755</v>
      </c>
      <c r="M36" s="364">
        <v>9.4536527082335606</v>
      </c>
      <c r="N36" s="378">
        <v>91.421000000000006</v>
      </c>
      <c r="O36" s="364">
        <v>7.7089960554327197</v>
      </c>
      <c r="P36" s="378">
        <v>220.92</v>
      </c>
      <c r="Q36" s="364">
        <v>8.3095992807876797</v>
      </c>
      <c r="R36" s="378">
        <v>197.14500000000001</v>
      </c>
      <c r="S36" s="368">
        <v>1.67569366973561</v>
      </c>
      <c r="U36" s="851"/>
      <c r="V36" s="854"/>
      <c r="W36" s="362" t="s">
        <v>265</v>
      </c>
      <c r="X36" s="378">
        <v>230.36699999999999</v>
      </c>
      <c r="Y36" s="364">
        <v>2.8298942433635799</v>
      </c>
      <c r="Z36" s="378">
        <v>217.66499999999999</v>
      </c>
      <c r="AA36" s="364">
        <v>3.43247461963055</v>
      </c>
      <c r="AB36" s="378">
        <v>173.315</v>
      </c>
      <c r="AC36" s="364">
        <v>2.58917744719058</v>
      </c>
      <c r="AD36" s="378">
        <v>151.828</v>
      </c>
      <c r="AE36" s="364">
        <v>11.6941792125112</v>
      </c>
      <c r="AF36" s="378">
        <v>216.56700000000001</v>
      </c>
      <c r="AG36" s="364">
        <v>9.5240636034508395</v>
      </c>
      <c r="AH36" s="378">
        <v>91.213999999999999</v>
      </c>
      <c r="AI36" s="364">
        <v>7.8910245935911902</v>
      </c>
      <c r="AJ36" s="378">
        <v>213.71100000000001</v>
      </c>
      <c r="AK36" s="364">
        <v>9.0122126711142592</v>
      </c>
      <c r="AL36" s="378">
        <v>196.64599999999999</v>
      </c>
      <c r="AM36" s="368">
        <v>1.71565505083687</v>
      </c>
    </row>
    <row r="37" spans="1:39" ht="18" customHeight="1">
      <c r="A37" s="851"/>
      <c r="B37" s="854"/>
      <c r="C37" s="362" t="s">
        <v>266</v>
      </c>
      <c r="D37" s="378">
        <v>319.87599999999998</v>
      </c>
      <c r="E37" s="364">
        <v>4.1201234459383702</v>
      </c>
      <c r="F37" s="378">
        <v>301.34199999999998</v>
      </c>
      <c r="G37" s="364">
        <v>4.6478648896195702</v>
      </c>
      <c r="H37" s="378">
        <v>233.52099999999999</v>
      </c>
      <c r="I37" s="364">
        <v>3.5725182369209101</v>
      </c>
      <c r="J37" s="378">
        <v>227.697</v>
      </c>
      <c r="K37" s="364">
        <v>11.5962949969013</v>
      </c>
      <c r="L37" s="378">
        <v>314.815</v>
      </c>
      <c r="M37" s="364">
        <v>9.7640954098224704</v>
      </c>
      <c r="N37" s="378">
        <v>147.90100000000001</v>
      </c>
      <c r="O37" s="364">
        <v>4.3479329627402903</v>
      </c>
      <c r="P37" s="378">
        <v>178.078</v>
      </c>
      <c r="Q37" s="364">
        <v>12.4830031904996</v>
      </c>
      <c r="R37" s="378">
        <v>243.94499999999999</v>
      </c>
      <c r="S37" s="368">
        <v>2.2523640592891101</v>
      </c>
      <c r="U37" s="851"/>
      <c r="V37" s="854"/>
      <c r="W37" s="362" t="s">
        <v>266</v>
      </c>
      <c r="X37" s="378">
        <v>319.71300000000002</v>
      </c>
      <c r="Y37" s="364">
        <v>4.3843790498920301</v>
      </c>
      <c r="Z37" s="378">
        <v>302.34500000000003</v>
      </c>
      <c r="AA37" s="364">
        <v>4.8526890152900899</v>
      </c>
      <c r="AB37" s="378">
        <v>232.596</v>
      </c>
      <c r="AC37" s="364">
        <v>3.7057863249966099</v>
      </c>
      <c r="AD37" s="378">
        <v>233.595</v>
      </c>
      <c r="AE37" s="364">
        <v>11.928081159533001</v>
      </c>
      <c r="AF37" s="378">
        <v>324.11799999999999</v>
      </c>
      <c r="AG37" s="364">
        <v>9.6538551422437902</v>
      </c>
      <c r="AH37" s="378">
        <v>147.88499999999999</v>
      </c>
      <c r="AI37" s="364">
        <v>4.4116373968108</v>
      </c>
      <c r="AJ37" s="378">
        <v>164.52600000000001</v>
      </c>
      <c r="AK37" s="364">
        <v>12.957061040109901</v>
      </c>
      <c r="AL37" s="378">
        <v>242.06800000000001</v>
      </c>
      <c r="AM37" s="368">
        <v>2.35946437375505</v>
      </c>
    </row>
    <row r="38" spans="1:39" ht="18" customHeight="1">
      <c r="A38" s="851"/>
      <c r="B38" s="855"/>
      <c r="C38" s="362" t="s">
        <v>267</v>
      </c>
      <c r="D38" s="378">
        <v>346.06299999999999</v>
      </c>
      <c r="E38" s="364">
        <v>3.6317174598934701</v>
      </c>
      <c r="F38" s="378">
        <v>350.04500000000002</v>
      </c>
      <c r="G38" s="364">
        <v>2.9946083260003702</v>
      </c>
      <c r="H38" s="378">
        <v>301.85500000000002</v>
      </c>
      <c r="I38" s="364">
        <v>2.7349543029516501</v>
      </c>
      <c r="J38" s="378">
        <v>383.62700000000001</v>
      </c>
      <c r="K38" s="364">
        <v>5.4127288413830703</v>
      </c>
      <c r="L38" s="378">
        <v>359.13600000000002</v>
      </c>
      <c r="M38" s="364">
        <v>4.75358305259474</v>
      </c>
      <c r="N38" s="378">
        <v>246.715</v>
      </c>
      <c r="O38" s="364">
        <v>2.8615751965001999</v>
      </c>
      <c r="P38" s="378">
        <v>246.39099999999999</v>
      </c>
      <c r="Q38" s="364">
        <v>12.373413328094401</v>
      </c>
      <c r="R38" s="378">
        <v>315.16199999999998</v>
      </c>
      <c r="S38" s="368">
        <v>1.5088938961465901</v>
      </c>
      <c r="U38" s="851"/>
      <c r="V38" s="855"/>
      <c r="W38" s="362" t="s">
        <v>267</v>
      </c>
      <c r="X38" s="378">
        <v>346.51100000000002</v>
      </c>
      <c r="Y38" s="364">
        <v>3.7361490966073498</v>
      </c>
      <c r="Z38" s="378">
        <v>348.63600000000002</v>
      </c>
      <c r="AA38" s="364">
        <v>3.3171973730741802</v>
      </c>
      <c r="AB38" s="378">
        <v>303.56200000000001</v>
      </c>
      <c r="AC38" s="364">
        <v>2.89714420292399</v>
      </c>
      <c r="AD38" s="378">
        <v>383.34500000000003</v>
      </c>
      <c r="AE38" s="364">
        <v>5.7855211966060898</v>
      </c>
      <c r="AF38" s="378">
        <v>360.089</v>
      </c>
      <c r="AG38" s="364">
        <v>5.3114847782259904</v>
      </c>
      <c r="AH38" s="378">
        <v>247.27699999999999</v>
      </c>
      <c r="AI38" s="364">
        <v>2.8622156393574598</v>
      </c>
      <c r="AJ38" s="378">
        <v>238.75</v>
      </c>
      <c r="AK38" s="364">
        <v>12.910413653307</v>
      </c>
      <c r="AL38" s="378">
        <v>313.44799999999998</v>
      </c>
      <c r="AM38" s="368">
        <v>1.65657481091781</v>
      </c>
    </row>
    <row r="39" spans="1:39" ht="27.75" customHeight="1">
      <c r="A39" s="852"/>
      <c r="B39" s="373"/>
      <c r="C39" s="374" t="s">
        <v>93</v>
      </c>
      <c r="D39" s="250">
        <v>230.62100000000001</v>
      </c>
      <c r="E39" s="309">
        <v>2.4178871242897402</v>
      </c>
      <c r="F39" s="250">
        <v>181.82</v>
      </c>
      <c r="G39" s="309">
        <v>3.1264658407236898</v>
      </c>
      <c r="H39" s="250">
        <v>161.84700000000001</v>
      </c>
      <c r="I39" s="309">
        <v>2.1342408439650402</v>
      </c>
      <c r="J39" s="250">
        <v>171.143</v>
      </c>
      <c r="K39" s="309">
        <v>5.3916378299937202</v>
      </c>
      <c r="L39" s="250">
        <v>190.98500000000001</v>
      </c>
      <c r="M39" s="309">
        <v>5.4931188190173303</v>
      </c>
      <c r="N39" s="250">
        <v>134.303</v>
      </c>
      <c r="O39" s="309">
        <v>3.06996632125656</v>
      </c>
      <c r="P39" s="250">
        <v>178.94499999999999</v>
      </c>
      <c r="Q39" s="309">
        <v>7.0459270355877903</v>
      </c>
      <c r="R39" s="250">
        <v>176.78399999999999</v>
      </c>
      <c r="S39" s="311">
        <v>1.32215246391967</v>
      </c>
      <c r="U39" s="852"/>
      <c r="V39" s="373"/>
      <c r="W39" s="374" t="s">
        <v>93</v>
      </c>
      <c r="X39" s="250">
        <v>227.44499999999999</v>
      </c>
      <c r="Y39" s="309">
        <v>2.4767329761714398</v>
      </c>
      <c r="Z39" s="250">
        <v>174.91399999999999</v>
      </c>
      <c r="AA39" s="309">
        <v>3.2451140143477</v>
      </c>
      <c r="AB39" s="250">
        <v>160.97200000000001</v>
      </c>
      <c r="AC39" s="309">
        <v>2.20139263471351</v>
      </c>
      <c r="AD39" s="250">
        <v>163.22</v>
      </c>
      <c r="AE39" s="309">
        <v>5.6539047405974303</v>
      </c>
      <c r="AF39" s="250">
        <v>181.387</v>
      </c>
      <c r="AG39" s="309">
        <v>5.9764047524800903</v>
      </c>
      <c r="AH39" s="250">
        <v>133.20400000000001</v>
      </c>
      <c r="AI39" s="309">
        <v>3.08460699612561</v>
      </c>
      <c r="AJ39" s="250">
        <v>168.81700000000001</v>
      </c>
      <c r="AK39" s="309">
        <v>7.3049658973325897</v>
      </c>
      <c r="AL39" s="250">
        <v>172.58</v>
      </c>
      <c r="AM39" s="311">
        <v>1.3261275477907699</v>
      </c>
    </row>
    <row r="40" spans="1:39" ht="15.75" customHeight="1">
      <c r="A40" s="837"/>
      <c r="B40" s="837"/>
      <c r="C40" s="837"/>
      <c r="D40" s="837"/>
      <c r="E40" s="837"/>
      <c r="F40" s="837"/>
      <c r="G40" s="837"/>
      <c r="H40" s="837"/>
      <c r="I40" s="837"/>
      <c r="J40" s="837"/>
      <c r="K40" s="837"/>
      <c r="L40" s="837"/>
      <c r="M40" s="837"/>
      <c r="N40" s="837"/>
      <c r="O40" s="837"/>
      <c r="P40" s="837"/>
      <c r="Q40" s="837"/>
      <c r="U40" s="837"/>
      <c r="V40" s="837"/>
      <c r="W40" s="837"/>
      <c r="X40" s="837"/>
      <c r="Y40" s="837"/>
      <c r="Z40" s="837"/>
      <c r="AA40" s="837"/>
      <c r="AB40" s="837"/>
      <c r="AC40" s="837"/>
      <c r="AD40" s="837"/>
      <c r="AE40" s="837"/>
      <c r="AF40" s="837"/>
      <c r="AG40" s="837"/>
      <c r="AH40" s="837"/>
      <c r="AI40" s="837"/>
      <c r="AJ40" s="837"/>
      <c r="AK40" s="837"/>
    </row>
  </sheetData>
  <mergeCells count="86">
    <mergeCell ref="A40:Q40"/>
    <mergeCell ref="U40:AK40"/>
    <mergeCell ref="C1:S1"/>
    <mergeCell ref="W1:AM1"/>
    <mergeCell ref="D3:S3"/>
    <mergeCell ref="X3:AM3"/>
    <mergeCell ref="D4:E4"/>
    <mergeCell ref="F4:G4"/>
    <mergeCell ref="H4:I4"/>
    <mergeCell ref="J4:K4"/>
    <mergeCell ref="AL4:AM4"/>
    <mergeCell ref="L4:M4"/>
    <mergeCell ref="N4:O4"/>
    <mergeCell ref="P4:Q4"/>
    <mergeCell ref="R4:S4"/>
    <mergeCell ref="X4:Y4"/>
    <mergeCell ref="Z4:AA4"/>
    <mergeCell ref="AB4:AC4"/>
    <mergeCell ref="AD4:AE4"/>
    <mergeCell ref="AF4:AG4"/>
    <mergeCell ref="AH4:AI4"/>
    <mergeCell ref="AJ4:AK4"/>
    <mergeCell ref="AH9:AI9"/>
    <mergeCell ref="D16:S16"/>
    <mergeCell ref="X16:AM16"/>
    <mergeCell ref="D17:E17"/>
    <mergeCell ref="F17:G17"/>
    <mergeCell ref="AB17:AC17"/>
    <mergeCell ref="AD17:AE17"/>
    <mergeCell ref="AF17:AG17"/>
    <mergeCell ref="AH17:AI17"/>
    <mergeCell ref="H17:I17"/>
    <mergeCell ref="J17:K17"/>
    <mergeCell ref="L17:M17"/>
    <mergeCell ref="N17:O17"/>
    <mergeCell ref="P17:Q17"/>
    <mergeCell ref="R17:S17"/>
    <mergeCell ref="X29:AM29"/>
    <mergeCell ref="D30:E30"/>
    <mergeCell ref="F30:G30"/>
    <mergeCell ref="H30:I30"/>
    <mergeCell ref="J30:K30"/>
    <mergeCell ref="L30:M30"/>
    <mergeCell ref="N30:O30"/>
    <mergeCell ref="AF30:AG30"/>
    <mergeCell ref="AH30:AI30"/>
    <mergeCell ref="AJ30:AK30"/>
    <mergeCell ref="AL30:AM30"/>
    <mergeCell ref="AH35:AI35"/>
    <mergeCell ref="P30:Q30"/>
    <mergeCell ref="R30:S30"/>
    <mergeCell ref="X30:Y30"/>
    <mergeCell ref="Z30:AA30"/>
    <mergeCell ref="AB30:AC30"/>
    <mergeCell ref="AD30:AE30"/>
    <mergeCell ref="A3:C5"/>
    <mergeCell ref="A6:A13"/>
    <mergeCell ref="B8:B12"/>
    <mergeCell ref="U3:W5"/>
    <mergeCell ref="U6:U13"/>
    <mergeCell ref="V8:V12"/>
    <mergeCell ref="N9:O9"/>
    <mergeCell ref="A29:C31"/>
    <mergeCell ref="A32:A39"/>
    <mergeCell ref="B34:B38"/>
    <mergeCell ref="U29:W31"/>
    <mergeCell ref="U32:U39"/>
    <mergeCell ref="V34:V38"/>
    <mergeCell ref="D29:S29"/>
    <mergeCell ref="N35:O35"/>
    <mergeCell ref="A15:S15"/>
    <mergeCell ref="U15:AM15"/>
    <mergeCell ref="A28:S28"/>
    <mergeCell ref="U28:AM28"/>
    <mergeCell ref="U19:U26"/>
    <mergeCell ref="V21:V25"/>
    <mergeCell ref="AJ17:AK17"/>
    <mergeCell ref="AL17:AM17"/>
    <mergeCell ref="N22:O22"/>
    <mergeCell ref="AH22:AI22"/>
    <mergeCell ref="A16:C18"/>
    <mergeCell ref="A19:A26"/>
    <mergeCell ref="B21:B25"/>
    <mergeCell ref="U16:W18"/>
    <mergeCell ref="X17:Y17"/>
    <mergeCell ref="Z17:AA17"/>
  </mergeCells>
  <hyperlinks>
    <hyperlink ref="C1:S1" location="'0'!A1" display="METSAMAA HEKTARITAGAVARA  ARENGUKLASSIDES JA  ENAMUSPUULIIGI  JÄRGI" xr:uid="{2BC6F26E-295F-4429-A121-BEAE82E94FDD}"/>
  </hyperlinks>
  <printOptions horizontalCentered="1"/>
  <pageMargins left="0.78740157480314965" right="0.78740157480314965" top="0.98425196850393704" bottom="1.1811023622047245" header="0.51181102362204722" footer="0.51181102362204722"/>
  <pageSetup paperSize="9" scale="84" orientation="landscape"/>
  <rowBreaks count="1" manualBreakCount="1">
    <brk id="26" max="16383" man="1"/>
  </rowBreaks>
  <colBreaks count="1" manualBreakCount="1">
    <brk id="1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5"/>
  <sheetViews>
    <sheetView zoomScaleNormal="100" workbookViewId="0">
      <selection activeCell="G39" sqref="G39"/>
    </sheetView>
  </sheetViews>
  <sheetFormatPr defaultColWidth="11.44140625" defaultRowHeight="13.2"/>
  <cols>
    <col min="1" max="1" width="29.5546875" customWidth="1"/>
    <col min="2" max="2" width="10.5546875" customWidth="1"/>
    <col min="3" max="3" width="8" customWidth="1"/>
    <col min="4" max="4" width="7.5546875" customWidth="1"/>
    <col min="5" max="5" width="10.109375" customWidth="1"/>
    <col min="6" max="6" width="8.33203125" customWidth="1"/>
    <col min="7" max="8" width="11" customWidth="1"/>
    <col min="9" max="9" width="10.88671875" customWidth="1"/>
    <col min="10" max="10" width="8.109375" customWidth="1"/>
    <col min="11" max="11" width="8.33203125" customWidth="1"/>
    <col min="12" max="12" width="5.44140625" customWidth="1"/>
    <col min="13" max="13" width="15.6640625" customWidth="1"/>
  </cols>
  <sheetData>
    <row r="1" spans="1:13" ht="18.75" customHeight="1">
      <c r="A1" s="703" t="s">
        <v>19</v>
      </c>
      <c r="B1" s="703"/>
      <c r="C1" s="703"/>
      <c r="D1" s="703"/>
      <c r="E1" s="703"/>
      <c r="F1" s="703"/>
      <c r="G1" s="703"/>
      <c r="H1" s="703"/>
      <c r="I1" s="703"/>
      <c r="J1" s="703"/>
      <c r="K1" s="703"/>
    </row>
    <row r="2" spans="1:13" ht="10.5" customHeight="1">
      <c r="A2" s="60"/>
      <c r="B2" s="47"/>
      <c r="C2" s="11"/>
      <c r="D2" s="71"/>
      <c r="E2" s="60"/>
      <c r="F2" s="11"/>
      <c r="G2" s="71"/>
      <c r="H2" s="11"/>
      <c r="I2" s="60"/>
      <c r="J2" s="11"/>
      <c r="K2" s="71"/>
    </row>
    <row r="3" spans="1:13" ht="39.75" customHeight="1">
      <c r="A3" s="704" t="s">
        <v>20</v>
      </c>
      <c r="B3" s="706" t="s">
        <v>131</v>
      </c>
      <c r="C3" s="707"/>
      <c r="D3" s="708" t="s">
        <v>397</v>
      </c>
      <c r="E3" s="710" t="s">
        <v>398</v>
      </c>
      <c r="F3" s="711"/>
      <c r="G3" s="712" t="s">
        <v>230</v>
      </c>
      <c r="H3" s="714" t="s">
        <v>21</v>
      </c>
      <c r="I3" s="716" t="s">
        <v>22</v>
      </c>
      <c r="J3" s="717"/>
      <c r="K3" s="708" t="s">
        <v>397</v>
      </c>
    </row>
    <row r="4" spans="1:13" ht="21.75" customHeight="1">
      <c r="A4" s="705"/>
      <c r="B4" s="12" t="s">
        <v>23</v>
      </c>
      <c r="C4" s="13" t="s">
        <v>24</v>
      </c>
      <c r="D4" s="709"/>
      <c r="E4" s="12" t="s">
        <v>23</v>
      </c>
      <c r="F4" s="14" t="s">
        <v>24</v>
      </c>
      <c r="G4" s="713"/>
      <c r="H4" s="715"/>
      <c r="I4" s="12" t="s">
        <v>23</v>
      </c>
      <c r="J4" s="14" t="s">
        <v>24</v>
      </c>
      <c r="K4" s="709"/>
      <c r="M4" s="60" t="s">
        <v>393</v>
      </c>
    </row>
    <row r="5" spans="1:13" ht="16.95" customHeight="1">
      <c r="A5" s="15" t="s">
        <v>25</v>
      </c>
      <c r="B5" s="16">
        <v>2360.1999999999998</v>
      </c>
      <c r="C5" s="17">
        <f t="shared" ref="C5:C19" si="0">B5/$B$20*100</f>
        <v>52.056406819666321</v>
      </c>
      <c r="D5" s="18">
        <v>1.2021727079294899</v>
      </c>
      <c r="E5" s="19">
        <v>1088.1079999999999</v>
      </c>
      <c r="F5" s="17">
        <f>E5/$E20*100</f>
        <v>75.397965427089147</v>
      </c>
      <c r="G5" s="48">
        <v>2.48353203396799</v>
      </c>
      <c r="H5" s="20">
        <f>E5/$B5*100</f>
        <v>46.102364206423182</v>
      </c>
      <c r="I5" s="21">
        <v>1272.0920000000001</v>
      </c>
      <c r="J5" s="17">
        <f t="shared" ref="J5:J11" si="1">I5/$I$20*100</f>
        <v>41.157703282497884</v>
      </c>
      <c r="K5" s="18">
        <v>1.7995969002888901</v>
      </c>
      <c r="M5" s="61"/>
    </row>
    <row r="6" spans="1:13" ht="16.95" customHeight="1">
      <c r="A6" s="22" t="s">
        <v>26</v>
      </c>
      <c r="B6" s="23">
        <v>2151.1999999999998</v>
      </c>
      <c r="C6" s="17">
        <f t="shared" si="0"/>
        <v>47.446717375843654</v>
      </c>
      <c r="D6" s="24">
        <v>1.2508980887093299</v>
      </c>
      <c r="E6" s="25">
        <v>1010.24</v>
      </c>
      <c r="F6" s="26">
        <f t="shared" ref="F6:F19" si="2">E6/$E$20*100</f>
        <v>70.002279730562179</v>
      </c>
      <c r="G6" s="49">
        <v>2.5146455631664701</v>
      </c>
      <c r="H6" s="27">
        <f>E6/$B6*100</f>
        <v>46.961695797694311</v>
      </c>
      <c r="I6" s="28">
        <v>1140.961</v>
      </c>
      <c r="J6" s="26">
        <f t="shared" si="1"/>
        <v>36.915045684511867</v>
      </c>
      <c r="K6" s="24">
        <v>1.8464330494371</v>
      </c>
      <c r="M6" s="62" t="s">
        <v>394</v>
      </c>
    </row>
    <row r="7" spans="1:13" ht="16.95" customHeight="1">
      <c r="A7" s="29" t="s">
        <v>27</v>
      </c>
      <c r="B7" s="23">
        <v>209</v>
      </c>
      <c r="C7" s="17">
        <f t="shared" si="0"/>
        <v>4.6096894438226688</v>
      </c>
      <c r="D7" s="24">
        <v>3.2118029884401098</v>
      </c>
      <c r="E7" s="25">
        <v>77.869</v>
      </c>
      <c r="F7" s="26">
        <f t="shared" si="2"/>
        <v>5.3957549892492338</v>
      </c>
      <c r="G7" s="49">
        <v>5.8874221970937599</v>
      </c>
      <c r="H7" s="27">
        <f>E7/$B7*100</f>
        <v>37.257894736842104</v>
      </c>
      <c r="I7" s="28">
        <v>131.131</v>
      </c>
      <c r="J7" s="26">
        <f t="shared" si="1"/>
        <v>4.2426575979860184</v>
      </c>
      <c r="K7" s="24">
        <v>4.0748308732882199</v>
      </c>
      <c r="M7" s="64" t="s">
        <v>395</v>
      </c>
    </row>
    <row r="8" spans="1:13" ht="16.95" customHeight="1">
      <c r="A8" s="30" t="s">
        <v>28</v>
      </c>
      <c r="B8" s="31">
        <v>53.405000000000001</v>
      </c>
      <c r="C8" s="17">
        <f t="shared" si="0"/>
        <v>1.1778969605136347</v>
      </c>
      <c r="D8" s="24">
        <v>6.0321861358304298</v>
      </c>
      <c r="E8" s="32">
        <v>10.340999999999999</v>
      </c>
      <c r="F8" s="26">
        <f t="shared" si="2"/>
        <v>0.71655604083558699</v>
      </c>
      <c r="G8" s="49">
        <v>13.7264059049884</v>
      </c>
      <c r="H8" s="27">
        <f>E8/$B8*100</f>
        <v>19.363355491058886</v>
      </c>
      <c r="I8" s="33">
        <v>43.063000000000002</v>
      </c>
      <c r="J8" s="26">
        <f t="shared" si="1"/>
        <v>1.3932751534120225</v>
      </c>
      <c r="K8" s="24">
        <v>6.8858151049685503</v>
      </c>
      <c r="M8" s="64" t="s">
        <v>28</v>
      </c>
    </row>
    <row r="9" spans="1:13" ht="16.95" customHeight="1">
      <c r="A9" s="30" t="s">
        <v>29</v>
      </c>
      <c r="B9" s="31">
        <v>1198.49</v>
      </c>
      <c r="C9" s="17">
        <f t="shared" si="0"/>
        <v>26.433811969028852</v>
      </c>
      <c r="D9" s="24">
        <v>2.0702948413373301</v>
      </c>
      <c r="E9" s="32">
        <v>33.582000000000001</v>
      </c>
      <c r="F9" s="26">
        <f t="shared" si="2"/>
        <v>2.3269881987564727</v>
      </c>
      <c r="G9" s="49">
        <v>14.9955774543525</v>
      </c>
      <c r="H9" s="27">
        <f>E9/$B9*100</f>
        <v>2.8020258825688993</v>
      </c>
      <c r="I9" s="33">
        <v>1164.9090000000001</v>
      </c>
      <c r="J9" s="26">
        <f t="shared" si="1"/>
        <v>37.689867535611675</v>
      </c>
      <c r="K9" s="24">
        <v>2.1258958216831698</v>
      </c>
      <c r="M9" s="64" t="s">
        <v>29</v>
      </c>
    </row>
    <row r="10" spans="1:13" ht="16.95" customHeight="1">
      <c r="A10" s="22" t="s">
        <v>30</v>
      </c>
      <c r="B10" s="23">
        <v>972.52</v>
      </c>
      <c r="C10" s="17">
        <f t="shared" si="0"/>
        <v>21.449833387112065</v>
      </c>
      <c r="D10" s="24">
        <v>2.4262542688086701</v>
      </c>
      <c r="E10" s="25">
        <v>4.9390000000000001</v>
      </c>
      <c r="F10" s="26">
        <f t="shared" si="2"/>
        <v>0.34223675521583646</v>
      </c>
      <c r="G10" s="49">
        <v>27.818784261106899</v>
      </c>
      <c r="H10" s="27">
        <f t="shared" ref="H10:H20" si="3">E10/$B10*100</f>
        <v>0.50785587957060019</v>
      </c>
      <c r="I10" s="28">
        <v>967.58100000000002</v>
      </c>
      <c r="J10" s="26">
        <f t="shared" si="1"/>
        <v>31.305449369843203</v>
      </c>
      <c r="K10" s="24">
        <v>2.4342851125988698</v>
      </c>
      <c r="M10" s="64"/>
    </row>
    <row r="11" spans="1:13" ht="16.95" customHeight="1">
      <c r="A11" s="34" t="s">
        <v>31</v>
      </c>
      <c r="B11" s="23">
        <v>225.97</v>
      </c>
      <c r="C11" s="17">
        <f t="shared" si="0"/>
        <v>4.9839785819167872</v>
      </c>
      <c r="D11" s="24">
        <v>4.3165566751706397</v>
      </c>
      <c r="E11" s="25">
        <v>28.643000000000001</v>
      </c>
      <c r="F11" s="26">
        <f t="shared" si="2"/>
        <v>1.9847514435406364</v>
      </c>
      <c r="G11" s="49">
        <v>17.016756679473101</v>
      </c>
      <c r="H11" s="27">
        <f t="shared" si="3"/>
        <v>12.675576403947428</v>
      </c>
      <c r="I11" s="28">
        <v>197.327</v>
      </c>
      <c r="J11" s="26">
        <f t="shared" si="1"/>
        <v>6.3843858114235914</v>
      </c>
      <c r="K11" s="24">
        <v>4.2304626367448703</v>
      </c>
      <c r="M11" s="64"/>
    </row>
    <row r="12" spans="1:13" ht="16.95" customHeight="1">
      <c r="A12" s="30" t="s">
        <v>32</v>
      </c>
      <c r="B12" s="31">
        <v>229.458</v>
      </c>
      <c r="C12" s="17">
        <f t="shared" si="0"/>
        <v>5.0609096669888132</v>
      </c>
      <c r="D12" s="24">
        <v>6.63174439556356</v>
      </c>
      <c r="E12" s="32">
        <v>210.816</v>
      </c>
      <c r="F12" s="26">
        <f t="shared" si="2"/>
        <v>14.608014534841422</v>
      </c>
      <c r="G12" s="49">
        <v>7.1593599256436304</v>
      </c>
      <c r="H12" s="27">
        <f t="shared" si="3"/>
        <v>91.87563737154511</v>
      </c>
      <c r="I12" s="33">
        <v>18.641999999999999</v>
      </c>
      <c r="J12" s="26">
        <f t="shared" ref="J12:J19" si="4">I12/$I$20*100</f>
        <v>0.60314969718567957</v>
      </c>
      <c r="K12" s="24">
        <v>18.1145701605735</v>
      </c>
      <c r="M12" s="64" t="s">
        <v>32</v>
      </c>
    </row>
    <row r="13" spans="1:13" ht="16.95" customHeight="1">
      <c r="A13" s="30" t="s">
        <v>33</v>
      </c>
      <c r="B13" s="31">
        <v>81.551000000000002</v>
      </c>
      <c r="C13" s="17">
        <f t="shared" si="0"/>
        <v>1.7986831762353228</v>
      </c>
      <c r="D13" s="24">
        <v>5.8651322608712704</v>
      </c>
      <c r="E13" s="32">
        <v>35.74</v>
      </c>
      <c r="F13" s="26">
        <f t="shared" si="2"/>
        <v>2.4765218933820599</v>
      </c>
      <c r="G13" s="49">
        <v>9.97423504025417</v>
      </c>
      <c r="H13" s="27">
        <f t="shared" si="3"/>
        <v>43.825336292626702</v>
      </c>
      <c r="I13" s="33">
        <v>45.811</v>
      </c>
      <c r="J13" s="26">
        <f t="shared" si="4"/>
        <v>1.4821848931323445</v>
      </c>
      <c r="K13" s="24">
        <v>6.9689321728157596</v>
      </c>
      <c r="L13" s="35"/>
      <c r="M13" s="64" t="s">
        <v>33</v>
      </c>
    </row>
    <row r="14" spans="1:13" ht="16.95" customHeight="1">
      <c r="A14" s="30" t="s">
        <v>129</v>
      </c>
      <c r="B14" s="31">
        <f>'3.'!B5-'3.'!B6</f>
        <v>187.26599118117974</v>
      </c>
      <c r="C14" s="17">
        <f t="shared" si="0"/>
        <v>4.1303256590185322</v>
      </c>
      <c r="D14" s="73"/>
      <c r="E14" s="32"/>
      <c r="F14" s="26">
        <f t="shared" si="2"/>
        <v>0</v>
      </c>
      <c r="G14" s="74"/>
      <c r="H14" s="27"/>
      <c r="I14" s="33">
        <f>B14</f>
        <v>187.26599118117974</v>
      </c>
      <c r="J14" s="26">
        <f t="shared" si="4"/>
        <v>6.0588684622950701</v>
      </c>
      <c r="K14" s="73"/>
      <c r="M14" s="64" t="s">
        <v>34</v>
      </c>
    </row>
    <row r="15" spans="1:13" ht="16.95" customHeight="1">
      <c r="A15" s="30" t="s">
        <v>35</v>
      </c>
      <c r="B15" s="31">
        <v>193.68</v>
      </c>
      <c r="C15" s="17">
        <f t="shared" si="0"/>
        <v>4.2717925908113612</v>
      </c>
      <c r="D15" s="24">
        <v>4.68033746118825</v>
      </c>
      <c r="E15" s="32">
        <v>1.2050000000000001</v>
      </c>
      <c r="F15" s="26">
        <f t="shared" si="2"/>
        <v>8.3497730316882554E-2</v>
      </c>
      <c r="G15" s="49">
        <v>35.494626047282402</v>
      </c>
      <c r="H15" s="27">
        <f t="shared" si="3"/>
        <v>0.62216026435357297</v>
      </c>
      <c r="I15" s="33">
        <v>192.476</v>
      </c>
      <c r="J15" s="26">
        <f t="shared" si="4"/>
        <v>6.2274348844282192</v>
      </c>
      <c r="K15" s="24">
        <v>4.6876499212144296</v>
      </c>
      <c r="M15" s="64" t="s">
        <v>35</v>
      </c>
    </row>
    <row r="16" spans="1:13" ht="16.95" customHeight="1">
      <c r="A16" s="30" t="s">
        <v>36</v>
      </c>
      <c r="B16" s="31">
        <v>71.536000000000001</v>
      </c>
      <c r="C16" s="17">
        <f t="shared" si="0"/>
        <v>1.5777930337478394</v>
      </c>
      <c r="D16" s="24">
        <v>4.8403859831668603</v>
      </c>
      <c r="E16" s="32">
        <v>12.356999999999999</v>
      </c>
      <c r="F16" s="26">
        <f t="shared" si="2"/>
        <v>0.85625016890101047</v>
      </c>
      <c r="G16" s="49">
        <v>10.75659632116</v>
      </c>
      <c r="H16" s="27">
        <f t="shared" si="3"/>
        <v>17.273820174457612</v>
      </c>
      <c r="I16" s="33">
        <v>59.179000000000002</v>
      </c>
      <c r="J16" s="26">
        <f t="shared" si="4"/>
        <v>1.9146977754399386</v>
      </c>
      <c r="K16" s="24">
        <v>5.4321336706180103</v>
      </c>
      <c r="M16" s="64" t="s">
        <v>36</v>
      </c>
    </row>
    <row r="17" spans="1:13" ht="16.95" customHeight="1">
      <c r="A17" s="30" t="s">
        <v>37</v>
      </c>
      <c r="B17" s="31">
        <v>75.971999999999994</v>
      </c>
      <c r="C17" s="17">
        <f t="shared" si="0"/>
        <v>1.6756331407947165</v>
      </c>
      <c r="D17" s="24">
        <v>4.8482847159235201</v>
      </c>
      <c r="E17" s="32">
        <v>33.472999999999999</v>
      </c>
      <c r="F17" s="26">
        <f t="shared" si="2"/>
        <v>2.3194352920307129</v>
      </c>
      <c r="G17" s="49">
        <v>7.7470211323126401</v>
      </c>
      <c r="H17" s="27">
        <f t="shared" si="3"/>
        <v>44.059653556573473</v>
      </c>
      <c r="I17" s="33">
        <v>42.499000000000002</v>
      </c>
      <c r="J17" s="26">
        <f t="shared" si="4"/>
        <v>1.3750273029017379</v>
      </c>
      <c r="K17" s="24">
        <v>6.4383679641725404</v>
      </c>
      <c r="M17" s="64" t="s">
        <v>37</v>
      </c>
    </row>
    <row r="18" spans="1:13" ht="16.95" customHeight="1">
      <c r="A18" s="36" t="s">
        <v>38</v>
      </c>
      <c r="B18" s="37">
        <v>29.974</v>
      </c>
      <c r="C18" s="17">
        <f t="shared" si="0"/>
        <v>0.6611044564073717</v>
      </c>
      <c r="D18" s="38">
        <v>19.306067555138199</v>
      </c>
      <c r="E18" s="39">
        <v>0.26</v>
      </c>
      <c r="F18" s="40">
        <f t="shared" si="2"/>
        <v>1.8016107786215322E-2</v>
      </c>
      <c r="G18" s="51">
        <v>67.341523518111103</v>
      </c>
      <c r="H18" s="41">
        <f t="shared" si="3"/>
        <v>0.86741842930539803</v>
      </c>
      <c r="I18" s="42">
        <v>29.713000000000001</v>
      </c>
      <c r="J18" s="40">
        <f t="shared" si="4"/>
        <v>0.96134464931220354</v>
      </c>
      <c r="K18" s="38">
        <v>19.401740981767102</v>
      </c>
      <c r="M18" s="64" t="s">
        <v>38</v>
      </c>
    </row>
    <row r="19" spans="1:13" ht="16.95" customHeight="1">
      <c r="A19" s="43" t="s">
        <v>39</v>
      </c>
      <c r="B19" s="44">
        <v>52.396000000000001</v>
      </c>
      <c r="C19" s="17">
        <f t="shared" si="0"/>
        <v>1.1556425267872372</v>
      </c>
      <c r="D19" s="45">
        <v>10.039177369989901</v>
      </c>
      <c r="E19" s="46">
        <v>17.271000000000001</v>
      </c>
      <c r="F19" s="50">
        <f t="shared" si="2"/>
        <v>1.1967546060604801</v>
      </c>
      <c r="G19" s="52">
        <v>18.486146593309702</v>
      </c>
      <c r="H19" s="53">
        <f t="shared" si="3"/>
        <v>32.962439880906942</v>
      </c>
      <c r="I19" s="54">
        <v>35.125</v>
      </c>
      <c r="J19" s="50">
        <f t="shared" si="4"/>
        <v>1.1364463637832312</v>
      </c>
      <c r="K19" s="45">
        <v>11.359318873643</v>
      </c>
      <c r="M19" s="64" t="s">
        <v>39</v>
      </c>
    </row>
    <row r="20" spans="1:13" ht="18" customHeight="1">
      <c r="A20" s="592" t="s">
        <v>40</v>
      </c>
      <c r="B20" s="55">
        <f>SUM(B12:B19,B8:B9,B5)</f>
        <v>4533.9279911811791</v>
      </c>
      <c r="C20" s="56">
        <f>SUM(C12:C19,C8:C9,C5)</f>
        <v>100</v>
      </c>
      <c r="D20" s="593"/>
      <c r="E20" s="55">
        <v>1443.153</v>
      </c>
      <c r="F20" s="56">
        <f>SUM(F12:F19,F8:F9,F5)</f>
        <v>99.999999999999986</v>
      </c>
      <c r="G20" s="594">
        <v>2.1434278999185401</v>
      </c>
      <c r="H20" s="63">
        <f t="shared" si="3"/>
        <v>31.830082057038357</v>
      </c>
      <c r="I20" s="55">
        <f>SUM(I12:I19,I8:I9,I5)</f>
        <v>3090.7749911811798</v>
      </c>
      <c r="J20" s="56">
        <f>SUM(J12:J19,J8:J9,J5)</f>
        <v>100</v>
      </c>
      <c r="K20" s="216">
        <v>1.0653640630535299</v>
      </c>
    </row>
    <row r="21" spans="1:13" ht="18" customHeight="1">
      <c r="A21" s="718"/>
      <c r="B21" s="719"/>
      <c r="C21" s="719"/>
      <c r="D21" s="719"/>
      <c r="E21" s="719"/>
      <c r="F21" s="719"/>
      <c r="G21" s="719"/>
      <c r="H21" s="719"/>
      <c r="I21" s="57"/>
      <c r="J21" s="58"/>
      <c r="K21" s="59"/>
    </row>
    <row r="22" spans="1:13" ht="33.75" customHeight="1">
      <c r="A22" s="700" t="s">
        <v>130</v>
      </c>
      <c r="B22" s="701"/>
      <c r="C22" s="701"/>
      <c r="D22" s="701"/>
      <c r="E22" s="701"/>
      <c r="F22" s="701"/>
      <c r="G22" s="701"/>
      <c r="H22" s="701"/>
      <c r="I22" s="65"/>
      <c r="J22" s="68"/>
      <c r="K22" s="71"/>
    </row>
    <row r="23" spans="1:13" ht="31.5" customHeight="1">
      <c r="A23" s="702" t="s">
        <v>41</v>
      </c>
      <c r="B23" s="702"/>
      <c r="C23" s="702"/>
      <c r="D23" s="702"/>
      <c r="E23" s="702"/>
      <c r="F23" s="702"/>
      <c r="G23" s="702"/>
      <c r="H23" s="702"/>
      <c r="I23" s="65"/>
      <c r="J23" s="65"/>
      <c r="K23" s="72"/>
    </row>
    <row r="24" spans="1:13" ht="15.75" customHeight="1">
      <c r="A24" s="11"/>
      <c r="B24" s="11"/>
      <c r="C24" s="11"/>
      <c r="D24" s="11"/>
      <c r="E24" s="11"/>
      <c r="F24" s="11"/>
      <c r="G24" s="11"/>
      <c r="H24" s="11"/>
      <c r="I24" s="65"/>
      <c r="J24" s="65"/>
      <c r="K24" s="72"/>
    </row>
    <row r="25" spans="1:13" ht="15" customHeight="1">
      <c r="A25" s="11"/>
      <c r="B25" s="11"/>
      <c r="C25" s="11"/>
      <c r="D25" s="11"/>
      <c r="E25" s="11"/>
      <c r="F25" s="11"/>
      <c r="G25" s="11"/>
      <c r="H25" s="11"/>
    </row>
  </sheetData>
  <mergeCells count="12">
    <mergeCell ref="A22:H22"/>
    <mergeCell ref="A23:H23"/>
    <mergeCell ref="A1:K1"/>
    <mergeCell ref="A3:A4"/>
    <mergeCell ref="B3:C3"/>
    <mergeCell ref="D3:D4"/>
    <mergeCell ref="E3:F3"/>
    <mergeCell ref="G3:G4"/>
    <mergeCell ref="H3:H4"/>
    <mergeCell ref="I3:J3"/>
    <mergeCell ref="K3:K4"/>
    <mergeCell ref="A21:H21"/>
  </mergeCells>
  <hyperlinks>
    <hyperlink ref="A1:K1" location="'0'!A1" display="EESTI   ÜLDPINDALA  JAOTUS  MAAKATEGOORIATE  JÄRGI" xr:uid="{C3091B37-C11A-483B-A017-5C6112797D09}"/>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23" max="16383" man="1"/>
  </rowBreaks>
  <colBreaks count="1" manualBreakCount="1">
    <brk id="11" max="1048575" man="1"/>
  </col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71"/>
  <sheetViews>
    <sheetView topLeftCell="A15" zoomScaleNormal="100" workbookViewId="0">
      <selection activeCell="G39" sqref="G39"/>
    </sheetView>
  </sheetViews>
  <sheetFormatPr defaultColWidth="11.44140625" defaultRowHeight="13.2"/>
  <cols>
    <col min="1" max="1" width="13" customWidth="1"/>
    <col min="2" max="2" width="6.44140625" customWidth="1"/>
    <col min="3" max="3" width="24.44140625" customWidth="1"/>
    <col min="4" max="4" width="11.33203125" customWidth="1"/>
    <col min="5" max="8" width="8.6640625" customWidth="1"/>
    <col min="9" max="9" width="8.88671875" customWidth="1"/>
    <col min="10" max="12" width="8.6640625" customWidth="1"/>
    <col min="13" max="13" width="2.44140625" customWidth="1"/>
    <col min="14" max="14" width="12.109375" customWidth="1"/>
    <col min="16" max="16" width="23.6640625" customWidth="1"/>
    <col min="17" max="17" width="11.88671875" customWidth="1"/>
  </cols>
  <sheetData>
    <row r="1" spans="1:25" ht="15.75" customHeight="1">
      <c r="A1" s="720" t="s">
        <v>135</v>
      </c>
      <c r="B1" s="720"/>
      <c r="C1" s="720"/>
      <c r="D1" s="720"/>
      <c r="E1" s="720"/>
      <c r="F1" s="720"/>
      <c r="G1" s="720"/>
      <c r="H1" s="720"/>
      <c r="I1" s="720"/>
      <c r="J1" s="720"/>
      <c r="K1" s="720"/>
      <c r="L1" s="720"/>
      <c r="N1" s="720" t="s">
        <v>162</v>
      </c>
      <c r="O1" s="720"/>
      <c r="P1" s="720"/>
      <c r="Q1" s="720"/>
      <c r="R1" s="720"/>
      <c r="S1" s="720"/>
      <c r="T1" s="720"/>
      <c r="U1" s="720"/>
      <c r="V1" s="720"/>
      <c r="W1" s="720"/>
      <c r="X1" s="720"/>
      <c r="Y1" s="720"/>
    </row>
    <row r="2" spans="1:25" ht="10.5" customHeight="1">
      <c r="C2" s="65"/>
      <c r="D2" s="65"/>
      <c r="E2" s="65"/>
      <c r="F2" s="65"/>
      <c r="G2" s="65"/>
      <c r="H2" s="65"/>
      <c r="I2" s="65"/>
      <c r="J2" s="65"/>
      <c r="K2" s="65"/>
      <c r="L2" s="65"/>
      <c r="P2" s="65"/>
      <c r="Q2" s="65"/>
      <c r="R2" s="65"/>
      <c r="S2" s="65"/>
      <c r="T2" s="65"/>
      <c r="U2" s="65"/>
      <c r="V2" s="65"/>
      <c r="W2" s="65"/>
      <c r="X2" s="65"/>
      <c r="Y2" s="65"/>
    </row>
    <row r="3" spans="1:25" ht="18.75" customHeight="1">
      <c r="A3" s="879" t="s">
        <v>165</v>
      </c>
      <c r="B3" s="880"/>
      <c r="C3" s="880"/>
      <c r="D3" s="867" t="s">
        <v>170</v>
      </c>
      <c r="E3" s="867"/>
      <c r="F3" s="867"/>
      <c r="G3" s="868" t="s">
        <v>64</v>
      </c>
      <c r="H3" s="868"/>
      <c r="I3" s="868"/>
      <c r="J3" s="869" t="s">
        <v>22</v>
      </c>
      <c r="K3" s="869"/>
      <c r="L3" s="870"/>
      <c r="N3" s="879" t="s">
        <v>165</v>
      </c>
      <c r="O3" s="880"/>
      <c r="P3" s="880"/>
      <c r="Q3" s="867" t="s">
        <v>170</v>
      </c>
      <c r="R3" s="867"/>
      <c r="S3" s="867"/>
      <c r="T3" s="868" t="s">
        <v>64</v>
      </c>
      <c r="U3" s="868"/>
      <c r="V3" s="868"/>
      <c r="W3" s="869" t="s">
        <v>22</v>
      </c>
      <c r="X3" s="869"/>
      <c r="Y3" s="870"/>
    </row>
    <row r="4" spans="1:25" ht="20.25" customHeight="1">
      <c r="A4" s="881" t="s">
        <v>163</v>
      </c>
      <c r="B4" s="883" t="s">
        <v>164</v>
      </c>
      <c r="C4" s="883" t="s">
        <v>55</v>
      </c>
      <c r="D4" s="871" t="s">
        <v>67</v>
      </c>
      <c r="E4" s="871"/>
      <c r="F4" s="872" t="s">
        <v>68</v>
      </c>
      <c r="G4" s="871" t="s">
        <v>67</v>
      </c>
      <c r="H4" s="871"/>
      <c r="I4" s="872" t="s">
        <v>68</v>
      </c>
      <c r="J4" s="871" t="s">
        <v>67</v>
      </c>
      <c r="K4" s="871"/>
      <c r="L4" s="865" t="s">
        <v>68</v>
      </c>
      <c r="N4" s="881" t="s">
        <v>163</v>
      </c>
      <c r="O4" s="883" t="s">
        <v>164</v>
      </c>
      <c r="P4" s="883" t="s">
        <v>55</v>
      </c>
      <c r="Q4" s="871" t="s">
        <v>67</v>
      </c>
      <c r="R4" s="871"/>
      <c r="S4" s="872" t="s">
        <v>68</v>
      </c>
      <c r="T4" s="871" t="s">
        <v>67</v>
      </c>
      <c r="U4" s="871"/>
      <c r="V4" s="872" t="s">
        <v>68</v>
      </c>
      <c r="W4" s="871" t="s">
        <v>67</v>
      </c>
      <c r="X4" s="871"/>
      <c r="Y4" s="865" t="s">
        <v>68</v>
      </c>
    </row>
    <row r="5" spans="1:25" ht="18.75" customHeight="1">
      <c r="A5" s="882"/>
      <c r="B5" s="884"/>
      <c r="C5" s="884"/>
      <c r="D5" s="391" t="s">
        <v>23</v>
      </c>
      <c r="E5" s="392" t="s">
        <v>24</v>
      </c>
      <c r="F5" s="873"/>
      <c r="G5" s="391" t="s">
        <v>23</v>
      </c>
      <c r="H5" s="392" t="s">
        <v>24</v>
      </c>
      <c r="I5" s="873"/>
      <c r="J5" s="391" t="s">
        <v>23</v>
      </c>
      <c r="K5" s="392" t="s">
        <v>24</v>
      </c>
      <c r="L5" s="866"/>
      <c r="N5" s="882"/>
      <c r="O5" s="884"/>
      <c r="P5" s="884"/>
      <c r="Q5" s="391" t="s">
        <v>23</v>
      </c>
      <c r="R5" s="392" t="s">
        <v>24</v>
      </c>
      <c r="S5" s="873"/>
      <c r="T5" s="391" t="s">
        <v>23</v>
      </c>
      <c r="U5" s="392" t="s">
        <v>24</v>
      </c>
      <c r="V5" s="873"/>
      <c r="W5" s="391" t="s">
        <v>23</v>
      </c>
      <c r="X5" s="392" t="s">
        <v>24</v>
      </c>
      <c r="Y5" s="866"/>
    </row>
    <row r="6" spans="1:25" ht="21" customHeight="1">
      <c r="A6" s="874" t="s">
        <v>166</v>
      </c>
      <c r="B6" s="398" t="s">
        <v>137</v>
      </c>
      <c r="C6" s="390" t="s">
        <v>167</v>
      </c>
      <c r="D6" s="382">
        <v>32.277000000000001</v>
      </c>
      <c r="E6" s="148">
        <f>D6/$D$42*100</f>
        <v>1.3675535971527839</v>
      </c>
      <c r="F6" s="417">
        <v>13.244379964245001</v>
      </c>
      <c r="G6" s="382">
        <v>12.047000000000001</v>
      </c>
      <c r="H6" s="148">
        <f>G6/$G$42*100</f>
        <v>1.1071511283806388</v>
      </c>
      <c r="I6" s="425">
        <v>26.927229457788499</v>
      </c>
      <c r="J6" s="382">
        <v>20.23</v>
      </c>
      <c r="K6" s="148">
        <f>J6/$J$42*100</f>
        <v>1.5902937837829341</v>
      </c>
      <c r="L6" s="426">
        <v>13.4510916015658</v>
      </c>
      <c r="N6" s="874" t="s">
        <v>166</v>
      </c>
      <c r="O6" s="398" t="s">
        <v>137</v>
      </c>
      <c r="P6" s="390" t="s">
        <v>167</v>
      </c>
      <c r="Q6" s="382">
        <v>23.806999999999999</v>
      </c>
      <c r="R6" s="148">
        <f>Q6/$Q$42*100</f>
        <v>1.2636096657885922</v>
      </c>
      <c r="S6" s="417">
        <v>13.584514290409301</v>
      </c>
      <c r="T6" s="382">
        <v>5.0199999999999996</v>
      </c>
      <c r="U6" s="148">
        <f>T6/$T$42*100</f>
        <v>0.73395139253387198</v>
      </c>
      <c r="V6" s="425">
        <v>28.7996116433896</v>
      </c>
      <c r="W6" s="382">
        <v>18.786999999999999</v>
      </c>
      <c r="X6" s="148">
        <f>W6/$W$42*100</f>
        <v>1.5654815770308264</v>
      </c>
      <c r="Y6" s="426">
        <v>14.1442283059493</v>
      </c>
    </row>
    <row r="7" spans="1:25" ht="19.5" customHeight="1">
      <c r="A7" s="875"/>
      <c r="B7" s="399" t="s">
        <v>136</v>
      </c>
      <c r="C7" s="383" t="s">
        <v>168</v>
      </c>
      <c r="D7" s="385">
        <v>0.93700000000000006</v>
      </c>
      <c r="E7" s="151">
        <f>D7/$D$42*100</f>
        <v>3.9700025421574449E-2</v>
      </c>
      <c r="F7" s="418">
        <v>47.090579463503602</v>
      </c>
      <c r="G7" s="385">
        <v>0.625</v>
      </c>
      <c r="H7" s="151">
        <f t="shared" ref="H7:H41" si="0">G7/$G$42*100</f>
        <v>5.7439151260720446E-2</v>
      </c>
      <c r="I7" s="418">
        <v>61.2088877306999</v>
      </c>
      <c r="J7" s="385">
        <v>0.312</v>
      </c>
      <c r="K7" s="151">
        <f t="shared" ref="K7:K41" si="1">J7/$J$42*100</f>
        <v>2.4526527955525224E-2</v>
      </c>
      <c r="L7" s="427">
        <v>70.660069922836399</v>
      </c>
      <c r="N7" s="875"/>
      <c r="O7" s="399" t="s">
        <v>136</v>
      </c>
      <c r="P7" s="383" t="s">
        <v>168</v>
      </c>
      <c r="Q7" s="385">
        <v>0.312</v>
      </c>
      <c r="R7" s="151">
        <f t="shared" ref="R7:R41" si="2">Q7/$Q$42*100</f>
        <v>1.6560096430715369E-2</v>
      </c>
      <c r="S7" s="418">
        <v>70.660069922836399</v>
      </c>
      <c r="T7" s="385">
        <v>0</v>
      </c>
      <c r="U7" s="151">
        <f t="shared" ref="U7:U41" si="3">T7/$T$42*100</f>
        <v>0</v>
      </c>
      <c r="V7" s="418" t="s">
        <v>437</v>
      </c>
      <c r="W7" s="385">
        <v>0.312</v>
      </c>
      <c r="X7" s="151">
        <f t="shared" ref="X7:X41" si="4">W7/$W$42*100</f>
        <v>2.5998310109842861E-2</v>
      </c>
      <c r="Y7" s="427">
        <v>70.660069922836399</v>
      </c>
    </row>
    <row r="8" spans="1:25" ht="19.5" customHeight="1">
      <c r="A8" s="875"/>
      <c r="B8" s="400" t="s">
        <v>138</v>
      </c>
      <c r="C8" s="386" t="s">
        <v>169</v>
      </c>
      <c r="D8" s="388">
        <v>1.776</v>
      </c>
      <c r="E8" s="389">
        <f>D8/$D$42*100</f>
        <v>7.5247860350817736E-2</v>
      </c>
      <c r="F8" s="419">
        <v>31.865231043939101</v>
      </c>
      <c r="G8" s="388">
        <v>0.52700000000000002</v>
      </c>
      <c r="H8" s="389">
        <f t="shared" si="0"/>
        <v>4.8432692343039478E-2</v>
      </c>
      <c r="I8" s="419">
        <v>52.5273814129188</v>
      </c>
      <c r="J8" s="388">
        <v>1.2490000000000001</v>
      </c>
      <c r="K8" s="389">
        <f t="shared" si="1"/>
        <v>9.8184722488625031E-2</v>
      </c>
      <c r="L8" s="428">
        <v>39.520054382043298</v>
      </c>
      <c r="N8" s="875"/>
      <c r="O8" s="400" t="s">
        <v>138</v>
      </c>
      <c r="P8" s="386" t="s">
        <v>169</v>
      </c>
      <c r="Q8" s="388">
        <v>1.3080000000000001</v>
      </c>
      <c r="R8" s="389">
        <f t="shared" si="2"/>
        <v>6.9425019651845193E-2</v>
      </c>
      <c r="S8" s="419">
        <v>38.004674309460498</v>
      </c>
      <c r="T8" s="388">
        <v>0.371</v>
      </c>
      <c r="U8" s="389">
        <f t="shared" si="3"/>
        <v>5.4242224428300102E-2</v>
      </c>
      <c r="V8" s="419">
        <v>61.631796294389403</v>
      </c>
      <c r="W8" s="388">
        <v>0.93700000000000006</v>
      </c>
      <c r="X8" s="389">
        <f t="shared" si="4"/>
        <v>7.8078258246547308E-2</v>
      </c>
      <c r="Y8" s="428">
        <v>47.112508393155601</v>
      </c>
    </row>
    <row r="9" spans="1:25" ht="19.5" customHeight="1">
      <c r="A9" s="876"/>
      <c r="B9" s="412"/>
      <c r="C9" s="413" t="s">
        <v>170</v>
      </c>
      <c r="D9" s="414">
        <v>34.99</v>
      </c>
      <c r="E9" s="415">
        <f>D9/$D$42*100</f>
        <v>1.4825014829251759</v>
      </c>
      <c r="F9" s="420">
        <v>13.3869970337147</v>
      </c>
      <c r="G9" s="414">
        <v>13.198</v>
      </c>
      <c r="H9" s="415">
        <f t="shared" si="0"/>
        <v>1.2129310693423816</v>
      </c>
      <c r="I9" s="420">
        <v>26.624769197081299</v>
      </c>
      <c r="J9" s="414">
        <v>21.792000000000002</v>
      </c>
      <c r="K9" s="415">
        <f t="shared" si="1"/>
        <v>1.7130836448936082</v>
      </c>
      <c r="L9" s="429">
        <v>13.523403625455501</v>
      </c>
      <c r="N9" s="876"/>
      <c r="O9" s="412"/>
      <c r="P9" s="413" t="s">
        <v>170</v>
      </c>
      <c r="Q9" s="414">
        <v>25.427</v>
      </c>
      <c r="R9" s="415">
        <f t="shared" si="2"/>
        <v>1.3495947818711529</v>
      </c>
      <c r="S9" s="420">
        <v>13.649095908201801</v>
      </c>
      <c r="T9" s="414">
        <v>5.39</v>
      </c>
      <c r="U9" s="415">
        <f t="shared" si="3"/>
        <v>0.78804741150549207</v>
      </c>
      <c r="V9" s="420">
        <v>27.151061681351099</v>
      </c>
      <c r="W9" s="414">
        <v>20.036999999999999</v>
      </c>
      <c r="X9" s="415">
        <f t="shared" si="4"/>
        <v>1.6696414733042353</v>
      </c>
      <c r="Y9" s="429">
        <v>14.371011114033401</v>
      </c>
    </row>
    <row r="10" spans="1:25" ht="19.5" customHeight="1">
      <c r="A10" s="877" t="s">
        <v>325</v>
      </c>
      <c r="B10" s="381" t="s">
        <v>140</v>
      </c>
      <c r="C10" s="390" t="s">
        <v>171</v>
      </c>
      <c r="D10" s="382">
        <v>3.528</v>
      </c>
      <c r="E10" s="148">
        <f t="shared" ref="E10:E41" si="5">D10/$D$42*100</f>
        <v>0.14947885772392172</v>
      </c>
      <c r="F10" s="417">
        <v>25.854823490200999</v>
      </c>
      <c r="G10" s="382">
        <v>2.6539999999999999</v>
      </c>
      <c r="H10" s="148">
        <f t="shared" si="0"/>
        <v>0.24390961191352328</v>
      </c>
      <c r="I10" s="417">
        <v>30.437552973112101</v>
      </c>
      <c r="J10" s="382">
        <v>0.874</v>
      </c>
      <c r="K10" s="148">
        <f t="shared" si="1"/>
        <v>6.870572254208028E-2</v>
      </c>
      <c r="L10" s="426">
        <v>48.465092638323</v>
      </c>
      <c r="N10" s="877" t="s">
        <v>325</v>
      </c>
      <c r="O10" s="381" t="s">
        <v>140</v>
      </c>
      <c r="P10" s="390" t="s">
        <v>171</v>
      </c>
      <c r="Q10" s="382">
        <v>1.137</v>
      </c>
      <c r="R10" s="148">
        <f t="shared" si="2"/>
        <v>6.0348812954241583E-2</v>
      </c>
      <c r="S10" s="417">
        <v>39.326611437908198</v>
      </c>
      <c r="T10" s="382">
        <v>0.57599999999999996</v>
      </c>
      <c r="U10" s="148">
        <f t="shared" si="3"/>
        <v>8.4214343047711207E-2</v>
      </c>
      <c r="V10" s="417">
        <v>59.719689235148103</v>
      </c>
      <c r="W10" s="382">
        <v>0.56100000000000005</v>
      </c>
      <c r="X10" s="148">
        <f t="shared" si="4"/>
        <v>4.6746961447505918E-2</v>
      </c>
      <c r="Y10" s="426">
        <v>50.934034349276203</v>
      </c>
    </row>
    <row r="11" spans="1:25" ht="19.5" customHeight="1">
      <c r="A11" s="821"/>
      <c r="B11" s="387" t="s">
        <v>139</v>
      </c>
      <c r="C11" s="386" t="s">
        <v>172</v>
      </c>
      <c r="D11" s="388">
        <v>5.0129999999999999</v>
      </c>
      <c r="E11" s="389">
        <f t="shared" si="5"/>
        <v>0.21239725446996019</v>
      </c>
      <c r="F11" s="419">
        <v>44.3414464586224</v>
      </c>
      <c r="G11" s="388">
        <v>4.3250000000000002</v>
      </c>
      <c r="H11" s="389">
        <f t="shared" si="0"/>
        <v>0.3974789267241855</v>
      </c>
      <c r="I11" s="419">
        <v>50.318615931567699</v>
      </c>
      <c r="J11" s="388">
        <v>0.68799999999999994</v>
      </c>
      <c r="K11" s="389">
        <f t="shared" si="1"/>
        <v>5.4084138568594092E-2</v>
      </c>
      <c r="L11" s="428">
        <v>43.9474857098119</v>
      </c>
      <c r="N11" s="821"/>
      <c r="O11" s="387" t="s">
        <v>139</v>
      </c>
      <c r="P11" s="386" t="s">
        <v>172</v>
      </c>
      <c r="Q11" s="388">
        <v>1.3129999999999999</v>
      </c>
      <c r="R11" s="389">
        <f t="shared" si="2"/>
        <v>6.969040581259385E-2</v>
      </c>
      <c r="S11" s="419">
        <v>41.487864878876799</v>
      </c>
      <c r="T11" s="388">
        <v>0.78100000000000003</v>
      </c>
      <c r="U11" s="389">
        <f t="shared" si="3"/>
        <v>0.11418646166712235</v>
      </c>
      <c r="V11" s="419">
        <v>60.011931827833401</v>
      </c>
      <c r="W11" s="388">
        <v>0.53200000000000003</v>
      </c>
      <c r="X11" s="389">
        <f t="shared" si="4"/>
        <v>4.4330451853962831E-2</v>
      </c>
      <c r="Y11" s="428">
        <v>52.199391920772698</v>
      </c>
    </row>
    <row r="12" spans="1:25" ht="19.5" customHeight="1">
      <c r="A12" s="878"/>
      <c r="B12" s="412"/>
      <c r="C12" s="413" t="s">
        <v>170</v>
      </c>
      <c r="D12" s="414">
        <v>8.5410000000000004</v>
      </c>
      <c r="E12" s="415">
        <f t="shared" si="5"/>
        <v>0.36187611219388194</v>
      </c>
      <c r="F12" s="420">
        <v>30.300582577503</v>
      </c>
      <c r="G12" s="414">
        <v>6.9790000000000001</v>
      </c>
      <c r="H12" s="415">
        <f t="shared" si="0"/>
        <v>0.64138853863770873</v>
      </c>
      <c r="I12" s="420">
        <v>35.898006772335499</v>
      </c>
      <c r="J12" s="414">
        <v>1.5620000000000001</v>
      </c>
      <c r="K12" s="415">
        <f t="shared" si="1"/>
        <v>0.12278986111067439</v>
      </c>
      <c r="L12" s="429">
        <v>33.301034010324003</v>
      </c>
      <c r="N12" s="878"/>
      <c r="O12" s="412"/>
      <c r="P12" s="413" t="s">
        <v>170</v>
      </c>
      <c r="Q12" s="414">
        <v>2.4500000000000002</v>
      </c>
      <c r="R12" s="415">
        <f t="shared" si="2"/>
        <v>0.13003921876683544</v>
      </c>
      <c r="S12" s="420">
        <v>27.034799150022401</v>
      </c>
      <c r="T12" s="414">
        <v>1.357</v>
      </c>
      <c r="U12" s="415">
        <f t="shared" si="3"/>
        <v>0.19840080471483354</v>
      </c>
      <c r="V12" s="420">
        <v>37.264548451519502</v>
      </c>
      <c r="W12" s="414">
        <v>1.093</v>
      </c>
      <c r="X12" s="415">
        <f t="shared" si="4"/>
        <v>9.1077413301468735E-2</v>
      </c>
      <c r="Y12" s="429">
        <v>36.445399415186003</v>
      </c>
    </row>
    <row r="13" spans="1:25" ht="19.5" customHeight="1">
      <c r="A13" s="877" t="s">
        <v>178</v>
      </c>
      <c r="B13" s="381" t="s">
        <v>143</v>
      </c>
      <c r="C13" s="390" t="s">
        <v>173</v>
      </c>
      <c r="D13" s="382">
        <v>207.63499999999999</v>
      </c>
      <c r="E13" s="148">
        <f t="shared" si="5"/>
        <v>8.7973476823997974</v>
      </c>
      <c r="F13" s="417">
        <v>3.87218741335262</v>
      </c>
      <c r="G13" s="382">
        <v>110.87</v>
      </c>
      <c r="H13" s="148">
        <f t="shared" si="0"/>
        <v>10.189245920441723</v>
      </c>
      <c r="I13" s="417">
        <v>5.6333527585424399</v>
      </c>
      <c r="J13" s="382">
        <v>96.765000000000001</v>
      </c>
      <c r="K13" s="148">
        <f t="shared" si="1"/>
        <v>7.6067611462064058</v>
      </c>
      <c r="L13" s="426">
        <v>5.3607842372807202</v>
      </c>
      <c r="N13" s="877" t="s">
        <v>178</v>
      </c>
      <c r="O13" s="381" t="s">
        <v>143</v>
      </c>
      <c r="P13" s="390" t="s">
        <v>173</v>
      </c>
      <c r="Q13" s="382">
        <v>167.465</v>
      </c>
      <c r="R13" s="148">
        <f t="shared" si="2"/>
        <v>8.8885786819543249</v>
      </c>
      <c r="S13" s="417">
        <v>4.3937932295083098</v>
      </c>
      <c r="T13" s="382">
        <v>75.177999999999997</v>
      </c>
      <c r="U13" s="148">
        <f t="shared" si="3"/>
        <v>10.991433822293114</v>
      </c>
      <c r="V13" s="417">
        <v>6.9598353760849001</v>
      </c>
      <c r="W13" s="382">
        <v>92.287000000000006</v>
      </c>
      <c r="X13" s="148">
        <f t="shared" si="4"/>
        <v>7.6900834779072698</v>
      </c>
      <c r="Y13" s="426">
        <v>5.4854338191544798</v>
      </c>
    </row>
    <row r="14" spans="1:25" ht="19.5" customHeight="1">
      <c r="A14" s="821"/>
      <c r="B14" s="384" t="s">
        <v>141</v>
      </c>
      <c r="C14" s="383" t="s">
        <v>174</v>
      </c>
      <c r="D14" s="385">
        <v>68.028999999999996</v>
      </c>
      <c r="E14" s="151">
        <f t="shared" si="5"/>
        <v>2.8823404796203711</v>
      </c>
      <c r="F14" s="418">
        <v>7.580381477854</v>
      </c>
      <c r="G14" s="385">
        <v>32.950000000000003</v>
      </c>
      <c r="H14" s="151">
        <f t="shared" si="0"/>
        <v>3.0281920544651819</v>
      </c>
      <c r="I14" s="418">
        <v>10.7799066074968</v>
      </c>
      <c r="J14" s="385">
        <v>35.08</v>
      </c>
      <c r="K14" s="151">
        <f t="shared" si="1"/>
        <v>2.7576621816661055</v>
      </c>
      <c r="L14" s="427">
        <v>9.80152320445454</v>
      </c>
      <c r="N14" s="821"/>
      <c r="O14" s="384" t="s">
        <v>141</v>
      </c>
      <c r="P14" s="383" t="s">
        <v>174</v>
      </c>
      <c r="Q14" s="385">
        <v>57.207000000000001</v>
      </c>
      <c r="R14" s="151">
        <f t="shared" si="2"/>
        <v>3.0363892195895326</v>
      </c>
      <c r="S14" s="418">
        <v>8.0425818453634399</v>
      </c>
      <c r="T14" s="385">
        <v>23.221</v>
      </c>
      <c r="U14" s="151">
        <f t="shared" si="3"/>
        <v>3.3950369095675383</v>
      </c>
      <c r="V14" s="418">
        <v>12.295960053584199</v>
      </c>
      <c r="W14" s="385">
        <v>33.987000000000002</v>
      </c>
      <c r="X14" s="151">
        <f t="shared" si="4"/>
        <v>2.8320659157154786</v>
      </c>
      <c r="Y14" s="427">
        <v>9.5939037505658398</v>
      </c>
    </row>
    <row r="15" spans="1:25" ht="19.5" customHeight="1">
      <c r="A15" s="821"/>
      <c r="B15" s="384" t="s">
        <v>145</v>
      </c>
      <c r="C15" s="383" t="s">
        <v>175</v>
      </c>
      <c r="D15" s="385">
        <v>46.973999999999997</v>
      </c>
      <c r="E15" s="151">
        <f t="shared" si="5"/>
        <v>1.9902550631302431</v>
      </c>
      <c r="F15" s="418">
        <v>7.57658760811265</v>
      </c>
      <c r="G15" s="385">
        <v>31.87</v>
      </c>
      <c r="H15" s="151">
        <f t="shared" si="0"/>
        <v>2.928937201086657</v>
      </c>
      <c r="I15" s="418">
        <v>9.0773899235932696</v>
      </c>
      <c r="J15" s="385">
        <v>15.103999999999999</v>
      </c>
      <c r="K15" s="151">
        <f t="shared" si="1"/>
        <v>1.187335507180298</v>
      </c>
      <c r="L15" s="427">
        <v>13.642971474140801</v>
      </c>
      <c r="N15" s="821"/>
      <c r="O15" s="384" t="s">
        <v>145</v>
      </c>
      <c r="P15" s="383" t="s">
        <v>175</v>
      </c>
      <c r="Q15" s="385">
        <v>31.105</v>
      </c>
      <c r="R15" s="151">
        <f t="shared" si="2"/>
        <v>1.6509673060173127</v>
      </c>
      <c r="S15" s="418">
        <v>8.7050665112576908</v>
      </c>
      <c r="T15" s="385">
        <v>17.875</v>
      </c>
      <c r="U15" s="151">
        <f t="shared" si="3"/>
        <v>2.6134225381559686</v>
      </c>
      <c r="V15" s="418">
        <v>11.972594833843701</v>
      </c>
      <c r="W15" s="385">
        <v>13.23</v>
      </c>
      <c r="X15" s="151">
        <f t="shared" si="4"/>
        <v>1.1024283421577599</v>
      </c>
      <c r="Y15" s="427">
        <v>13.3320604297862</v>
      </c>
    </row>
    <row r="16" spans="1:25" ht="19.5" customHeight="1">
      <c r="A16" s="821"/>
      <c r="B16" s="384" t="s">
        <v>144</v>
      </c>
      <c r="C16" s="383" t="s">
        <v>176</v>
      </c>
      <c r="D16" s="385">
        <v>127.684</v>
      </c>
      <c r="E16" s="151">
        <f t="shared" si="5"/>
        <v>5.4098805186001186</v>
      </c>
      <c r="F16" s="418">
        <v>5.8084413869709604</v>
      </c>
      <c r="G16" s="385">
        <v>83.867000000000004</v>
      </c>
      <c r="H16" s="151">
        <f t="shared" si="0"/>
        <v>7.707598878052548</v>
      </c>
      <c r="I16" s="418">
        <v>7.5073412973959703</v>
      </c>
      <c r="J16" s="385">
        <v>43.817</v>
      </c>
      <c r="K16" s="151">
        <f t="shared" si="1"/>
        <v>3.4444835750873364</v>
      </c>
      <c r="L16" s="427">
        <v>8.4592493534469906</v>
      </c>
      <c r="N16" s="821"/>
      <c r="O16" s="384" t="s">
        <v>144</v>
      </c>
      <c r="P16" s="383" t="s">
        <v>176</v>
      </c>
      <c r="Q16" s="385">
        <v>89.094999999999999</v>
      </c>
      <c r="R16" s="151">
        <f t="shared" si="2"/>
        <v>4.7289159983800833</v>
      </c>
      <c r="S16" s="418">
        <v>6.3558337306061103</v>
      </c>
      <c r="T16" s="385">
        <v>50.216000000000001</v>
      </c>
      <c r="U16" s="151">
        <f t="shared" si="3"/>
        <v>7.341853212645602</v>
      </c>
      <c r="V16" s="418">
        <v>8.3975290469509201</v>
      </c>
      <c r="W16" s="385">
        <v>38.878999999999998</v>
      </c>
      <c r="X16" s="151">
        <f t="shared" si="4"/>
        <v>3.2397060857710915</v>
      </c>
      <c r="Y16" s="427">
        <v>8.5878502768277798</v>
      </c>
    </row>
    <row r="17" spans="1:25" ht="19.5" customHeight="1">
      <c r="A17" s="821"/>
      <c r="B17" s="387" t="s">
        <v>142</v>
      </c>
      <c r="C17" s="386" t="s">
        <v>177</v>
      </c>
      <c r="D17" s="388">
        <v>69.182000000000002</v>
      </c>
      <c r="E17" s="389">
        <f t="shared" si="5"/>
        <v>2.9311922718413697</v>
      </c>
      <c r="F17" s="419">
        <v>8.6415372387248102</v>
      </c>
      <c r="G17" s="388">
        <v>47.703000000000003</v>
      </c>
      <c r="H17" s="389">
        <f t="shared" si="0"/>
        <v>4.3840317321442361</v>
      </c>
      <c r="I17" s="419">
        <v>10.5584381852355</v>
      </c>
      <c r="J17" s="388">
        <v>21.48</v>
      </c>
      <c r="K17" s="389">
        <f t="shared" si="1"/>
        <v>1.6885571169380831</v>
      </c>
      <c r="L17" s="428">
        <v>15.1004166460785</v>
      </c>
      <c r="N17" s="821"/>
      <c r="O17" s="387" t="s">
        <v>142</v>
      </c>
      <c r="P17" s="386" t="s">
        <v>177</v>
      </c>
      <c r="Q17" s="388">
        <v>48.095999999999997</v>
      </c>
      <c r="R17" s="389">
        <f t="shared" si="2"/>
        <v>2.5528025574733539</v>
      </c>
      <c r="S17" s="419">
        <v>9.9371630406138198</v>
      </c>
      <c r="T17" s="388">
        <v>27.795000000000002</v>
      </c>
      <c r="U17" s="389">
        <f t="shared" si="3"/>
        <v>4.0637806684221065</v>
      </c>
      <c r="V17" s="419">
        <v>12.794125568751801</v>
      </c>
      <c r="W17" s="388">
        <v>20.302</v>
      </c>
      <c r="X17" s="389">
        <f t="shared" si="4"/>
        <v>1.6917233713141979</v>
      </c>
      <c r="Y17" s="428">
        <v>15.636156623992999</v>
      </c>
    </row>
    <row r="18" spans="1:25" ht="19.5" customHeight="1">
      <c r="A18" s="878"/>
      <c r="B18" s="397"/>
      <c r="C18" s="413" t="s">
        <v>170</v>
      </c>
      <c r="D18" s="414">
        <v>519.50400000000002</v>
      </c>
      <c r="E18" s="415">
        <f t="shared" si="5"/>
        <v>22.011016015591903</v>
      </c>
      <c r="F18" s="420">
        <v>3.2133601086789798</v>
      </c>
      <c r="G18" s="414">
        <v>307.25900000000001</v>
      </c>
      <c r="H18" s="415">
        <f t="shared" si="0"/>
        <v>28.237913883548327</v>
      </c>
      <c r="I18" s="420">
        <v>4.4596386378173998</v>
      </c>
      <c r="J18" s="414">
        <v>212.245</v>
      </c>
      <c r="K18" s="415">
        <f t="shared" si="1"/>
        <v>16.684720916411706</v>
      </c>
      <c r="L18" s="429">
        <v>4.8636182871265996</v>
      </c>
      <c r="N18" s="878"/>
      <c r="O18" s="397"/>
      <c r="P18" s="413" t="s">
        <v>170</v>
      </c>
      <c r="Q18" s="414">
        <v>392.96899999999999</v>
      </c>
      <c r="R18" s="415">
        <f t="shared" si="2"/>
        <v>20.857706840646756</v>
      </c>
      <c r="S18" s="420">
        <v>3.6225306544173201</v>
      </c>
      <c r="T18" s="414">
        <v>194.28399999999999</v>
      </c>
      <c r="U18" s="415">
        <f t="shared" si="3"/>
        <v>28.405380945627652</v>
      </c>
      <c r="V18" s="420">
        <v>5.2874179253928801</v>
      </c>
      <c r="W18" s="414">
        <v>198.684</v>
      </c>
      <c r="X18" s="415">
        <f t="shared" si="4"/>
        <v>16.555923864948781</v>
      </c>
      <c r="Y18" s="429">
        <v>4.7972407229123304</v>
      </c>
    </row>
    <row r="19" spans="1:25" ht="19.5" customHeight="1">
      <c r="A19" s="877" t="s">
        <v>326</v>
      </c>
      <c r="B19" s="381" t="s">
        <v>147</v>
      </c>
      <c r="C19" s="390" t="s">
        <v>179</v>
      </c>
      <c r="D19" s="382">
        <v>252.624</v>
      </c>
      <c r="E19" s="148">
        <f t="shared" si="5"/>
        <v>10.703499703414964</v>
      </c>
      <c r="F19" s="417">
        <v>3.6700660077298601</v>
      </c>
      <c r="G19" s="382">
        <v>77.507000000000005</v>
      </c>
      <c r="H19" s="148">
        <f t="shared" si="0"/>
        <v>7.1230980748234556</v>
      </c>
      <c r="I19" s="417">
        <v>6.7680382952127696</v>
      </c>
      <c r="J19" s="382">
        <v>175.11699999999999</v>
      </c>
      <c r="K19" s="148">
        <f t="shared" si="1"/>
        <v>13.766064089704203</v>
      </c>
      <c r="L19" s="426">
        <v>4.1985616171712197</v>
      </c>
      <c r="N19" s="877" t="s">
        <v>326</v>
      </c>
      <c r="O19" s="381" t="s">
        <v>147</v>
      </c>
      <c r="P19" s="390" t="s">
        <v>179</v>
      </c>
      <c r="Q19" s="382">
        <v>226.70699999999999</v>
      </c>
      <c r="R19" s="148">
        <f t="shared" si="2"/>
        <v>12.032980068968554</v>
      </c>
      <c r="S19" s="417">
        <v>3.7893796768680401</v>
      </c>
      <c r="T19" s="382">
        <v>55.838999999999999</v>
      </c>
      <c r="U19" s="148">
        <f t="shared" si="3"/>
        <v>8.1639664955575473</v>
      </c>
      <c r="V19" s="417">
        <v>7.9715788180731799</v>
      </c>
      <c r="W19" s="382">
        <v>170.86799999999999</v>
      </c>
      <c r="X19" s="148">
        <f t="shared" si="4"/>
        <v>14.238074525155863</v>
      </c>
      <c r="Y19" s="426">
        <v>4.1763088467828204</v>
      </c>
    </row>
    <row r="20" spans="1:25" ht="19.5" customHeight="1">
      <c r="A20" s="821"/>
      <c r="B20" s="401" t="s">
        <v>146</v>
      </c>
      <c r="C20" s="402" t="s">
        <v>180</v>
      </c>
      <c r="D20" s="403">
        <v>212.227</v>
      </c>
      <c r="E20" s="404">
        <f t="shared" si="5"/>
        <v>8.9919074654690299</v>
      </c>
      <c r="F20" s="421">
        <v>5.51017923087276</v>
      </c>
      <c r="G20" s="403">
        <v>61.682000000000002</v>
      </c>
      <c r="H20" s="404">
        <f t="shared" si="0"/>
        <v>5.668738764902014</v>
      </c>
      <c r="I20" s="421">
        <v>11.0032486477311</v>
      </c>
      <c r="J20" s="403">
        <v>150.54599999999999</v>
      </c>
      <c r="K20" s="404">
        <f t="shared" si="1"/>
        <v>11.834521402540066</v>
      </c>
      <c r="L20" s="430">
        <v>5.8595191453839304</v>
      </c>
      <c r="N20" s="821"/>
      <c r="O20" s="401" t="s">
        <v>146</v>
      </c>
      <c r="P20" s="402" t="s">
        <v>180</v>
      </c>
      <c r="Q20" s="403">
        <v>181.577</v>
      </c>
      <c r="R20" s="404">
        <f t="shared" si="2"/>
        <v>9.6376045820512974</v>
      </c>
      <c r="S20" s="421">
        <v>5.7449783304746402</v>
      </c>
      <c r="T20" s="403">
        <v>40.085999999999999</v>
      </c>
      <c r="U20" s="404">
        <f t="shared" si="3"/>
        <v>5.8607919364766525</v>
      </c>
      <c r="V20" s="421">
        <v>12.7715452349227</v>
      </c>
      <c r="W20" s="403">
        <v>141.49100000000001</v>
      </c>
      <c r="X20" s="404">
        <f t="shared" si="4"/>
        <v>11.79015030689672</v>
      </c>
      <c r="Y20" s="430">
        <v>6.0015351816160196</v>
      </c>
    </row>
    <row r="21" spans="1:25" ht="19.5" customHeight="1">
      <c r="A21" s="878"/>
      <c r="B21" s="397"/>
      <c r="C21" s="413" t="s">
        <v>170</v>
      </c>
      <c r="D21" s="414">
        <v>464.851</v>
      </c>
      <c r="E21" s="415">
        <f t="shared" si="5"/>
        <v>19.695407168883992</v>
      </c>
      <c r="F21" s="420">
        <v>3.1167105943847302</v>
      </c>
      <c r="G21" s="414">
        <v>139.18899999999999</v>
      </c>
      <c r="H21" s="415">
        <f t="shared" si="0"/>
        <v>12.791836839725468</v>
      </c>
      <c r="I21" s="420">
        <v>6.2826495103087598</v>
      </c>
      <c r="J21" s="414">
        <v>325.66199999999998</v>
      </c>
      <c r="K21" s="415">
        <f t="shared" si="1"/>
        <v>25.600506881577743</v>
      </c>
      <c r="L21" s="429">
        <v>3.4278885647604702</v>
      </c>
      <c r="N21" s="878"/>
      <c r="O21" s="397"/>
      <c r="P21" s="413" t="s">
        <v>170</v>
      </c>
      <c r="Q21" s="414">
        <v>408.28399999999999</v>
      </c>
      <c r="R21" s="415">
        <f t="shared" si="2"/>
        <v>21.670584651019851</v>
      </c>
      <c r="S21" s="420">
        <v>3.2479646348007498</v>
      </c>
      <c r="T21" s="414">
        <v>95.924999999999997</v>
      </c>
      <c r="U21" s="415">
        <f t="shared" si="3"/>
        <v>14.024758432034199</v>
      </c>
      <c r="V21" s="420">
        <v>7.3082062649622497</v>
      </c>
      <c r="W21" s="414">
        <v>312.35899999999998</v>
      </c>
      <c r="X21" s="415">
        <f t="shared" si="4"/>
        <v>26.028224832052583</v>
      </c>
      <c r="Y21" s="429">
        <v>3.4787479779069401</v>
      </c>
    </row>
    <row r="22" spans="1:25" ht="19.5" customHeight="1">
      <c r="A22" s="877" t="s">
        <v>181</v>
      </c>
      <c r="B22" s="381" t="s">
        <v>148</v>
      </c>
      <c r="C22" s="390" t="s">
        <v>182</v>
      </c>
      <c r="D22" s="382">
        <v>263.86399999999998</v>
      </c>
      <c r="E22" s="148">
        <f t="shared" si="5"/>
        <v>11.179730531310906</v>
      </c>
      <c r="F22" s="417">
        <v>3.77974185187326</v>
      </c>
      <c r="G22" s="382">
        <v>77.227999999999994</v>
      </c>
      <c r="H22" s="148">
        <f t="shared" si="0"/>
        <v>7.0974572377006693</v>
      </c>
      <c r="I22" s="417">
        <v>7.1301405882931999</v>
      </c>
      <c r="J22" s="382">
        <v>186.636</v>
      </c>
      <c r="K22" s="148">
        <f t="shared" si="1"/>
        <v>14.671580357395534</v>
      </c>
      <c r="L22" s="426">
        <v>4.2714660560531899</v>
      </c>
      <c r="N22" s="877" t="s">
        <v>181</v>
      </c>
      <c r="O22" s="381" t="s">
        <v>148</v>
      </c>
      <c r="P22" s="390" t="s">
        <v>182</v>
      </c>
      <c r="Q22" s="382">
        <v>232.10400000000001</v>
      </c>
      <c r="R22" s="148">
        <f t="shared" si="2"/>
        <v>12.319437890880643</v>
      </c>
      <c r="S22" s="417">
        <v>3.9526464981112501</v>
      </c>
      <c r="T22" s="382">
        <v>51.783999999999999</v>
      </c>
      <c r="U22" s="148">
        <f t="shared" si="3"/>
        <v>7.5711033687199265</v>
      </c>
      <c r="V22" s="417">
        <v>7.9480335241780802</v>
      </c>
      <c r="W22" s="382">
        <v>180.321</v>
      </c>
      <c r="X22" s="148">
        <f t="shared" si="4"/>
        <v>15.025773324733894</v>
      </c>
      <c r="Y22" s="426">
        <v>4.3258365174796998</v>
      </c>
    </row>
    <row r="23" spans="1:25" ht="19.5" customHeight="1">
      <c r="A23" s="821"/>
      <c r="B23" s="387" t="s">
        <v>149</v>
      </c>
      <c r="C23" s="386" t="s">
        <v>183</v>
      </c>
      <c r="D23" s="388">
        <v>4.9580000000000002</v>
      </c>
      <c r="E23" s="389">
        <f t="shared" si="5"/>
        <v>0.21006694347936619</v>
      </c>
      <c r="F23" s="419">
        <v>22.3478264919498</v>
      </c>
      <c r="G23" s="388">
        <v>3.1819999999999999</v>
      </c>
      <c r="H23" s="389">
        <f t="shared" si="0"/>
        <v>0.29243420689857991</v>
      </c>
      <c r="I23" s="419">
        <v>31.8475344212926</v>
      </c>
      <c r="J23" s="388">
        <v>1.7749999999999999</v>
      </c>
      <c r="K23" s="389">
        <f t="shared" si="1"/>
        <v>0.13953393308031178</v>
      </c>
      <c r="L23" s="428">
        <v>29.080290716983701</v>
      </c>
      <c r="N23" s="821"/>
      <c r="O23" s="387" t="s">
        <v>149</v>
      </c>
      <c r="P23" s="386" t="s">
        <v>183</v>
      </c>
      <c r="Q23" s="388">
        <v>3.2269999999999999</v>
      </c>
      <c r="R23" s="389">
        <f t="shared" si="2"/>
        <v>0.17128022814717467</v>
      </c>
      <c r="S23" s="419">
        <v>22.395432382059301</v>
      </c>
      <c r="T23" s="388">
        <v>1.718</v>
      </c>
      <c r="U23" s="389">
        <f t="shared" si="3"/>
        <v>0.25118097457633309</v>
      </c>
      <c r="V23" s="419">
        <v>32.770734686150597</v>
      </c>
      <c r="W23" s="388">
        <v>1.51</v>
      </c>
      <c r="X23" s="389">
        <f t="shared" si="4"/>
        <v>0.12582515469827796</v>
      </c>
      <c r="Y23" s="428">
        <v>31.777702110323901</v>
      </c>
    </row>
    <row r="24" spans="1:25" ht="19.5" customHeight="1">
      <c r="A24" s="878"/>
      <c r="B24" s="412"/>
      <c r="C24" s="413" t="s">
        <v>170</v>
      </c>
      <c r="D24" s="414">
        <v>268.82100000000003</v>
      </c>
      <c r="E24" s="415">
        <f t="shared" si="5"/>
        <v>11.389755105499535</v>
      </c>
      <c r="F24" s="420">
        <v>3.7395552522472801</v>
      </c>
      <c r="G24" s="414">
        <v>80.41</v>
      </c>
      <c r="H24" s="415">
        <f t="shared" si="0"/>
        <v>7.3898914445992485</v>
      </c>
      <c r="I24" s="420">
        <v>6.9483249702949399</v>
      </c>
      <c r="J24" s="414">
        <v>188.411</v>
      </c>
      <c r="K24" s="415">
        <f t="shared" si="1"/>
        <v>14.811114290475846</v>
      </c>
      <c r="L24" s="429">
        <v>4.2575716744022296</v>
      </c>
      <c r="N24" s="878"/>
      <c r="O24" s="412"/>
      <c r="P24" s="413" t="s">
        <v>170</v>
      </c>
      <c r="Q24" s="414">
        <v>235.33199999999999</v>
      </c>
      <c r="R24" s="415">
        <f t="shared" si="2"/>
        <v>12.490771196259965</v>
      </c>
      <c r="S24" s="420">
        <v>3.9239178375342498</v>
      </c>
      <c r="T24" s="414">
        <v>53.500999999999998</v>
      </c>
      <c r="U24" s="415">
        <f t="shared" si="3"/>
        <v>7.8221381378395796</v>
      </c>
      <c r="V24" s="420">
        <v>7.76116971611102</v>
      </c>
      <c r="W24" s="414">
        <v>181.83099999999999</v>
      </c>
      <c r="X24" s="415">
        <f t="shared" si="4"/>
        <v>15.151598479432169</v>
      </c>
      <c r="Y24" s="429">
        <v>4.3185207486436399</v>
      </c>
    </row>
    <row r="25" spans="1:25" ht="19.5" customHeight="1">
      <c r="A25" s="877" t="s">
        <v>323</v>
      </c>
      <c r="B25" s="381" t="s">
        <v>150</v>
      </c>
      <c r="C25" s="390" t="s">
        <v>184</v>
      </c>
      <c r="D25" s="382">
        <v>284.58800000000002</v>
      </c>
      <c r="E25" s="148">
        <f t="shared" si="5"/>
        <v>12.057791712566733</v>
      </c>
      <c r="F25" s="417">
        <v>4.0506961991969304</v>
      </c>
      <c r="G25" s="382">
        <v>111.575</v>
      </c>
      <c r="H25" s="148">
        <f t="shared" si="0"/>
        <v>10.254037283063814</v>
      </c>
      <c r="I25" s="417">
        <v>6.8776521987397503</v>
      </c>
      <c r="J25" s="382">
        <v>173.01300000000001</v>
      </c>
      <c r="K25" s="148">
        <f t="shared" si="1"/>
        <v>13.600667247337455</v>
      </c>
      <c r="L25" s="426">
        <v>4.8105617377439396</v>
      </c>
      <c r="N25" s="877" t="s">
        <v>323</v>
      </c>
      <c r="O25" s="381" t="s">
        <v>150</v>
      </c>
      <c r="P25" s="390" t="s">
        <v>184</v>
      </c>
      <c r="Q25" s="382">
        <v>247.41200000000001</v>
      </c>
      <c r="R25" s="148">
        <f t="shared" si="2"/>
        <v>13.13194416062869</v>
      </c>
      <c r="S25" s="417">
        <v>4.1915298793438298</v>
      </c>
      <c r="T25" s="382">
        <v>83.457999999999998</v>
      </c>
      <c r="U25" s="148">
        <f t="shared" si="3"/>
        <v>12.202015003603965</v>
      </c>
      <c r="V25" s="417">
        <v>7.4685546730246601</v>
      </c>
      <c r="W25" s="382">
        <v>163.953</v>
      </c>
      <c r="X25" s="148">
        <f t="shared" si="4"/>
        <v>13.661861978971368</v>
      </c>
      <c r="Y25" s="426">
        <v>4.8711909921459497</v>
      </c>
    </row>
    <row r="26" spans="1:25" ht="19.5" customHeight="1">
      <c r="A26" s="821"/>
      <c r="B26" s="384" t="s">
        <v>153</v>
      </c>
      <c r="C26" s="383" t="s">
        <v>185</v>
      </c>
      <c r="D26" s="385">
        <v>9.6199999999999992</v>
      </c>
      <c r="E26" s="151">
        <f t="shared" si="5"/>
        <v>0.40759257690026263</v>
      </c>
      <c r="F26" s="418">
        <v>19.2703865229565</v>
      </c>
      <c r="G26" s="385">
        <v>4.9969999999999999</v>
      </c>
      <c r="H26" s="151">
        <f t="shared" si="0"/>
        <v>0.4592375021597121</v>
      </c>
      <c r="I26" s="418">
        <v>35.4283248373197</v>
      </c>
      <c r="J26" s="385">
        <v>4.6230000000000002</v>
      </c>
      <c r="K26" s="151">
        <f t="shared" si="1"/>
        <v>0.36341711134100363</v>
      </c>
      <c r="L26" s="427">
        <v>24.592243219210602</v>
      </c>
      <c r="N26" s="821"/>
      <c r="O26" s="384" t="s">
        <v>153</v>
      </c>
      <c r="P26" s="383" t="s">
        <v>185</v>
      </c>
      <c r="Q26" s="385">
        <v>6.1849999999999996</v>
      </c>
      <c r="R26" s="151">
        <f t="shared" si="2"/>
        <v>0.32828268084607226</v>
      </c>
      <c r="S26" s="418">
        <v>19.963562361846702</v>
      </c>
      <c r="T26" s="385">
        <v>2.1859999999999999</v>
      </c>
      <c r="U26" s="151">
        <f t="shared" si="3"/>
        <v>0.31960512830259846</v>
      </c>
      <c r="V26" s="418">
        <v>41.9592814278476</v>
      </c>
      <c r="W26" s="385">
        <v>3.9990000000000001</v>
      </c>
      <c r="X26" s="151">
        <f t="shared" si="4"/>
        <v>0.33322834015788977</v>
      </c>
      <c r="Y26" s="427">
        <v>27.0690702329827</v>
      </c>
    </row>
    <row r="27" spans="1:25" ht="19.5" customHeight="1">
      <c r="A27" s="821"/>
      <c r="B27" s="384" t="s">
        <v>151</v>
      </c>
      <c r="C27" s="383" t="s">
        <v>186</v>
      </c>
      <c r="D27" s="385">
        <v>163.054</v>
      </c>
      <c r="E27" s="151">
        <f t="shared" si="5"/>
        <v>6.9084823320057627</v>
      </c>
      <c r="F27" s="418">
        <v>4.9979144696917297</v>
      </c>
      <c r="G27" s="385">
        <v>57.235999999999997</v>
      </c>
      <c r="H27" s="151">
        <f t="shared" si="0"/>
        <v>5.2601396184937528</v>
      </c>
      <c r="I27" s="418">
        <v>8.5441795251038606</v>
      </c>
      <c r="J27" s="385">
        <v>105.818</v>
      </c>
      <c r="K27" s="151">
        <f t="shared" si="1"/>
        <v>8.3184235102492572</v>
      </c>
      <c r="L27" s="427">
        <v>5.9397620748295896</v>
      </c>
      <c r="N27" s="821"/>
      <c r="O27" s="384" t="s">
        <v>151</v>
      </c>
      <c r="P27" s="383" t="s">
        <v>186</v>
      </c>
      <c r="Q27" s="385">
        <v>142.22200000000001</v>
      </c>
      <c r="R27" s="151">
        <f t="shared" si="2"/>
        <v>7.5487501107987232</v>
      </c>
      <c r="S27" s="418">
        <v>5.3863495164977397</v>
      </c>
      <c r="T27" s="385">
        <v>43.793999999999997</v>
      </c>
      <c r="U27" s="151">
        <f t="shared" si="3"/>
        <v>6.4029217698462944</v>
      </c>
      <c r="V27" s="418">
        <v>9.7530532525877405</v>
      </c>
      <c r="W27" s="385">
        <v>98.427000000000007</v>
      </c>
      <c r="X27" s="151">
        <f t="shared" si="4"/>
        <v>8.201716888402256</v>
      </c>
      <c r="Y27" s="427">
        <v>6.1353326695063304</v>
      </c>
    </row>
    <row r="28" spans="1:25" ht="19.5" customHeight="1">
      <c r="A28" s="821"/>
      <c r="B28" s="401" t="s">
        <v>152</v>
      </c>
      <c r="C28" s="402" t="s">
        <v>187</v>
      </c>
      <c r="D28" s="403">
        <v>31.463000000000001</v>
      </c>
      <c r="E28" s="404">
        <f t="shared" si="5"/>
        <v>1.3330649944919923</v>
      </c>
      <c r="F28" s="421">
        <v>12.923254381475401</v>
      </c>
      <c r="G28" s="403">
        <v>12.978999999999999</v>
      </c>
      <c r="H28" s="404">
        <f t="shared" si="0"/>
        <v>1.1928043907406249</v>
      </c>
      <c r="I28" s="421">
        <v>18.611624076372301</v>
      </c>
      <c r="J28" s="403">
        <v>18.484000000000002</v>
      </c>
      <c r="K28" s="404">
        <f t="shared" si="1"/>
        <v>1.4530395600318218</v>
      </c>
      <c r="L28" s="430">
        <v>16.023906612843302</v>
      </c>
      <c r="N28" s="821"/>
      <c r="O28" s="401" t="s">
        <v>152</v>
      </c>
      <c r="P28" s="402" t="s">
        <v>187</v>
      </c>
      <c r="Q28" s="403">
        <v>24.504000000000001</v>
      </c>
      <c r="R28" s="404">
        <f t="shared" si="2"/>
        <v>1.3006044965969532</v>
      </c>
      <c r="S28" s="421">
        <v>15.5930417673025</v>
      </c>
      <c r="T28" s="403">
        <v>7.9820000000000002</v>
      </c>
      <c r="U28" s="404">
        <f t="shared" si="3"/>
        <v>1.1670119552201925</v>
      </c>
      <c r="V28" s="421">
        <v>25.681901431259401</v>
      </c>
      <c r="W28" s="403">
        <v>16.521999999999998</v>
      </c>
      <c r="X28" s="404">
        <f t="shared" si="4"/>
        <v>1.3767438449834093</v>
      </c>
      <c r="Y28" s="430">
        <v>17.432136617188199</v>
      </c>
    </row>
    <row r="29" spans="1:25" ht="19.5" customHeight="1">
      <c r="A29" s="878"/>
      <c r="B29" s="397"/>
      <c r="C29" s="413" t="s">
        <v>170</v>
      </c>
      <c r="D29" s="414">
        <v>488.72500000000002</v>
      </c>
      <c r="E29" s="415">
        <f t="shared" si="5"/>
        <v>20.706931615964752</v>
      </c>
      <c r="F29" s="420">
        <v>3.14220370090265</v>
      </c>
      <c r="G29" s="414">
        <v>186.78700000000001</v>
      </c>
      <c r="H29" s="415">
        <f t="shared" si="0"/>
        <v>17.166218794457905</v>
      </c>
      <c r="I29" s="420">
        <v>5.5300613535527301</v>
      </c>
      <c r="J29" s="414">
        <v>301.93799999999999</v>
      </c>
      <c r="K29" s="415">
        <f t="shared" si="1"/>
        <v>23.735547428959539</v>
      </c>
      <c r="L29" s="429">
        <v>3.7941969651288199</v>
      </c>
      <c r="N29" s="878"/>
      <c r="O29" s="397"/>
      <c r="P29" s="413" t="s">
        <v>170</v>
      </c>
      <c r="Q29" s="414">
        <v>420.322</v>
      </c>
      <c r="R29" s="415">
        <f t="shared" si="2"/>
        <v>22.309528371638287</v>
      </c>
      <c r="S29" s="420">
        <v>3.3444989078248302</v>
      </c>
      <c r="T29" s="414">
        <v>137.41999999999999</v>
      </c>
      <c r="U29" s="415">
        <f t="shared" si="3"/>
        <v>20.091553856973047</v>
      </c>
      <c r="V29" s="420">
        <v>6.2164652666139801</v>
      </c>
      <c r="W29" s="414">
        <v>282.90199999999999</v>
      </c>
      <c r="X29" s="415">
        <f t="shared" si="4"/>
        <v>23.573634380431937</v>
      </c>
      <c r="Y29" s="429">
        <v>3.8636097949489998</v>
      </c>
    </row>
    <row r="30" spans="1:25" ht="19.5" customHeight="1">
      <c r="A30" s="877" t="s">
        <v>190</v>
      </c>
      <c r="B30" s="567" t="s">
        <v>154</v>
      </c>
      <c r="C30" s="407" t="s">
        <v>188</v>
      </c>
      <c r="D30" s="408">
        <v>5.1680000000000001</v>
      </c>
      <c r="E30" s="409">
        <f t="shared" si="5"/>
        <v>0.21896449453436151</v>
      </c>
      <c r="F30" s="423">
        <v>23.3660124268769</v>
      </c>
      <c r="G30" s="408">
        <v>4.0750000000000002</v>
      </c>
      <c r="H30" s="409">
        <f t="shared" si="0"/>
        <v>0.37450326621989732</v>
      </c>
      <c r="I30" s="423">
        <v>23.289369293276099</v>
      </c>
      <c r="J30" s="408">
        <v>1.093</v>
      </c>
      <c r="K30" s="409">
        <f t="shared" si="1"/>
        <v>8.5921458510862414E-2</v>
      </c>
      <c r="L30" s="432">
        <v>42.799082222433498</v>
      </c>
      <c r="N30" s="877" t="s">
        <v>190</v>
      </c>
      <c r="O30" s="567" t="s">
        <v>154</v>
      </c>
      <c r="P30" s="407" t="s">
        <v>188</v>
      </c>
      <c r="Q30" s="408">
        <v>2.9820000000000002</v>
      </c>
      <c r="R30" s="409">
        <f t="shared" si="2"/>
        <v>0.15827630627049113</v>
      </c>
      <c r="S30" s="423">
        <v>33.488678832668597</v>
      </c>
      <c r="T30" s="408">
        <v>2.2010000000000001</v>
      </c>
      <c r="U30" s="409">
        <f t="shared" si="3"/>
        <v>0.3217982101527993</v>
      </c>
      <c r="V30" s="423">
        <v>32.477248799865201</v>
      </c>
      <c r="W30" s="408">
        <v>0.78100000000000003</v>
      </c>
      <c r="X30" s="409">
        <f t="shared" si="4"/>
        <v>6.5079103191625881E-2</v>
      </c>
      <c r="Y30" s="432">
        <v>52.871507259555898</v>
      </c>
    </row>
    <row r="31" spans="1:25" ht="19.5" customHeight="1">
      <c r="A31" s="821"/>
      <c r="B31" s="387" t="s">
        <v>155</v>
      </c>
      <c r="C31" s="386" t="s">
        <v>189</v>
      </c>
      <c r="D31" s="388">
        <v>4.68</v>
      </c>
      <c r="E31" s="389">
        <f t="shared" si="5"/>
        <v>0.19828828065418186</v>
      </c>
      <c r="F31" s="419">
        <v>22.288899951064899</v>
      </c>
      <c r="G31" s="388">
        <v>3.431</v>
      </c>
      <c r="H31" s="389">
        <f t="shared" si="0"/>
        <v>0.31531796476085094</v>
      </c>
      <c r="I31" s="419">
        <v>25.802427139172998</v>
      </c>
      <c r="J31" s="388">
        <v>1.2490000000000001</v>
      </c>
      <c r="K31" s="389">
        <f t="shared" si="1"/>
        <v>9.8184722488625031E-2</v>
      </c>
      <c r="L31" s="428">
        <v>43.303699763038402</v>
      </c>
      <c r="N31" s="821"/>
      <c r="O31" s="387" t="s">
        <v>155</v>
      </c>
      <c r="P31" s="386" t="s">
        <v>189</v>
      </c>
      <c r="Q31" s="388">
        <v>2.1389999999999998</v>
      </c>
      <c r="R31" s="389">
        <f t="shared" si="2"/>
        <v>0.11353219956826979</v>
      </c>
      <c r="S31" s="419">
        <v>31.7072462257388</v>
      </c>
      <c r="T31" s="388">
        <v>1.202</v>
      </c>
      <c r="U31" s="389">
        <f t="shared" si="3"/>
        <v>0.17573895892942515</v>
      </c>
      <c r="V31" s="419">
        <v>42.832486409008901</v>
      </c>
      <c r="W31" s="388">
        <v>0.93700000000000006</v>
      </c>
      <c r="X31" s="389">
        <f t="shared" si="4"/>
        <v>7.8078258246547308E-2</v>
      </c>
      <c r="Y31" s="428">
        <v>47.142683802877201</v>
      </c>
    </row>
    <row r="32" spans="1:25" ht="19.5" customHeight="1">
      <c r="A32" s="878"/>
      <c r="B32" s="412"/>
      <c r="C32" s="413" t="s">
        <v>170</v>
      </c>
      <c r="D32" s="414">
        <v>9.8490000000000002</v>
      </c>
      <c r="E32" s="415">
        <f t="shared" si="5"/>
        <v>0.41729514447928151</v>
      </c>
      <c r="F32" s="420">
        <v>16.222213225735601</v>
      </c>
      <c r="G32" s="414">
        <v>7.5060000000000002</v>
      </c>
      <c r="H32" s="415">
        <f t="shared" si="0"/>
        <v>0.68982123098074821</v>
      </c>
      <c r="I32" s="420">
        <v>17.4626304546101</v>
      </c>
      <c r="J32" s="414">
        <v>2.3420000000000001</v>
      </c>
      <c r="K32" s="415">
        <f t="shared" si="1"/>
        <v>0.18410618099948745</v>
      </c>
      <c r="L32" s="429">
        <v>30.5143359988651</v>
      </c>
      <c r="N32" s="878"/>
      <c r="O32" s="397"/>
      <c r="P32" s="413" t="s">
        <v>170</v>
      </c>
      <c r="Q32" s="414">
        <v>5.1210000000000004</v>
      </c>
      <c r="R32" s="415">
        <f t="shared" si="2"/>
        <v>0.27180850583876093</v>
      </c>
      <c r="S32" s="420">
        <v>23.5504769040292</v>
      </c>
      <c r="T32" s="414">
        <v>3.4039999999999999</v>
      </c>
      <c r="U32" s="415">
        <f t="shared" si="3"/>
        <v>0.49768337453890449</v>
      </c>
      <c r="V32" s="420">
        <v>25.865895927200199</v>
      </c>
      <c r="W32" s="414">
        <v>1.718</v>
      </c>
      <c r="X32" s="415">
        <f t="shared" si="4"/>
        <v>0.1431573614381732</v>
      </c>
      <c r="Y32" s="429">
        <v>35.180841272882198</v>
      </c>
    </row>
    <row r="33" spans="1:25" ht="19.5" customHeight="1">
      <c r="A33" s="877" t="s">
        <v>324</v>
      </c>
      <c r="B33" s="381" t="s">
        <v>191</v>
      </c>
      <c r="C33" s="390" t="s">
        <v>192</v>
      </c>
      <c r="D33" s="382">
        <v>210.39099999999999</v>
      </c>
      <c r="E33" s="148">
        <f t="shared" si="5"/>
        <v>8.9141174476739256</v>
      </c>
      <c r="F33" s="417">
        <v>4.5282015058859297</v>
      </c>
      <c r="G33" s="382">
        <v>101.107</v>
      </c>
      <c r="H33" s="148">
        <f t="shared" si="0"/>
        <v>9.2920004264282596</v>
      </c>
      <c r="I33" s="417">
        <v>6.96224542704807</v>
      </c>
      <c r="J33" s="382">
        <v>109.28400000000001</v>
      </c>
      <c r="K33" s="148">
        <f t="shared" si="1"/>
        <v>8.5908880804218555</v>
      </c>
      <c r="L33" s="426">
        <v>5.5699571537817301</v>
      </c>
      <c r="N33" s="877" t="s">
        <v>324</v>
      </c>
      <c r="O33" s="567" t="s">
        <v>191</v>
      </c>
      <c r="P33" s="407" t="s">
        <v>192</v>
      </c>
      <c r="Q33" s="408">
        <v>178.137</v>
      </c>
      <c r="R33" s="409">
        <f t="shared" si="2"/>
        <v>9.4550189034562298</v>
      </c>
      <c r="S33" s="423">
        <v>4.94261915889102</v>
      </c>
      <c r="T33" s="408">
        <v>75.191999999999993</v>
      </c>
      <c r="U33" s="409">
        <f t="shared" si="3"/>
        <v>10.993480698686636</v>
      </c>
      <c r="V33" s="423">
        <v>8.2693798007440193</v>
      </c>
      <c r="W33" s="408">
        <v>102.94499999999999</v>
      </c>
      <c r="X33" s="409">
        <f t="shared" si="4"/>
        <v>8.578192417492863</v>
      </c>
      <c r="Y33" s="432">
        <v>5.7352286888662398</v>
      </c>
    </row>
    <row r="34" spans="1:25" ht="19.5" customHeight="1">
      <c r="A34" s="821"/>
      <c r="B34" s="387" t="s">
        <v>193</v>
      </c>
      <c r="C34" s="386" t="s">
        <v>194</v>
      </c>
      <c r="D34" s="388">
        <v>154.864</v>
      </c>
      <c r="E34" s="389">
        <f t="shared" si="5"/>
        <v>6.5614778408609453</v>
      </c>
      <c r="F34" s="419">
        <v>4.9871718104706897</v>
      </c>
      <c r="G34" s="388">
        <v>99.546999999999997</v>
      </c>
      <c r="H34" s="389">
        <f t="shared" si="0"/>
        <v>9.1486323048815024</v>
      </c>
      <c r="I34" s="419">
        <v>6.2049376272490004</v>
      </c>
      <c r="J34" s="388">
        <v>55.317</v>
      </c>
      <c r="K34" s="389">
        <f t="shared" si="1"/>
        <v>4.348506240114709</v>
      </c>
      <c r="L34" s="428">
        <v>7.6392706433154904</v>
      </c>
      <c r="N34" s="821"/>
      <c r="O34" s="387" t="s">
        <v>193</v>
      </c>
      <c r="P34" s="386" t="s">
        <v>194</v>
      </c>
      <c r="Q34" s="388">
        <v>111.96</v>
      </c>
      <c r="R34" s="389">
        <f t="shared" si="2"/>
        <v>5.9425269114836299</v>
      </c>
      <c r="S34" s="419">
        <v>5.80231373654125</v>
      </c>
      <c r="T34" s="388">
        <v>60.585000000000001</v>
      </c>
      <c r="U34" s="389">
        <f t="shared" si="3"/>
        <v>8.8578575929610839</v>
      </c>
      <c r="V34" s="419">
        <v>7.8110709231692699</v>
      </c>
      <c r="W34" s="388">
        <v>51.375</v>
      </c>
      <c r="X34" s="389">
        <f t="shared" si="4"/>
        <v>4.2809717368371061</v>
      </c>
      <c r="Y34" s="428">
        <v>8.1324725150737809</v>
      </c>
    </row>
    <row r="35" spans="1:25" ht="19.5" customHeight="1">
      <c r="A35" s="878"/>
      <c r="B35" s="387"/>
      <c r="C35" s="413" t="s">
        <v>170</v>
      </c>
      <c r="D35" s="414">
        <v>365.255</v>
      </c>
      <c r="E35" s="416">
        <f t="shared" si="5"/>
        <v>15.475595288534871</v>
      </c>
      <c r="F35" s="422">
        <v>3.6439039536317699</v>
      </c>
      <c r="G35" s="388">
        <v>200.654</v>
      </c>
      <c r="H35" s="416">
        <f t="shared" si="0"/>
        <v>18.440632731309762</v>
      </c>
      <c r="I35" s="422">
        <v>5.1844367868810304</v>
      </c>
      <c r="J35" s="388">
        <v>164.601</v>
      </c>
      <c r="K35" s="416">
        <f t="shared" si="1"/>
        <v>12.939394320536564</v>
      </c>
      <c r="L35" s="431">
        <v>4.7357649350072197</v>
      </c>
      <c r="N35" s="878"/>
      <c r="O35" s="387"/>
      <c r="P35" s="413" t="s">
        <v>170</v>
      </c>
      <c r="Q35" s="414">
        <v>290.09699999999998</v>
      </c>
      <c r="R35" s="416">
        <f t="shared" si="2"/>
        <v>15.397545814939859</v>
      </c>
      <c r="S35" s="422">
        <v>4.1946476292880304</v>
      </c>
      <c r="T35" s="388">
        <v>135.77699999999999</v>
      </c>
      <c r="U35" s="416">
        <f t="shared" si="3"/>
        <v>19.851338291647718</v>
      </c>
      <c r="V35" s="422">
        <v>6.4946943587018602</v>
      </c>
      <c r="W35" s="388">
        <v>154.32</v>
      </c>
      <c r="X35" s="416">
        <f t="shared" si="4"/>
        <v>12.859164154329969</v>
      </c>
      <c r="Y35" s="431">
        <v>4.9878008675150198</v>
      </c>
    </row>
    <row r="36" spans="1:25" ht="19.5" customHeight="1">
      <c r="A36" s="877" t="s">
        <v>199</v>
      </c>
      <c r="B36" s="406" t="s">
        <v>156</v>
      </c>
      <c r="C36" s="407" t="s">
        <v>195</v>
      </c>
      <c r="D36" s="408">
        <v>16.646999999999998</v>
      </c>
      <c r="E36" s="409">
        <f t="shared" si="5"/>
        <v>0.70532158291670199</v>
      </c>
      <c r="F36" s="423">
        <v>15.231048955385701</v>
      </c>
      <c r="G36" s="408">
        <v>11.516999999999999</v>
      </c>
      <c r="H36" s="409">
        <f t="shared" si="0"/>
        <v>1.0584427281115476</v>
      </c>
      <c r="I36" s="423">
        <v>20.3744384123824</v>
      </c>
      <c r="J36" s="408">
        <v>5.1289999999999996</v>
      </c>
      <c r="K36" s="409">
        <f t="shared" si="1"/>
        <v>0.403194108602208</v>
      </c>
      <c r="L36" s="432">
        <v>16.410474778189101</v>
      </c>
      <c r="N36" s="877" t="s">
        <v>199</v>
      </c>
      <c r="O36" s="406" t="s">
        <v>156</v>
      </c>
      <c r="P36" s="407" t="s">
        <v>195</v>
      </c>
      <c r="Q36" s="408">
        <v>7.8570000000000002</v>
      </c>
      <c r="R36" s="409">
        <f t="shared" si="2"/>
        <v>0.41702781300041875</v>
      </c>
      <c r="S36" s="423">
        <v>13.4503195542692</v>
      </c>
      <c r="T36" s="408">
        <v>3.3519999999999999</v>
      </c>
      <c r="U36" s="409">
        <f t="shared" si="3"/>
        <v>0.49008069079154171</v>
      </c>
      <c r="V36" s="423">
        <v>20.107326185118001</v>
      </c>
      <c r="W36" s="408">
        <v>4.5049999999999999</v>
      </c>
      <c r="X36" s="409">
        <f t="shared" si="4"/>
        <v>0.37539226616936566</v>
      </c>
      <c r="Y36" s="432">
        <v>17.7061991128841</v>
      </c>
    </row>
    <row r="37" spans="1:25" ht="19.5" customHeight="1">
      <c r="A37" s="821"/>
      <c r="B37" s="410" t="s">
        <v>157</v>
      </c>
      <c r="C37" s="383" t="s">
        <v>196</v>
      </c>
      <c r="D37" s="385">
        <v>25.629000000000001</v>
      </c>
      <c r="E37" s="151">
        <f t="shared" si="5"/>
        <v>1.0858825523260742</v>
      </c>
      <c r="F37" s="418">
        <v>12.0746023301477</v>
      </c>
      <c r="G37" s="385">
        <v>17.021000000000001</v>
      </c>
      <c r="H37" s="151">
        <f t="shared" si="0"/>
        <v>1.5642748697739566</v>
      </c>
      <c r="I37" s="418">
        <v>15.6039911695442</v>
      </c>
      <c r="J37" s="385">
        <v>8.6080000000000005</v>
      </c>
      <c r="K37" s="151">
        <f t="shared" si="1"/>
        <v>0.67668061743961916</v>
      </c>
      <c r="L37" s="427">
        <v>17.827363854395202</v>
      </c>
      <c r="N37" s="821"/>
      <c r="O37" s="410" t="s">
        <v>157</v>
      </c>
      <c r="P37" s="383" t="s">
        <v>196</v>
      </c>
      <c r="Q37" s="385">
        <v>15.323</v>
      </c>
      <c r="R37" s="151">
        <f t="shared" si="2"/>
        <v>0.81330242823029375</v>
      </c>
      <c r="S37" s="418">
        <v>15.0275790984601</v>
      </c>
      <c r="T37" s="385">
        <v>7.0270000000000001</v>
      </c>
      <c r="U37" s="151">
        <f t="shared" si="3"/>
        <v>1.0273857440907408</v>
      </c>
      <c r="V37" s="418">
        <v>23.090874198200499</v>
      </c>
      <c r="W37" s="385">
        <v>8.2949999999999999</v>
      </c>
      <c r="X37" s="151">
        <f t="shared" si="4"/>
        <v>0.6912050716703414</v>
      </c>
      <c r="Y37" s="427">
        <v>18.1581480405973</v>
      </c>
    </row>
    <row r="38" spans="1:25" ht="19.5" customHeight="1">
      <c r="A38" s="821"/>
      <c r="B38" s="410" t="s">
        <v>159</v>
      </c>
      <c r="C38" s="383" t="s">
        <v>197</v>
      </c>
      <c r="D38" s="385">
        <v>67.206999999999994</v>
      </c>
      <c r="E38" s="151">
        <f t="shared" si="5"/>
        <v>2.8475129226336748</v>
      </c>
      <c r="F38" s="418">
        <v>8.3308219374352497</v>
      </c>
      <c r="G38" s="385">
        <v>56.104999999999997</v>
      </c>
      <c r="H38" s="151">
        <f t="shared" si="0"/>
        <v>5.1561977303723525</v>
      </c>
      <c r="I38" s="418">
        <v>8.7536239636951994</v>
      </c>
      <c r="J38" s="385">
        <v>11.102</v>
      </c>
      <c r="K38" s="151">
        <f t="shared" si="1"/>
        <v>0.87273561975077274</v>
      </c>
      <c r="L38" s="427">
        <v>19.367653330812502</v>
      </c>
      <c r="N38" s="821"/>
      <c r="O38" s="410" t="s">
        <v>159</v>
      </c>
      <c r="P38" s="383" t="s">
        <v>197</v>
      </c>
      <c r="Q38" s="385">
        <v>28.46</v>
      </c>
      <c r="R38" s="151">
        <f t="shared" si="2"/>
        <v>1.5105780269812801</v>
      </c>
      <c r="S38" s="418">
        <v>12.9240193495116</v>
      </c>
      <c r="T38" s="385">
        <v>18.919</v>
      </c>
      <c r="U38" s="151">
        <f t="shared" si="3"/>
        <v>2.7660610349299457</v>
      </c>
      <c r="V38" s="418">
        <v>14.8010607931569</v>
      </c>
      <c r="W38" s="385">
        <v>9.5399999999999991</v>
      </c>
      <c r="X38" s="151">
        <f t="shared" si="4"/>
        <v>0.79494832835865659</v>
      </c>
      <c r="Y38" s="427">
        <v>21.752652163822599</v>
      </c>
    </row>
    <row r="39" spans="1:25" ht="19.5" customHeight="1">
      <c r="A39" s="821"/>
      <c r="B39" s="405" t="s">
        <v>158</v>
      </c>
      <c r="C39" s="386" t="s">
        <v>198</v>
      </c>
      <c r="D39" s="388">
        <v>62.960999999999999</v>
      </c>
      <c r="E39" s="389">
        <f t="shared" si="5"/>
        <v>2.6676129141598173</v>
      </c>
      <c r="F39" s="419">
        <v>9.4018106736254001</v>
      </c>
      <c r="G39" s="388">
        <v>48.292000000000002</v>
      </c>
      <c r="H39" s="389">
        <f t="shared" si="0"/>
        <v>4.4381623882923389</v>
      </c>
      <c r="I39" s="419">
        <v>11.509943735679601</v>
      </c>
      <c r="J39" s="388">
        <v>14.669</v>
      </c>
      <c r="K39" s="389">
        <f t="shared" si="1"/>
        <v>1.1531398672423063</v>
      </c>
      <c r="L39" s="428">
        <v>13.641099899118</v>
      </c>
      <c r="N39" s="821"/>
      <c r="O39" s="405" t="s">
        <v>158</v>
      </c>
      <c r="P39" s="386" t="s">
        <v>198</v>
      </c>
      <c r="Q39" s="388">
        <v>26.611999999999998</v>
      </c>
      <c r="R39" s="389">
        <f t="shared" si="2"/>
        <v>1.4124913019685814</v>
      </c>
      <c r="S39" s="419">
        <v>12.009478506911501</v>
      </c>
      <c r="T39" s="388">
        <v>15.222</v>
      </c>
      <c r="U39" s="389">
        <f t="shared" si="3"/>
        <v>2.2255394615837849</v>
      </c>
      <c r="V39" s="419">
        <v>18.326438771450299</v>
      </c>
      <c r="W39" s="388">
        <v>11.388999999999999</v>
      </c>
      <c r="X39" s="389">
        <f t="shared" si="4"/>
        <v>0.9490216469262831</v>
      </c>
      <c r="Y39" s="428">
        <v>13.8292262781478</v>
      </c>
    </row>
    <row r="40" spans="1:25" ht="19.5" customHeight="1">
      <c r="A40" s="878"/>
      <c r="B40" s="412"/>
      <c r="C40" s="413" t="s">
        <v>170</v>
      </c>
      <c r="D40" s="414">
        <v>172.44399999999999</v>
      </c>
      <c r="E40" s="415">
        <f t="shared" si="5"/>
        <v>7.3063299720362682</v>
      </c>
      <c r="F40" s="420">
        <v>5.5114139161503299</v>
      </c>
      <c r="G40" s="414">
        <v>132.93600000000001</v>
      </c>
      <c r="H40" s="415">
        <f t="shared" si="0"/>
        <v>12.217169619192214</v>
      </c>
      <c r="I40" s="420">
        <v>6.6006722711147097</v>
      </c>
      <c r="J40" s="414">
        <v>39.508000000000003</v>
      </c>
      <c r="K40" s="415">
        <f t="shared" si="1"/>
        <v>3.1057502130349062</v>
      </c>
      <c r="L40" s="429">
        <v>8.7704909222445409</v>
      </c>
      <c r="N40" s="878"/>
      <c r="O40" s="412"/>
      <c r="P40" s="413" t="s">
        <v>170</v>
      </c>
      <c r="Q40" s="414">
        <v>78.251000000000005</v>
      </c>
      <c r="R40" s="415">
        <f t="shared" si="2"/>
        <v>4.1533464929484243</v>
      </c>
      <c r="S40" s="420">
        <v>7.5916826534100998</v>
      </c>
      <c r="T40" s="414">
        <v>44.521000000000001</v>
      </c>
      <c r="U40" s="415">
        <f t="shared" si="3"/>
        <v>6.5092131368526926</v>
      </c>
      <c r="V40" s="420">
        <v>10.703570616702599</v>
      </c>
      <c r="W40" s="414">
        <v>33.729999999999997</v>
      </c>
      <c r="X40" s="415">
        <f t="shared" si="4"/>
        <v>2.8106506410416654</v>
      </c>
      <c r="Y40" s="429">
        <v>9.2435768275521397</v>
      </c>
    </row>
    <row r="41" spans="1:25" ht="19.5" customHeight="1">
      <c r="A41" s="411" t="s">
        <v>200</v>
      </c>
      <c r="B41" s="393" t="s">
        <v>161</v>
      </c>
      <c r="C41" s="394" t="s">
        <v>160</v>
      </c>
      <c r="D41" s="395">
        <v>27.221</v>
      </c>
      <c r="E41" s="396">
        <f t="shared" si="5"/>
        <v>1.1533344631810865</v>
      </c>
      <c r="F41" s="424">
        <v>14.9466796191693</v>
      </c>
      <c r="G41" s="395">
        <v>13.191000000000001</v>
      </c>
      <c r="H41" s="396">
        <f t="shared" si="0"/>
        <v>1.2122877508482615</v>
      </c>
      <c r="I41" s="424">
        <v>22.898482560421101</v>
      </c>
      <c r="J41" s="395">
        <v>14.03</v>
      </c>
      <c r="K41" s="396">
        <f t="shared" si="1"/>
        <v>1.102907651333394</v>
      </c>
      <c r="L41" s="433">
        <v>19.1754527017412</v>
      </c>
      <c r="N41" s="411" t="s">
        <v>200</v>
      </c>
      <c r="O41" s="393" t="s">
        <v>161</v>
      </c>
      <c r="P41" s="394" t="s">
        <v>160</v>
      </c>
      <c r="Q41" s="395">
        <v>25.795000000000002</v>
      </c>
      <c r="R41" s="396">
        <f t="shared" si="2"/>
        <v>1.3691272033022532</v>
      </c>
      <c r="S41" s="424">
        <v>15.52685889</v>
      </c>
      <c r="T41" s="395">
        <v>12.39</v>
      </c>
      <c r="U41" s="396">
        <f t="shared" si="3"/>
        <v>1.8114856082658715</v>
      </c>
      <c r="V41" s="424">
        <v>24.230538005587199</v>
      </c>
      <c r="W41" s="395">
        <v>13.404999999999999</v>
      </c>
      <c r="X41" s="396">
        <f t="shared" si="4"/>
        <v>1.1170107276360368</v>
      </c>
      <c r="Y41" s="433">
        <v>20.994314652863199</v>
      </c>
    </row>
    <row r="42" spans="1:25" ht="35.25" customHeight="1">
      <c r="A42" s="885" t="s">
        <v>121</v>
      </c>
      <c r="B42" s="886"/>
      <c r="C42" s="887"/>
      <c r="D42" s="84">
        <v>2360.1999999999998</v>
      </c>
      <c r="E42" s="99">
        <f>SUM(E40,E41,E35,E32,E29,E24,E21,E18,E12,E9)</f>
        <v>100.00004236929074</v>
      </c>
      <c r="F42" s="309">
        <v>1.2021727079294899</v>
      </c>
      <c r="G42" s="84">
        <v>1088.1079999999999</v>
      </c>
      <c r="H42" s="99">
        <f>SUM(H40,H41,H35,H32,H29,H24,H21,H18,H12,H9)</f>
        <v>100.00009190264203</v>
      </c>
      <c r="I42" s="309">
        <v>2.48353203396799</v>
      </c>
      <c r="J42" s="84">
        <v>1272.0920000000001</v>
      </c>
      <c r="K42" s="99">
        <f>SUM(K40,K41,K35,K32,K29,K24,K21,K18,K12,K9)</f>
        <v>99.99992138933348</v>
      </c>
      <c r="L42" s="311">
        <v>1.7995969002888901</v>
      </c>
      <c r="N42" s="885" t="s">
        <v>121</v>
      </c>
      <c r="O42" s="886"/>
      <c r="P42" s="887"/>
      <c r="Q42" s="84">
        <v>1884.047</v>
      </c>
      <c r="R42" s="99">
        <f>SUM(R40,R41,R35,R32,R29,R24,R21,R18,R12,R9)</f>
        <v>100.00005307723214</v>
      </c>
      <c r="S42" s="309">
        <v>1.4764902032073399</v>
      </c>
      <c r="T42" s="84">
        <v>683.96900000000005</v>
      </c>
      <c r="U42" s="99">
        <f>SUM(U40,U41,U35,U32,U29,U24,U21,U18,U12,U9)</f>
        <v>100</v>
      </c>
      <c r="V42" s="309">
        <v>3.21545528955349</v>
      </c>
      <c r="W42" s="84">
        <v>1200.078</v>
      </c>
      <c r="X42" s="99">
        <f>SUM(X40,X41,X35,X32,X29,X24,X21,X18,X12,X9)</f>
        <v>100.00008332791701</v>
      </c>
      <c r="Y42" s="311">
        <v>1.84152450706718</v>
      </c>
    </row>
    <row r="43" spans="1:25" ht="21" customHeight="1">
      <c r="A43" s="718"/>
      <c r="B43" s="719"/>
      <c r="C43" s="719"/>
      <c r="D43" s="719"/>
      <c r="E43" s="719"/>
      <c r="F43" s="719"/>
      <c r="G43" s="719"/>
      <c r="H43" s="719"/>
      <c r="I43" s="255"/>
      <c r="J43" s="255"/>
      <c r="N43" s="718"/>
      <c r="O43" s="719"/>
      <c r="P43" s="719"/>
      <c r="Q43" s="719"/>
      <c r="R43" s="719"/>
      <c r="S43" s="719"/>
      <c r="T43" s="719"/>
      <c r="U43" s="719"/>
    </row>
    <row r="44" spans="1:25" ht="8.25" customHeight="1"/>
    <row r="45" spans="1:25" ht="8.25" customHeight="1">
      <c r="C45" s="565" t="str">
        <f>A6</f>
        <v>Loometsad</v>
      </c>
      <c r="D45" s="565">
        <f>D9</f>
        <v>34.99</v>
      </c>
      <c r="P45" s="565" t="str">
        <f>P6</f>
        <v>Kastikuloo</v>
      </c>
      <c r="Q45" s="565">
        <f t="shared" ref="Q45" si="6">Q6</f>
        <v>23.806999999999999</v>
      </c>
      <c r="R45" s="565">
        <f>T6</f>
        <v>5.0199999999999996</v>
      </c>
      <c r="S45" s="566">
        <f>W6</f>
        <v>18.786999999999999</v>
      </c>
    </row>
    <row r="46" spans="1:25" ht="8.25" customHeight="1">
      <c r="C46" s="565" t="str">
        <f>A10</f>
        <v>Nõmme-metsad</v>
      </c>
      <c r="D46" s="565">
        <f>D12</f>
        <v>8.5410000000000004</v>
      </c>
      <c r="L46" s="380"/>
      <c r="P46" s="565" t="str">
        <f t="shared" ref="P46:Q47" si="7">P7</f>
        <v>Leesikaloo</v>
      </c>
      <c r="Q46" s="565">
        <f t="shared" si="7"/>
        <v>0.312</v>
      </c>
      <c r="R46" s="565">
        <f t="shared" ref="R46:R47" si="8">T7</f>
        <v>0</v>
      </c>
      <c r="S46" s="566">
        <f t="shared" ref="S46:S47" si="9">W7</f>
        <v>0.312</v>
      </c>
    </row>
    <row r="47" spans="1:25" ht="8.25" customHeight="1">
      <c r="C47" s="565" t="str">
        <f>A13</f>
        <v>Palumetsad</v>
      </c>
      <c r="D47" s="565">
        <f>D18</f>
        <v>519.50400000000002</v>
      </c>
      <c r="P47" s="565" t="str">
        <f t="shared" si="7"/>
        <v>Lubikaloo</v>
      </c>
      <c r="Q47" s="565">
        <f t="shared" si="7"/>
        <v>1.3080000000000001</v>
      </c>
      <c r="R47" s="565">
        <f t="shared" si="8"/>
        <v>0.371</v>
      </c>
      <c r="S47" s="566">
        <f t="shared" si="9"/>
        <v>0.93700000000000006</v>
      </c>
    </row>
    <row r="48" spans="1:25" ht="8.25" customHeight="1">
      <c r="C48" s="565" t="str">
        <f>A19</f>
        <v>Laane-metsad</v>
      </c>
      <c r="D48" s="565">
        <f>D21</f>
        <v>464.851</v>
      </c>
      <c r="P48" s="565" t="str">
        <f t="shared" ref="P48:Q49" si="10">P10</f>
        <v>Kanarbiku</v>
      </c>
      <c r="Q48" s="565">
        <f t="shared" si="10"/>
        <v>1.137</v>
      </c>
      <c r="R48" s="565">
        <f>T10</f>
        <v>0.57599999999999996</v>
      </c>
      <c r="S48" s="566">
        <f>W10</f>
        <v>0.56100000000000005</v>
      </c>
    </row>
    <row r="49" spans="3:19" ht="8.25" customHeight="1">
      <c r="C49" s="565" t="str">
        <f>A22</f>
        <v>Salumetsad</v>
      </c>
      <c r="D49" s="565">
        <f>D24</f>
        <v>268.82100000000003</v>
      </c>
      <c r="P49" s="565" t="str">
        <f t="shared" si="10"/>
        <v>Sambliku</v>
      </c>
      <c r="Q49" s="565">
        <f t="shared" si="10"/>
        <v>1.3129999999999999</v>
      </c>
      <c r="R49" s="565">
        <f>T11</f>
        <v>0.78100000000000003</v>
      </c>
      <c r="S49" s="566">
        <f>W11</f>
        <v>0.53200000000000003</v>
      </c>
    </row>
    <row r="50" spans="3:19" ht="8.25" customHeight="1">
      <c r="C50" s="565" t="str">
        <f>A25</f>
        <v>Sooviku-metsad</v>
      </c>
      <c r="D50" s="565">
        <f>D29</f>
        <v>488.72500000000002</v>
      </c>
      <c r="P50" s="565" t="str">
        <f t="shared" ref="P50:Q54" si="11">P13</f>
        <v>Jänesekapsa-mustika</v>
      </c>
      <c r="Q50" s="565">
        <f t="shared" si="11"/>
        <v>167.465</v>
      </c>
      <c r="R50" s="565">
        <f>T13</f>
        <v>75.177999999999997</v>
      </c>
      <c r="S50" s="566">
        <f>W13</f>
        <v>92.287000000000006</v>
      </c>
    </row>
    <row r="51" spans="3:19" ht="8.25" customHeight="1">
      <c r="C51" s="565" t="str">
        <f>A30</f>
        <v>Rabastuvad metsad</v>
      </c>
      <c r="D51" s="565">
        <f>D32</f>
        <v>9.8490000000000002</v>
      </c>
      <c r="P51" s="565" t="str">
        <f t="shared" si="11"/>
        <v>Jänesekapsa-pohla</v>
      </c>
      <c r="Q51" s="565">
        <f t="shared" si="11"/>
        <v>57.207000000000001</v>
      </c>
      <c r="R51" s="565">
        <f>T14</f>
        <v>23.221</v>
      </c>
      <c r="S51" s="566">
        <f>W14</f>
        <v>33.987000000000002</v>
      </c>
    </row>
    <row r="52" spans="3:19" ht="8.25" customHeight="1">
      <c r="C52" s="565" t="str">
        <f>A33</f>
        <v>Kõdusoo-metsad</v>
      </c>
      <c r="D52" s="565">
        <f>D35</f>
        <v>365.255</v>
      </c>
      <c r="P52" s="565" t="str">
        <f t="shared" si="11"/>
        <v>Karusambla-mustika</v>
      </c>
      <c r="Q52" s="565">
        <f t="shared" si="11"/>
        <v>31.105</v>
      </c>
      <c r="R52" s="565">
        <f>T15</f>
        <v>17.875</v>
      </c>
      <c r="S52" s="566">
        <f>W15</f>
        <v>13.23</v>
      </c>
    </row>
    <row r="53" spans="3:19" ht="8.25" customHeight="1">
      <c r="C53" s="565" t="str">
        <f>A36</f>
        <v>Soometsad</v>
      </c>
      <c r="D53" s="565">
        <f>D40</f>
        <v>172.44399999999999</v>
      </c>
      <c r="P53" s="565" t="str">
        <f t="shared" si="11"/>
        <v>Mustika</v>
      </c>
      <c r="Q53" s="565">
        <f t="shared" si="11"/>
        <v>89.094999999999999</v>
      </c>
      <c r="R53" s="565">
        <f>T16</f>
        <v>50.216000000000001</v>
      </c>
      <c r="S53" s="566">
        <f>W16</f>
        <v>38.878999999999998</v>
      </c>
    </row>
    <row r="54" spans="3:19" ht="8.25" customHeight="1">
      <c r="C54" s="565" t="str">
        <f>A41</f>
        <v>Puistangud</v>
      </c>
      <c r="D54" s="565">
        <f>D41</f>
        <v>27.221</v>
      </c>
      <c r="P54" s="565" t="str">
        <f t="shared" si="11"/>
        <v>Pohla</v>
      </c>
      <c r="Q54" s="565">
        <f t="shared" si="11"/>
        <v>48.095999999999997</v>
      </c>
      <c r="R54" s="565">
        <f>T17</f>
        <v>27.795000000000002</v>
      </c>
      <c r="S54" s="566">
        <f>W17</f>
        <v>20.302</v>
      </c>
    </row>
    <row r="55" spans="3:19" ht="8.25" customHeight="1">
      <c r="P55" s="565" t="str">
        <f t="shared" ref="P55:Q56" si="12">P19</f>
        <v>Jänesekapsa</v>
      </c>
      <c r="Q55" s="565">
        <f t="shared" si="12"/>
        <v>226.70699999999999</v>
      </c>
      <c r="R55" s="565">
        <f>T19</f>
        <v>55.838999999999999</v>
      </c>
      <c r="S55" s="566">
        <f>W19</f>
        <v>170.86799999999999</v>
      </c>
    </row>
    <row r="56" spans="3:19" ht="8.25" customHeight="1">
      <c r="P56" s="565" t="str">
        <f t="shared" si="12"/>
        <v>Sinilille</v>
      </c>
      <c r="Q56" s="565">
        <f t="shared" si="12"/>
        <v>181.577</v>
      </c>
      <c r="R56" s="565">
        <f>T20</f>
        <v>40.085999999999999</v>
      </c>
      <c r="S56" s="566">
        <f>W20</f>
        <v>141.49100000000001</v>
      </c>
    </row>
    <row r="57" spans="3:19" ht="8.25" customHeight="1">
      <c r="P57" s="565" t="str">
        <f t="shared" ref="P57:Q58" si="13">P22</f>
        <v>Naadi</v>
      </c>
      <c r="Q57" s="565">
        <f t="shared" si="13"/>
        <v>232.10400000000001</v>
      </c>
      <c r="R57" s="565">
        <f>T22</f>
        <v>51.783999999999999</v>
      </c>
      <c r="S57" s="566">
        <f>W22</f>
        <v>180.321</v>
      </c>
    </row>
    <row r="58" spans="3:19" ht="8.25" customHeight="1">
      <c r="P58" s="565" t="str">
        <f t="shared" si="13"/>
        <v>Sõnajala</v>
      </c>
      <c r="Q58" s="565">
        <f t="shared" si="13"/>
        <v>3.2269999999999999</v>
      </c>
      <c r="R58" s="565">
        <f>T23</f>
        <v>1.718</v>
      </c>
      <c r="S58" s="566">
        <f>W23</f>
        <v>1.51</v>
      </c>
    </row>
    <row r="59" spans="3:19" ht="8.25" customHeight="1">
      <c r="P59" s="565" t="str">
        <f t="shared" ref="P59:Q61" si="14">P25</f>
        <v>Angervaksa</v>
      </c>
      <c r="Q59" s="565">
        <f t="shared" si="14"/>
        <v>247.41200000000001</v>
      </c>
      <c r="R59" s="565">
        <f>T25</f>
        <v>83.457999999999998</v>
      </c>
      <c r="S59" s="566">
        <f>W25</f>
        <v>163.953</v>
      </c>
    </row>
    <row r="60" spans="3:19" ht="8.25" customHeight="1">
      <c r="P60" s="565" t="str">
        <f t="shared" si="14"/>
        <v>Osja</v>
      </c>
      <c r="Q60" s="565">
        <f t="shared" si="14"/>
        <v>6.1849999999999996</v>
      </c>
      <c r="R60" s="565">
        <f>T26</f>
        <v>2.1859999999999999</v>
      </c>
      <c r="S60" s="566">
        <f>W26</f>
        <v>3.9990000000000001</v>
      </c>
    </row>
    <row r="61" spans="3:19" ht="8.25" customHeight="1">
      <c r="P61" s="565" t="str">
        <f>P27</f>
        <v>Tarna-angervaksa</v>
      </c>
      <c r="Q61" s="565">
        <f t="shared" si="14"/>
        <v>142.22200000000001</v>
      </c>
      <c r="R61" s="565">
        <f>T27</f>
        <v>43.793999999999997</v>
      </c>
      <c r="S61" s="566">
        <f>W27</f>
        <v>98.427000000000007</v>
      </c>
    </row>
    <row r="62" spans="3:19" ht="8.25" customHeight="1">
      <c r="P62" s="565" t="str">
        <f t="shared" ref="P62:Q62" si="15">P28</f>
        <v>Tarna</v>
      </c>
      <c r="Q62" s="565">
        <f t="shared" si="15"/>
        <v>24.504000000000001</v>
      </c>
      <c r="R62" s="565">
        <f>T28</f>
        <v>7.9820000000000002</v>
      </c>
      <c r="S62" s="566">
        <f>W28</f>
        <v>16.521999999999998</v>
      </c>
    </row>
    <row r="63" spans="3:19" ht="8.25" customHeight="1">
      <c r="P63" s="565" t="str">
        <f t="shared" ref="P63:Q64" si="16">P30</f>
        <v>Karusambla</v>
      </c>
      <c r="Q63" s="565">
        <f t="shared" si="16"/>
        <v>2.9820000000000002</v>
      </c>
      <c r="R63" s="565">
        <f>T30</f>
        <v>2.2010000000000001</v>
      </c>
      <c r="S63" s="566">
        <f>W30</f>
        <v>0.78100000000000003</v>
      </c>
    </row>
    <row r="64" spans="3:19" ht="8.25" customHeight="1">
      <c r="P64" s="565" t="str">
        <f t="shared" si="16"/>
        <v>Sinika</v>
      </c>
      <c r="Q64" s="565">
        <f t="shared" si="16"/>
        <v>2.1389999999999998</v>
      </c>
      <c r="R64" s="565">
        <f>T31</f>
        <v>1.202</v>
      </c>
      <c r="S64" s="566">
        <f>W31</f>
        <v>0.93700000000000006</v>
      </c>
    </row>
    <row r="65" spans="16:19" ht="8.25" customHeight="1">
      <c r="P65" s="565" t="str">
        <f t="shared" ref="P65:Q66" si="17">P33</f>
        <v>Jänesekapsa-kõdusoo</v>
      </c>
      <c r="Q65" s="565">
        <f t="shared" si="17"/>
        <v>178.137</v>
      </c>
      <c r="R65" s="565">
        <f>T33</f>
        <v>75.191999999999993</v>
      </c>
      <c r="S65" s="566">
        <f>W33</f>
        <v>102.94499999999999</v>
      </c>
    </row>
    <row r="66" spans="16:19" ht="8.25" customHeight="1">
      <c r="P66" s="565" t="str">
        <f>P34</f>
        <v>Mustika-kõdusoo</v>
      </c>
      <c r="Q66" s="565">
        <f t="shared" si="17"/>
        <v>111.96</v>
      </c>
      <c r="R66" s="565">
        <f>T34</f>
        <v>60.585000000000001</v>
      </c>
      <c r="S66" s="566">
        <f>W34</f>
        <v>51.375</v>
      </c>
    </row>
    <row r="67" spans="16:19" ht="8.25" customHeight="1">
      <c r="P67" s="565" t="str">
        <f t="shared" ref="P67:Q70" si="18">P36</f>
        <v>Lodu</v>
      </c>
      <c r="Q67" s="565">
        <f t="shared" si="18"/>
        <v>7.8570000000000002</v>
      </c>
      <c r="R67" s="565">
        <f>T36</f>
        <v>3.3519999999999999</v>
      </c>
      <c r="S67" s="566">
        <f>W36</f>
        <v>4.5049999999999999</v>
      </c>
    </row>
    <row r="68" spans="16:19" ht="8.25" customHeight="1">
      <c r="P68" s="565" t="str">
        <f t="shared" si="18"/>
        <v>Madalsoo</v>
      </c>
      <c r="Q68" s="565">
        <f t="shared" si="18"/>
        <v>15.323</v>
      </c>
      <c r="R68" s="565">
        <f>T37</f>
        <v>7.0270000000000001</v>
      </c>
      <c r="S68" s="566">
        <f>W37</f>
        <v>8.2949999999999999</v>
      </c>
    </row>
    <row r="69" spans="16:19" ht="8.25" customHeight="1">
      <c r="P69" s="565" t="str">
        <f t="shared" si="18"/>
        <v>Raba</v>
      </c>
      <c r="Q69" s="565">
        <f t="shared" si="18"/>
        <v>28.46</v>
      </c>
      <c r="R69" s="565">
        <f>T38</f>
        <v>18.919</v>
      </c>
      <c r="S69" s="566">
        <f>W38</f>
        <v>9.5399999999999991</v>
      </c>
    </row>
    <row r="70" spans="16:19" ht="8.25" customHeight="1">
      <c r="P70" s="565" t="str">
        <f t="shared" si="18"/>
        <v>Siirdesoo</v>
      </c>
      <c r="Q70" s="565">
        <f t="shared" si="18"/>
        <v>26.611999999999998</v>
      </c>
      <c r="R70" s="565">
        <f>T39</f>
        <v>15.222</v>
      </c>
      <c r="S70" s="566">
        <f>W39</f>
        <v>11.388999999999999</v>
      </c>
    </row>
    <row r="71" spans="16:19">
      <c r="P71" s="565" t="str">
        <f t="shared" ref="P71:Q71" si="19">P41</f>
        <v xml:space="preserve"> Puistangud</v>
      </c>
      <c r="Q71" s="565">
        <f t="shared" si="19"/>
        <v>25.795000000000002</v>
      </c>
      <c r="R71" s="565">
        <f>T41</f>
        <v>12.39</v>
      </c>
      <c r="S71" s="566">
        <f>W41</f>
        <v>13.404999999999999</v>
      </c>
    </row>
  </sheetData>
  <mergeCells count="50">
    <mergeCell ref="A43:H43"/>
    <mergeCell ref="N43:U43"/>
    <mergeCell ref="N42:P42"/>
    <mergeCell ref="N19:N21"/>
    <mergeCell ref="N22:N24"/>
    <mergeCell ref="N25:N29"/>
    <mergeCell ref="N30:N32"/>
    <mergeCell ref="N33:N35"/>
    <mergeCell ref="N36:N40"/>
    <mergeCell ref="A36:A40"/>
    <mergeCell ref="V4:V5"/>
    <mergeCell ref="W4:X4"/>
    <mergeCell ref="Y4:Y5"/>
    <mergeCell ref="N6:N9"/>
    <mergeCell ref="N10:N12"/>
    <mergeCell ref="Q4:R4"/>
    <mergeCell ref="S4:S5"/>
    <mergeCell ref="T4:U4"/>
    <mergeCell ref="N13:N18"/>
    <mergeCell ref="A42:C42"/>
    <mergeCell ref="A1:L1"/>
    <mergeCell ref="N1:Y1"/>
    <mergeCell ref="N3:P3"/>
    <mergeCell ref="Q3:S3"/>
    <mergeCell ref="T3:V3"/>
    <mergeCell ref="W3:Y3"/>
    <mergeCell ref="N4:N5"/>
    <mergeCell ref="O4:O5"/>
    <mergeCell ref="P4:P5"/>
    <mergeCell ref="A19:A21"/>
    <mergeCell ref="A22:A24"/>
    <mergeCell ref="A25:A29"/>
    <mergeCell ref="A30:A32"/>
    <mergeCell ref="A33:A35"/>
    <mergeCell ref="A6:A9"/>
    <mergeCell ref="A13:A18"/>
    <mergeCell ref="A10:A12"/>
    <mergeCell ref="A3:C3"/>
    <mergeCell ref="A4:A5"/>
    <mergeCell ref="B4:B5"/>
    <mergeCell ref="C4:C5"/>
    <mergeCell ref="L4:L5"/>
    <mergeCell ref="D3:F3"/>
    <mergeCell ref="G3:I3"/>
    <mergeCell ref="J3:L3"/>
    <mergeCell ref="D4:E4"/>
    <mergeCell ref="F4:F5"/>
    <mergeCell ref="G4:H4"/>
    <mergeCell ref="I4:I5"/>
    <mergeCell ref="J4:K4"/>
  </mergeCells>
  <hyperlinks>
    <hyperlink ref="A1:L1" location="'0'!A1" display="METSAMAA  TÜPOLOOGILINE  JAGUNEMINE  (KASVUKOHATÜÜBID)" xr:uid="{78604C4A-9DED-4ED7-ADD4-8DD3EEDF1229}"/>
  </hyperlinks>
  <printOptions horizontalCentered="1"/>
  <pageMargins left="0.78740157480314965" right="0.78740157480314965" top="0.98425196850393704" bottom="1.1811023622047245" header="0.51181102362204722" footer="0.51181102362204722"/>
  <pageSetup paperSize="9" scale="64" orientation="landscape"/>
  <rowBreaks count="1" manualBreakCount="1">
    <brk id="29" max="24" man="1"/>
  </rowBreaks>
  <colBreaks count="1" manualBreakCount="1">
    <brk id="13" max="1048575" man="1"/>
  </colBreak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35"/>
  <sheetViews>
    <sheetView topLeftCell="A13" zoomScale="115" zoomScaleNormal="115" workbookViewId="0">
      <selection activeCell="A33" sqref="A33"/>
    </sheetView>
  </sheetViews>
  <sheetFormatPr defaultColWidth="11.44140625" defaultRowHeight="13.2"/>
  <cols>
    <col min="1" max="1" width="15.33203125" customWidth="1"/>
    <col min="2" max="2" width="8.88671875" customWidth="1"/>
    <col min="3" max="3" width="11.44140625" customWidth="1"/>
    <col min="4" max="4" width="7.5546875" customWidth="1"/>
    <col min="5" max="5" width="10.6640625" customWidth="1"/>
    <col min="6" max="6" width="10.109375" customWidth="1"/>
    <col min="7" max="7" width="13.5546875" customWidth="1"/>
    <col min="8" max="8" width="10.6640625" customWidth="1"/>
  </cols>
  <sheetData>
    <row r="1" spans="1:8" ht="15.75" customHeight="1">
      <c r="A1" s="720" t="s">
        <v>276</v>
      </c>
      <c r="B1" s="720"/>
      <c r="C1" s="720"/>
      <c r="D1" s="720"/>
      <c r="E1" s="720"/>
      <c r="F1" s="720"/>
      <c r="G1" s="720"/>
      <c r="H1" s="720"/>
    </row>
    <row r="2" spans="1:8" ht="7.5" customHeight="1">
      <c r="A2" s="162"/>
      <c r="B2" s="162"/>
      <c r="C2" s="162"/>
      <c r="D2" s="162"/>
      <c r="E2" s="162"/>
      <c r="F2" s="162"/>
      <c r="G2" s="162"/>
      <c r="H2" s="162"/>
    </row>
    <row r="3" spans="1:8" ht="24" customHeight="1">
      <c r="A3" s="889" t="s">
        <v>277</v>
      </c>
      <c r="B3" s="890"/>
      <c r="C3" s="706" t="s">
        <v>79</v>
      </c>
      <c r="D3" s="733"/>
      <c r="E3" s="733"/>
      <c r="F3" s="733"/>
      <c r="G3" s="733"/>
      <c r="H3" s="823"/>
    </row>
    <row r="4" spans="1:8" ht="20.25" customHeight="1">
      <c r="A4" s="891"/>
      <c r="B4" s="892"/>
      <c r="C4" s="824" t="s">
        <v>289</v>
      </c>
      <c r="D4" s="825"/>
      <c r="E4" s="824" t="s">
        <v>64</v>
      </c>
      <c r="F4" s="825"/>
      <c r="G4" s="824" t="s">
        <v>22</v>
      </c>
      <c r="H4" s="819"/>
    </row>
    <row r="5" spans="1:8" ht="18.75" customHeight="1">
      <c r="A5" s="893"/>
      <c r="B5" s="894"/>
      <c r="C5" s="85" t="s">
        <v>428</v>
      </c>
      <c r="D5" s="434" t="s">
        <v>24</v>
      </c>
      <c r="E5" s="85" t="s">
        <v>428</v>
      </c>
      <c r="F5" s="434" t="s">
        <v>24</v>
      </c>
      <c r="G5" s="85" t="s">
        <v>428</v>
      </c>
      <c r="H5" s="435" t="s">
        <v>24</v>
      </c>
    </row>
    <row r="6" spans="1:8" ht="21.75" customHeight="1">
      <c r="A6" s="15" t="s">
        <v>82</v>
      </c>
      <c r="B6" s="15" t="s">
        <v>306</v>
      </c>
      <c r="C6" s="168">
        <f t="shared" ref="C6:C24" si="0">E6+G6</f>
        <v>133984.80261825179</v>
      </c>
      <c r="D6" s="436">
        <f>C6/$C$25*100</f>
        <v>29.019324524750651</v>
      </c>
      <c r="E6" s="168">
        <v>85267.612577682303</v>
      </c>
      <c r="F6" s="462">
        <f>E6/$E$25*100</f>
        <v>35.548880862511567</v>
      </c>
      <c r="G6" s="168">
        <v>48717.190040569498</v>
      </c>
      <c r="H6" s="437">
        <f>G6/$G$25*100</f>
        <v>21.959645721007156</v>
      </c>
    </row>
    <row r="7" spans="1:8" ht="21" customHeight="1">
      <c r="A7" s="30" t="s">
        <v>83</v>
      </c>
      <c r="B7" s="30" t="s">
        <v>294</v>
      </c>
      <c r="C7" s="173">
        <f t="shared" si="0"/>
        <v>116200.39678413951</v>
      </c>
      <c r="D7" s="438">
        <f t="shared" ref="D7:D25" si="1">C7/$C$25*100</f>
        <v>25.167458982578562</v>
      </c>
      <c r="E7" s="173">
        <v>65464.490251620002</v>
      </c>
      <c r="F7" s="463">
        <f t="shared" ref="F7:F24" si="2">E7/$E$25*100</f>
        <v>27.292770306659214</v>
      </c>
      <c r="G7" s="173">
        <v>50735.906532519497</v>
      </c>
      <c r="H7" s="439">
        <f t="shared" ref="H7:H24" si="3">G7/$G$25*100</f>
        <v>22.869597607342556</v>
      </c>
    </row>
    <row r="8" spans="1:8" ht="21" customHeight="1">
      <c r="A8" s="30" t="s">
        <v>310</v>
      </c>
      <c r="B8" s="30" t="s">
        <v>302</v>
      </c>
      <c r="C8" s="173">
        <f t="shared" si="0"/>
        <v>445.59629303789995</v>
      </c>
      <c r="D8" s="438">
        <f t="shared" si="1"/>
        <v>9.6510224906143388E-2</v>
      </c>
      <c r="E8" s="173">
        <v>203.93111029118899</v>
      </c>
      <c r="F8" s="463">
        <f t="shared" si="2"/>
        <v>8.5020824727519734E-2</v>
      </c>
      <c r="G8" s="173">
        <v>241.665182746711</v>
      </c>
      <c r="H8" s="439">
        <f t="shared" si="3"/>
        <v>0.10893242799514691</v>
      </c>
    </row>
    <row r="9" spans="1:8" ht="21" customHeight="1">
      <c r="A9" s="30" t="s">
        <v>278</v>
      </c>
      <c r="B9" s="30" t="s">
        <v>151</v>
      </c>
      <c r="C9" s="173">
        <f t="shared" si="0"/>
        <v>3245.684931574111</v>
      </c>
      <c r="D9" s="438">
        <f t="shared" si="1"/>
        <v>0.70297214679489139</v>
      </c>
      <c r="E9" s="173">
        <v>991.884936064871</v>
      </c>
      <c r="F9" s="463">
        <f t="shared" si="2"/>
        <v>0.41352628923867579</v>
      </c>
      <c r="G9" s="173">
        <v>2253.79999550924</v>
      </c>
      <c r="H9" s="439">
        <f t="shared" si="3"/>
        <v>1.0159175721377847</v>
      </c>
    </row>
    <row r="10" spans="1:8" ht="21" customHeight="1">
      <c r="A10" s="30" t="s">
        <v>279</v>
      </c>
      <c r="B10" s="30" t="s">
        <v>300</v>
      </c>
      <c r="C10" s="173">
        <f t="shared" si="0"/>
        <v>2359.4060855075409</v>
      </c>
      <c r="D10" s="438">
        <f t="shared" si="1"/>
        <v>0.51101594765261804</v>
      </c>
      <c r="E10" s="173">
        <v>655.93279033601095</v>
      </c>
      <c r="F10" s="463">
        <f t="shared" si="2"/>
        <v>0.2734646357809804</v>
      </c>
      <c r="G10" s="173">
        <v>1703.47329517153</v>
      </c>
      <c r="H10" s="439">
        <f t="shared" si="3"/>
        <v>0.76785360621193488</v>
      </c>
    </row>
    <row r="11" spans="1:8" ht="21" customHeight="1">
      <c r="A11" s="30" t="s">
        <v>280</v>
      </c>
      <c r="B11" s="30" t="s">
        <v>299</v>
      </c>
      <c r="C11" s="173">
        <f t="shared" si="0"/>
        <v>2117.4492385968319</v>
      </c>
      <c r="D11" s="438">
        <f t="shared" si="1"/>
        <v>0.45861131575199382</v>
      </c>
      <c r="E11" s="173">
        <v>450.48824076409198</v>
      </c>
      <c r="F11" s="463">
        <f t="shared" si="2"/>
        <v>0.18781284378397953</v>
      </c>
      <c r="G11" s="173">
        <v>1666.9609978327401</v>
      </c>
      <c r="H11" s="439">
        <f t="shared" si="3"/>
        <v>0.75139540914941561</v>
      </c>
    </row>
    <row r="12" spans="1:8" ht="21" customHeight="1">
      <c r="A12" s="30" t="s">
        <v>309</v>
      </c>
      <c r="B12" s="30" t="s">
        <v>307</v>
      </c>
      <c r="C12" s="173">
        <f t="shared" si="0"/>
        <v>906.122723684383</v>
      </c>
      <c r="D12" s="438">
        <f t="shared" si="1"/>
        <v>0.19625411885531327</v>
      </c>
      <c r="E12" s="173">
        <v>172.81412703836699</v>
      </c>
      <c r="F12" s="463">
        <f t="shared" si="2"/>
        <v>7.2047857653443792E-2</v>
      </c>
      <c r="G12" s="173">
        <v>733.30859664601599</v>
      </c>
      <c r="H12" s="439">
        <f t="shared" si="3"/>
        <v>0.33054445408500421</v>
      </c>
    </row>
    <row r="13" spans="1:8" ht="21" customHeight="1">
      <c r="A13" s="30" t="s">
        <v>308</v>
      </c>
      <c r="B13" s="30" t="s">
        <v>304</v>
      </c>
      <c r="C13" s="173">
        <f t="shared" si="0"/>
        <v>171.50053924987512</v>
      </c>
      <c r="D13" s="438">
        <f t="shared" si="1"/>
        <v>3.7144733637006565E-2</v>
      </c>
      <c r="E13" s="173">
        <v>2.5374015020970999</v>
      </c>
      <c r="F13" s="463">
        <f t="shared" si="2"/>
        <v>1.0578668848764841E-3</v>
      </c>
      <c r="G13" s="173">
        <v>168.96313774777801</v>
      </c>
      <c r="H13" s="439">
        <f t="shared" si="3"/>
        <v>7.6161425602771934E-2</v>
      </c>
    </row>
    <row r="14" spans="1:8" ht="21" customHeight="1">
      <c r="A14" s="30" t="s">
        <v>281</v>
      </c>
      <c r="B14" s="30" t="s">
        <v>293</v>
      </c>
      <c r="C14" s="173">
        <f t="shared" si="0"/>
        <v>1554.505226779758</v>
      </c>
      <c r="D14" s="438">
        <f t="shared" si="1"/>
        <v>0.3366851371932969</v>
      </c>
      <c r="E14" s="173">
        <v>701.02442749288696</v>
      </c>
      <c r="F14" s="463">
        <f t="shared" si="2"/>
        <v>0.29226376934092413</v>
      </c>
      <c r="G14" s="173">
        <v>853.48079928687105</v>
      </c>
      <c r="H14" s="439">
        <f t="shared" si="3"/>
        <v>0.38471299281453003</v>
      </c>
    </row>
    <row r="15" spans="1:8" ht="21" customHeight="1">
      <c r="A15" s="30" t="s">
        <v>84</v>
      </c>
      <c r="B15" s="30" t="s">
        <v>305</v>
      </c>
      <c r="C15" s="173">
        <f t="shared" si="0"/>
        <v>105120.14772513989</v>
      </c>
      <c r="D15" s="438">
        <f t="shared" si="1"/>
        <v>22.767624546323091</v>
      </c>
      <c r="E15" s="173">
        <v>47461.346061725199</v>
      </c>
      <c r="F15" s="463">
        <f t="shared" si="2"/>
        <v>19.787087801779315</v>
      </c>
      <c r="G15" s="173">
        <v>57658.801663414699</v>
      </c>
      <c r="H15" s="439">
        <f t="shared" si="3"/>
        <v>25.990145494270045</v>
      </c>
    </row>
    <row r="16" spans="1:8" ht="21" customHeight="1">
      <c r="A16" s="30" t="s">
        <v>85</v>
      </c>
      <c r="B16" s="30" t="s">
        <v>301</v>
      </c>
      <c r="C16" s="173">
        <f t="shared" si="0"/>
        <v>34940.946251872505</v>
      </c>
      <c r="D16" s="438">
        <f t="shared" si="1"/>
        <v>7.5677437938534782</v>
      </c>
      <c r="E16" s="173">
        <v>18379.578959084301</v>
      </c>
      <c r="F16" s="463">
        <f t="shared" si="2"/>
        <v>7.6626217501324092</v>
      </c>
      <c r="G16" s="173">
        <v>16561.3672927882</v>
      </c>
      <c r="H16" s="439">
        <f t="shared" si="3"/>
        <v>7.4651628737668645</v>
      </c>
    </row>
    <row r="17" spans="1:8" ht="21" customHeight="1">
      <c r="A17" s="30" t="s">
        <v>86</v>
      </c>
      <c r="B17" s="30" t="s">
        <v>292</v>
      </c>
      <c r="C17" s="173">
        <f t="shared" si="0"/>
        <v>25275.8386306826</v>
      </c>
      <c r="D17" s="438">
        <f t="shared" si="1"/>
        <v>5.4744101534325038</v>
      </c>
      <c r="E17" s="173">
        <v>12197.146726316199</v>
      </c>
      <c r="F17" s="463">
        <f t="shared" si="2"/>
        <v>5.0851067917653348</v>
      </c>
      <c r="G17" s="173">
        <v>13078.6919043664</v>
      </c>
      <c r="H17" s="439">
        <f t="shared" si="3"/>
        <v>5.8953203268686138</v>
      </c>
    </row>
    <row r="18" spans="1:8" ht="21" customHeight="1">
      <c r="A18" s="30" t="s">
        <v>87</v>
      </c>
      <c r="B18" s="30" t="s">
        <v>303</v>
      </c>
      <c r="C18" s="173">
        <f t="shared" si="0"/>
        <v>28260.730074287851</v>
      </c>
      <c r="D18" s="438">
        <f t="shared" si="1"/>
        <v>6.1208979026433434</v>
      </c>
      <c r="E18" s="173">
        <v>6439.3512486090503</v>
      </c>
      <c r="F18" s="463">
        <f t="shared" si="2"/>
        <v>2.6846269462525441</v>
      </c>
      <c r="G18" s="173">
        <v>21821.378825678799</v>
      </c>
      <c r="H18" s="439">
        <f t="shared" si="3"/>
        <v>9.8361532706780874</v>
      </c>
    </row>
    <row r="19" spans="1:8" ht="21" customHeight="1">
      <c r="A19" s="30" t="s">
        <v>282</v>
      </c>
      <c r="B19" s="30" t="s">
        <v>298</v>
      </c>
      <c r="C19" s="173">
        <f t="shared" si="0"/>
        <v>5005.5760634878598</v>
      </c>
      <c r="D19" s="438">
        <f t="shared" si="1"/>
        <v>1.0841411367641971</v>
      </c>
      <c r="E19" s="173">
        <v>1053.3904339435301</v>
      </c>
      <c r="F19" s="463">
        <f t="shared" si="2"/>
        <v>0.43916851786898914</v>
      </c>
      <c r="G19" s="173">
        <v>3952.1856295443299</v>
      </c>
      <c r="H19" s="439">
        <f t="shared" si="3"/>
        <v>1.7814778762111578</v>
      </c>
    </row>
    <row r="20" spans="1:8" ht="21" customHeight="1">
      <c r="A20" s="30" t="s">
        <v>283</v>
      </c>
      <c r="B20" s="30" t="s">
        <v>297</v>
      </c>
      <c r="C20" s="173">
        <f t="shared" si="0"/>
        <v>1159.035866331011</v>
      </c>
      <c r="D20" s="438">
        <f t="shared" si="1"/>
        <v>0.25103173855258826</v>
      </c>
      <c r="E20" s="173">
        <v>194.21903055182199</v>
      </c>
      <c r="F20" s="463">
        <f t="shared" si="2"/>
        <v>8.0971766062162706E-2</v>
      </c>
      <c r="G20" s="173">
        <v>964.81683577918898</v>
      </c>
      <c r="H20" s="439">
        <f t="shared" si="3"/>
        <v>0.43489856212418065</v>
      </c>
    </row>
    <row r="21" spans="1:8" ht="21" customHeight="1">
      <c r="A21" s="30" t="s">
        <v>311</v>
      </c>
      <c r="B21" s="30" t="s">
        <v>295</v>
      </c>
      <c r="C21" s="173">
        <f t="shared" si="0"/>
        <v>742.93472667275205</v>
      </c>
      <c r="D21" s="438">
        <f t="shared" si="1"/>
        <v>0.16090977120330976</v>
      </c>
      <c r="E21" s="173">
        <v>162.82979144913901</v>
      </c>
      <c r="F21" s="463">
        <f t="shared" si="2"/>
        <v>6.7885292927834254E-2</v>
      </c>
      <c r="G21" s="173">
        <v>580.10493522361298</v>
      </c>
      <c r="H21" s="439">
        <f t="shared" si="3"/>
        <v>0.26148673287416541</v>
      </c>
    </row>
    <row r="22" spans="1:8" ht="21" customHeight="1">
      <c r="A22" s="30" t="s">
        <v>312</v>
      </c>
      <c r="B22" s="30" t="s">
        <v>290</v>
      </c>
      <c r="C22" s="173">
        <f t="shared" si="0"/>
        <v>82.169064812656899</v>
      </c>
      <c r="D22" s="438">
        <f t="shared" si="1"/>
        <v>1.7796725532280167E-2</v>
      </c>
      <c r="E22" s="173">
        <v>48.707515241928597</v>
      </c>
      <c r="F22" s="463">
        <f t="shared" si="2"/>
        <v>2.0306627617453468E-2</v>
      </c>
      <c r="G22" s="173">
        <v>33.461549570728302</v>
      </c>
      <c r="H22" s="439">
        <f t="shared" si="3"/>
        <v>1.5083049191408637E-2</v>
      </c>
    </row>
    <row r="23" spans="1:8" ht="21" customHeight="1">
      <c r="A23" s="468" t="s">
        <v>313</v>
      </c>
      <c r="B23" s="30" t="s">
        <v>291</v>
      </c>
      <c r="C23" s="173">
        <f t="shared" si="0"/>
        <v>81.231063261723108</v>
      </c>
      <c r="D23" s="470">
        <f t="shared" si="1"/>
        <v>1.7593566883841338E-2</v>
      </c>
      <c r="E23" s="173">
        <v>12.4908740156293</v>
      </c>
      <c r="F23" s="144">
        <f t="shared" si="2"/>
        <v>5.2075644998939297E-3</v>
      </c>
      <c r="G23" s="469">
        <v>68.740189246093806</v>
      </c>
      <c r="H23" s="471">
        <f t="shared" si="3"/>
        <v>3.0985165634186893E-2</v>
      </c>
    </row>
    <row r="24" spans="1:8" ht="21" customHeight="1">
      <c r="A24" s="30" t="s">
        <v>284</v>
      </c>
      <c r="B24" s="30" t="s">
        <v>296</v>
      </c>
      <c r="C24" s="173">
        <f t="shared" si="0"/>
        <v>54.821156592112672</v>
      </c>
      <c r="D24" s="438">
        <f t="shared" si="1"/>
        <v>1.1873532690878316E-2</v>
      </c>
      <c r="E24" s="173">
        <v>0.41180279585247098</v>
      </c>
      <c r="F24" s="463">
        <f t="shared" si="2"/>
        <v>1.7168451286555977E-4</v>
      </c>
      <c r="G24" s="173">
        <v>54.409353796260199</v>
      </c>
      <c r="H24" s="439">
        <f t="shared" si="3"/>
        <v>2.452543203497216E-2</v>
      </c>
    </row>
    <row r="25" spans="1:8" ht="24" customHeight="1">
      <c r="A25" s="476" t="s">
        <v>285</v>
      </c>
      <c r="B25" s="440"/>
      <c r="C25" s="441">
        <f>SUM(C6:C24)</f>
        <v>461708.89506396273</v>
      </c>
      <c r="D25" s="442">
        <f t="shared" si="1"/>
        <v>100</v>
      </c>
      <c r="E25" s="441">
        <f>SUM(E6:E24)</f>
        <v>239860.18830652451</v>
      </c>
      <c r="F25" s="464">
        <f>SUM(F6:F24)</f>
        <v>100.00000000000001</v>
      </c>
      <c r="G25" s="441">
        <f>SUM(G6:G24)</f>
        <v>221848.70675743822</v>
      </c>
      <c r="H25" s="443">
        <f>SUM(H6:H24)</f>
        <v>99.999999999999986</v>
      </c>
    </row>
    <row r="26" spans="1:8" ht="24" customHeight="1">
      <c r="A26" s="474" t="s">
        <v>434</v>
      </c>
      <c r="B26" s="444"/>
      <c r="C26" s="477">
        <f>C25/'1.'!B5</f>
        <v>195.62278411319497</v>
      </c>
      <c r="D26" s="478"/>
      <c r="E26" s="477">
        <f>E25/'1.'!E5</f>
        <v>220.43785020101362</v>
      </c>
      <c r="F26" s="478"/>
      <c r="G26" s="477">
        <f>G25/'1.'!I5</f>
        <v>174.39674705716112</v>
      </c>
      <c r="H26" s="479"/>
    </row>
    <row r="27" spans="1:8" ht="9.75" customHeight="1">
      <c r="A27" s="445"/>
      <c r="B27" s="445"/>
      <c r="C27" s="446"/>
      <c r="D27" s="447"/>
      <c r="E27" s="447"/>
      <c r="F27" s="447"/>
      <c r="G27" s="446"/>
      <c r="H27" s="447"/>
    </row>
    <row r="28" spans="1:8" ht="24" customHeight="1">
      <c r="A28" s="448" t="s">
        <v>286</v>
      </c>
      <c r="B28" s="448"/>
      <c r="C28" s="449">
        <f>'20.'!B13</f>
        <v>16106.078644356843</v>
      </c>
      <c r="D28" s="450">
        <f>C28/SUM($C$25,$C$28,$C$30)*100</f>
        <v>3.2186594509899358</v>
      </c>
      <c r="E28" s="449">
        <f>'20.'!F13</f>
        <v>9278.0467327101633</v>
      </c>
      <c r="F28" s="465">
        <f>E28/SUM($E$25,$E$28,$E$30)*100</f>
        <v>3.5548523074504019</v>
      </c>
      <c r="G28" s="449">
        <f>'20.'!J13</f>
        <v>6828.0319116466799</v>
      </c>
      <c r="H28" s="451">
        <f>G28/SUM($G$25,$G$28,$G$30)*100</f>
        <v>2.8521386951221546</v>
      </c>
    </row>
    <row r="29" spans="1:8" ht="24" customHeight="1">
      <c r="A29" s="474" t="s">
        <v>434</v>
      </c>
      <c r="B29" s="452"/>
      <c r="C29" s="453">
        <f>C28/'1.'!B5</f>
        <v>6.8240312873302447</v>
      </c>
      <c r="D29" s="473"/>
      <c r="E29" s="453">
        <f>E28/'1.'!E5</f>
        <v>8.5267700749467554</v>
      </c>
      <c r="F29" s="447"/>
      <c r="G29" s="453">
        <f>G28/'1.'!I5</f>
        <v>5.367561396225021</v>
      </c>
      <c r="H29" s="454"/>
    </row>
    <row r="30" spans="1:8" ht="24" customHeight="1">
      <c r="A30" s="475" t="s">
        <v>287</v>
      </c>
      <c r="B30" s="448"/>
      <c r="C30" s="449">
        <f>'20.'!D13</f>
        <v>22582.129172609115</v>
      </c>
      <c r="D30" s="450">
        <f>C30/SUM($C$25,$C$28,$C$30)*100</f>
        <v>4.5128417096336815</v>
      </c>
      <c r="E30" s="449">
        <f>'20.'!H13</f>
        <v>11858.451469086971</v>
      </c>
      <c r="F30" s="465">
        <f>E30/SUM($E$25,$E$28,$E$30)*100</f>
        <v>4.5435256775602308</v>
      </c>
      <c r="G30" s="449">
        <f>'20.'!L13</f>
        <v>10723.67770352214</v>
      </c>
      <c r="H30" s="451">
        <f>G30/SUM($G$25,$G$28,$G$30)*100</f>
        <v>4.4793897462699555</v>
      </c>
    </row>
    <row r="31" spans="1:8" ht="24" customHeight="1">
      <c r="A31" s="474" t="s">
        <v>434</v>
      </c>
      <c r="B31" s="455"/>
      <c r="C31" s="456">
        <f>C30/'1.'!B5</f>
        <v>9.5678879639899659</v>
      </c>
      <c r="D31" s="472"/>
      <c r="E31" s="456">
        <f>E30/'1.'!E5</f>
        <v>10.898230202412785</v>
      </c>
      <c r="F31" s="466"/>
      <c r="G31" s="456">
        <f>G30/'1.'!I5</f>
        <v>8.4299545186371265</v>
      </c>
      <c r="H31" s="457"/>
    </row>
    <row r="32" spans="1:8" ht="24" customHeight="1">
      <c r="A32" s="440" t="s">
        <v>288</v>
      </c>
      <c r="B32" s="440"/>
      <c r="C32" s="441">
        <f>SUM(C30,C28)</f>
        <v>38688.207816965958</v>
      </c>
      <c r="D32" s="458">
        <f>C32/SUM($C$25,$C$28,$C$30)*100</f>
        <v>7.7315011606236164</v>
      </c>
      <c r="E32" s="441">
        <f>SUM(E30,E28)</f>
        <v>21136.498201797134</v>
      </c>
      <c r="F32" s="467">
        <f>E32/SUM($E$25,$E$28,$E$30)*100</f>
        <v>8.0983779850106323</v>
      </c>
      <c r="G32" s="441">
        <f>SUM(G30,G28)</f>
        <v>17551.70961516882</v>
      </c>
      <c r="H32" s="459">
        <f>G32/SUM($G$25,$G$28,$G$30)*100</f>
        <v>7.33152844139211</v>
      </c>
    </row>
    <row r="33" spans="1:8" ht="24" customHeight="1">
      <c r="A33" s="474" t="s">
        <v>434</v>
      </c>
      <c r="B33" s="455"/>
      <c r="C33" s="456">
        <f>C32/'1.'!B5</f>
        <v>16.391919251320211</v>
      </c>
      <c r="D33" s="472"/>
      <c r="E33" s="456">
        <f>E32/'1.'!E5</f>
        <v>19.42500027735954</v>
      </c>
      <c r="F33" s="466"/>
      <c r="G33" s="456">
        <f>G32/'1.'!I5</f>
        <v>13.797515914862148</v>
      </c>
      <c r="H33" s="457"/>
    </row>
    <row r="34" spans="1:8" ht="13.5" customHeight="1">
      <c r="A34" s="888"/>
      <c r="B34" s="888"/>
      <c r="C34" s="888"/>
      <c r="D34" s="888"/>
      <c r="E34" s="888"/>
      <c r="F34" s="888"/>
      <c r="G34" s="888"/>
      <c r="H34" s="888"/>
    </row>
    <row r="35" spans="1:8">
      <c r="A35" s="460"/>
      <c r="B35" s="460"/>
      <c r="C35" s="461"/>
      <c r="G35" s="461"/>
    </row>
  </sheetData>
  <mergeCells count="7">
    <mergeCell ref="A34:H34"/>
    <mergeCell ref="A1:H1"/>
    <mergeCell ref="C3:H3"/>
    <mergeCell ref="C4:D4"/>
    <mergeCell ref="G4:H4"/>
    <mergeCell ref="E4:F4"/>
    <mergeCell ref="A3:B5"/>
  </mergeCells>
  <hyperlinks>
    <hyperlink ref="A1:H1" location="'0'!A1" display="PUULIIKIDE  TAGAVARA  METSAMAAL" xr:uid="{07F0979E-3FC7-4026-ABA6-CD85D3BED4C3}"/>
  </hyperlinks>
  <printOptions horizontalCentered="1"/>
  <pageMargins left="0.78740157480314965" right="0.78740157480314965" top="0.98425196850393704" bottom="1.1811023622047245" header="0.51181102362204722" footer="0.51181102362204722"/>
  <pageSetup paperSize="9" scale="98" orientation="portrait"/>
  <ignoredErrors>
    <ignoredError sqref="E32"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16"/>
  <sheetViews>
    <sheetView zoomScaleNormal="100" workbookViewId="0">
      <selection activeCell="A16" sqref="A16"/>
    </sheetView>
  </sheetViews>
  <sheetFormatPr defaultColWidth="11.44140625" defaultRowHeight="13.2"/>
  <cols>
    <col min="1" max="1" width="17.33203125" customWidth="1"/>
    <col min="2" max="13" width="8.6640625" customWidth="1"/>
  </cols>
  <sheetData>
    <row r="1" spans="1:13" ht="15.75" customHeight="1">
      <c r="A1" s="895" t="s">
        <v>314</v>
      </c>
      <c r="B1" s="895"/>
      <c r="C1" s="895"/>
      <c r="D1" s="895"/>
      <c r="E1" s="895"/>
      <c r="F1" s="895"/>
      <c r="G1" s="895"/>
      <c r="H1" s="895"/>
      <c r="I1" s="895"/>
      <c r="J1" s="895"/>
      <c r="K1" s="895"/>
      <c r="L1" s="895"/>
      <c r="M1" s="895"/>
    </row>
    <row r="2" spans="1:13" ht="6.75" customHeight="1" thickBot="1">
      <c r="A2" s="65"/>
      <c r="B2" s="65"/>
      <c r="C2" s="65"/>
    </row>
    <row r="3" spans="1:13" ht="13.2" customHeight="1" thickBot="1">
      <c r="A3" s="900" t="s">
        <v>316</v>
      </c>
      <c r="B3" s="900"/>
      <c r="C3" s="900"/>
      <c r="D3" s="900"/>
      <c r="E3" s="900"/>
      <c r="F3" s="896" t="s">
        <v>64</v>
      </c>
      <c r="G3" s="896"/>
      <c r="H3" s="896"/>
      <c r="I3" s="896"/>
      <c r="J3" s="896" t="s">
        <v>22</v>
      </c>
      <c r="K3" s="896"/>
      <c r="L3" s="896"/>
      <c r="M3" s="896"/>
    </row>
    <row r="4" spans="1:13" ht="23.4" customHeight="1">
      <c r="A4" s="901" t="s">
        <v>244</v>
      </c>
      <c r="B4" s="897" t="s">
        <v>315</v>
      </c>
      <c r="C4" s="898"/>
      <c r="D4" s="897" t="s">
        <v>287</v>
      </c>
      <c r="E4" s="898"/>
      <c r="F4" s="897" t="s">
        <v>315</v>
      </c>
      <c r="G4" s="898"/>
      <c r="H4" s="897" t="s">
        <v>287</v>
      </c>
      <c r="I4" s="898"/>
      <c r="J4" s="897" t="s">
        <v>315</v>
      </c>
      <c r="K4" s="898"/>
      <c r="L4" s="897" t="s">
        <v>287</v>
      </c>
      <c r="M4" s="899"/>
    </row>
    <row r="5" spans="1:13" ht="20.399999999999999" customHeight="1" thickBot="1">
      <c r="A5" s="902"/>
      <c r="B5" s="480" t="s">
        <v>435</v>
      </c>
      <c r="C5" s="164" t="s">
        <v>24</v>
      </c>
      <c r="D5" s="480" t="s">
        <v>435</v>
      </c>
      <c r="E5" s="164" t="s">
        <v>24</v>
      </c>
      <c r="F5" s="480" t="s">
        <v>435</v>
      </c>
      <c r="G5" s="164" t="s">
        <v>24</v>
      </c>
      <c r="H5" s="480" t="s">
        <v>435</v>
      </c>
      <c r="I5" s="164" t="s">
        <v>24</v>
      </c>
      <c r="J5" s="480" t="s">
        <v>435</v>
      </c>
      <c r="K5" s="164" t="s">
        <v>24</v>
      </c>
      <c r="L5" s="480" t="s">
        <v>435</v>
      </c>
      <c r="M5" s="573" t="s">
        <v>24</v>
      </c>
    </row>
    <row r="6" spans="1:13" ht="18" customHeight="1" thickTop="1">
      <c r="A6" s="574" t="s">
        <v>82</v>
      </c>
      <c r="B6" s="168">
        <f>F6+J6</f>
        <v>5005.2894138971797</v>
      </c>
      <c r="C6" s="95">
        <f>B6/$B$13*100</f>
        <v>31.077020821892638</v>
      </c>
      <c r="D6" s="168">
        <f>H6+L6</f>
        <v>3746.9518470113298</v>
      </c>
      <c r="E6" s="95">
        <f>D6/$D$13*100</f>
        <v>16.592553422979165</v>
      </c>
      <c r="F6" s="168">
        <v>3214.2327679160899</v>
      </c>
      <c r="G6" s="95">
        <f>F6/$F$13*100</f>
        <v>34.643420759933989</v>
      </c>
      <c r="H6" s="168">
        <v>2213.50755254362</v>
      </c>
      <c r="I6" s="95">
        <f>H6/$H$13*100</f>
        <v>18.666075906402025</v>
      </c>
      <c r="J6" s="168">
        <v>1791.05664598109</v>
      </c>
      <c r="K6" s="95">
        <f>J6/$J$13*100</f>
        <v>26.230935490006381</v>
      </c>
      <c r="L6" s="168">
        <v>1533.4442944677101</v>
      </c>
      <c r="M6" s="575">
        <f>L6/$L$13*100</f>
        <v>14.299611913588727</v>
      </c>
    </row>
    <row r="7" spans="1:13" ht="18" customHeight="1">
      <c r="A7" s="576" t="s">
        <v>83</v>
      </c>
      <c r="B7" s="173">
        <f t="shared" ref="B7:D12" si="0">F7+J7</f>
        <v>6125.69384432682</v>
      </c>
      <c r="C7" s="95">
        <f t="shared" ref="C7:C12" si="1">B7/$B$13*100</f>
        <v>38.033428121084619</v>
      </c>
      <c r="D7" s="173">
        <f t="shared" si="0"/>
        <v>6398.8946762101295</v>
      </c>
      <c r="E7" s="95">
        <f t="shared" ref="E7:E12" si="2">D7/$D$13*100</f>
        <v>28.336099874814451</v>
      </c>
      <c r="F7" s="173">
        <v>3830.2223687673099</v>
      </c>
      <c r="G7" s="95">
        <f t="shared" ref="G7:G12" si="3">F7/$F$13*100</f>
        <v>41.282637166114846</v>
      </c>
      <c r="H7" s="173">
        <v>3886.6328436897002</v>
      </c>
      <c r="I7" s="95">
        <f t="shared" ref="I7:I12" si="4">H7/$H$13*100</f>
        <v>32.775213979848139</v>
      </c>
      <c r="J7" s="173">
        <v>2295.4714755595101</v>
      </c>
      <c r="K7" s="95">
        <f t="shared" ref="K7:K12" si="5">J7/$J$13*100</f>
        <v>33.61834720842603</v>
      </c>
      <c r="L7" s="173">
        <v>2512.2618325204298</v>
      </c>
      <c r="M7" s="575">
        <f t="shared" ref="M7:M12" si="6">L7/$L$13*100</f>
        <v>23.427241119856575</v>
      </c>
    </row>
    <row r="8" spans="1:13" ht="18" customHeight="1">
      <c r="A8" s="576" t="s">
        <v>84</v>
      </c>
      <c r="B8" s="173">
        <f t="shared" si="0"/>
        <v>1895.936179791101</v>
      </c>
      <c r="C8" s="95">
        <f t="shared" si="1"/>
        <v>11.771556700149285</v>
      </c>
      <c r="D8" s="173">
        <f t="shared" si="0"/>
        <v>4065.9226313987301</v>
      </c>
      <c r="E8" s="95">
        <f t="shared" si="2"/>
        <v>18.005045495579182</v>
      </c>
      <c r="F8" s="173">
        <v>1018.94712184704</v>
      </c>
      <c r="G8" s="95">
        <f t="shared" si="3"/>
        <v>10.982345219869361</v>
      </c>
      <c r="H8" s="173">
        <v>2317.2417627227501</v>
      </c>
      <c r="I8" s="95">
        <f t="shared" si="4"/>
        <v>19.540846195335178</v>
      </c>
      <c r="J8" s="173">
        <v>876.98905794406096</v>
      </c>
      <c r="K8" s="95">
        <f t="shared" si="5"/>
        <v>12.843950779552848</v>
      </c>
      <c r="L8" s="173">
        <v>1748.68086867598</v>
      </c>
      <c r="M8" s="575">
        <f t="shared" si="6"/>
        <v>16.306727197719066</v>
      </c>
    </row>
    <row r="9" spans="1:13" ht="18" customHeight="1">
      <c r="A9" s="576" t="s">
        <v>85</v>
      </c>
      <c r="B9" s="173">
        <f t="shared" si="0"/>
        <v>567.63572398794497</v>
      </c>
      <c r="C9" s="95">
        <f t="shared" si="1"/>
        <v>3.5243570860547733</v>
      </c>
      <c r="D9" s="173">
        <f t="shared" si="0"/>
        <v>2134.7244918211841</v>
      </c>
      <c r="E9" s="95">
        <f t="shared" si="2"/>
        <v>9.4531586260275589</v>
      </c>
      <c r="F9" s="173">
        <v>323.105359034618</v>
      </c>
      <c r="G9" s="95">
        <f t="shared" si="3"/>
        <v>3.4824717781976218</v>
      </c>
      <c r="H9" s="173">
        <v>1422.0401081887601</v>
      </c>
      <c r="I9" s="95">
        <f t="shared" si="4"/>
        <v>11.991785874368034</v>
      </c>
      <c r="J9" s="173">
        <v>244.53036495332699</v>
      </c>
      <c r="K9" s="95">
        <f t="shared" si="5"/>
        <v>3.5812715599091991</v>
      </c>
      <c r="L9" s="173">
        <v>712.68438363242399</v>
      </c>
      <c r="M9" s="575">
        <f t="shared" si="6"/>
        <v>6.6458952174434174</v>
      </c>
    </row>
    <row r="10" spans="1:13" ht="18" customHeight="1">
      <c r="A10" s="576" t="s">
        <v>86</v>
      </c>
      <c r="B10" s="173">
        <f t="shared" si="0"/>
        <v>323.740504879105</v>
      </c>
      <c r="C10" s="95">
        <f t="shared" si="1"/>
        <v>2.0100516831422239</v>
      </c>
      <c r="D10" s="173">
        <f t="shared" si="0"/>
        <v>612.42875741484204</v>
      </c>
      <c r="E10" s="95">
        <f t="shared" si="2"/>
        <v>2.712006262711864</v>
      </c>
      <c r="F10" s="173">
        <v>172.239323003865</v>
      </c>
      <c r="G10" s="95">
        <f t="shared" si="3"/>
        <v>1.8564179289658853</v>
      </c>
      <c r="H10" s="173">
        <v>313.665141175656</v>
      </c>
      <c r="I10" s="95">
        <f t="shared" si="4"/>
        <v>2.6450767369865225</v>
      </c>
      <c r="J10" s="173">
        <v>151.50118187524001</v>
      </c>
      <c r="K10" s="95">
        <f t="shared" si="5"/>
        <v>2.2188118602202502</v>
      </c>
      <c r="L10" s="173">
        <v>298.76361623918598</v>
      </c>
      <c r="M10" s="575">
        <f t="shared" si="6"/>
        <v>2.7860182345937021</v>
      </c>
    </row>
    <row r="11" spans="1:13" ht="18" customHeight="1">
      <c r="A11" s="576" t="s">
        <v>87</v>
      </c>
      <c r="B11" s="173">
        <f t="shared" si="0"/>
        <v>1281.4522355556021</v>
      </c>
      <c r="C11" s="95">
        <f t="shared" si="1"/>
        <v>7.9563267003206279</v>
      </c>
      <c r="D11" s="173">
        <f t="shared" si="0"/>
        <v>2371.7381237314248</v>
      </c>
      <c r="E11" s="95">
        <f t="shared" si="2"/>
        <v>10.502721446692515</v>
      </c>
      <c r="F11" s="173">
        <v>388.31277365692102</v>
      </c>
      <c r="G11" s="95">
        <f t="shared" si="3"/>
        <v>4.1852858133157183</v>
      </c>
      <c r="H11" s="173">
        <v>619.28555511283503</v>
      </c>
      <c r="I11" s="95">
        <f t="shared" si="4"/>
        <v>5.2223138638903261</v>
      </c>
      <c r="J11" s="173">
        <v>893.13946189868102</v>
      </c>
      <c r="K11" s="95">
        <f t="shared" si="5"/>
        <v>13.080481659367162</v>
      </c>
      <c r="L11" s="173">
        <v>1752.45256861859</v>
      </c>
      <c r="M11" s="575">
        <f t="shared" si="6"/>
        <v>16.34189889950726</v>
      </c>
    </row>
    <row r="12" spans="1:13" ht="18" customHeight="1" thickBot="1">
      <c r="A12" s="577" t="s">
        <v>88</v>
      </c>
      <c r="B12" s="178">
        <f t="shared" si="0"/>
        <v>906.330741919091</v>
      </c>
      <c r="C12" s="95">
        <f t="shared" si="1"/>
        <v>5.6272588873558371</v>
      </c>
      <c r="D12" s="178">
        <f t="shared" si="0"/>
        <v>3251.4686450214704</v>
      </c>
      <c r="E12" s="95">
        <f t="shared" si="2"/>
        <v>14.398414871195245</v>
      </c>
      <c r="F12" s="178">
        <v>330.98701848432</v>
      </c>
      <c r="G12" s="95">
        <f t="shared" si="3"/>
        <v>3.5674213336025855</v>
      </c>
      <c r="H12" s="178">
        <v>1086.0785056536499</v>
      </c>
      <c r="I12" s="95">
        <f t="shared" si="4"/>
        <v>9.1586874431697733</v>
      </c>
      <c r="J12" s="178">
        <v>575.34372343477105</v>
      </c>
      <c r="K12" s="95">
        <f t="shared" si="5"/>
        <v>8.4262014425181349</v>
      </c>
      <c r="L12" s="178">
        <v>2165.3901393678202</v>
      </c>
      <c r="M12" s="575">
        <f t="shared" si="6"/>
        <v>20.192607417291256</v>
      </c>
    </row>
    <row r="13" spans="1:13" ht="20.399999999999999" customHeight="1" thickTop="1">
      <c r="A13" s="578" t="s">
        <v>40</v>
      </c>
      <c r="B13" s="571">
        <f t="shared" ref="B13:M13" si="7">SUM(B6:B12)</f>
        <v>16106.078644356843</v>
      </c>
      <c r="C13" s="572">
        <f t="shared" si="7"/>
        <v>100.00000000000001</v>
      </c>
      <c r="D13" s="571">
        <f t="shared" si="7"/>
        <v>22582.129172609115</v>
      </c>
      <c r="E13" s="572">
        <f t="shared" si="7"/>
        <v>99.999999999999986</v>
      </c>
      <c r="F13" s="571">
        <f t="shared" si="7"/>
        <v>9278.0467327101633</v>
      </c>
      <c r="G13" s="572">
        <f t="shared" si="7"/>
        <v>99.999999999999986</v>
      </c>
      <c r="H13" s="571">
        <f t="shared" si="7"/>
        <v>11858.451469086971</v>
      </c>
      <c r="I13" s="572">
        <f t="shared" si="7"/>
        <v>99.999999999999986</v>
      </c>
      <c r="J13" s="571">
        <f t="shared" si="7"/>
        <v>6828.0319116466799</v>
      </c>
      <c r="K13" s="572">
        <f t="shared" si="7"/>
        <v>100.00000000000001</v>
      </c>
      <c r="L13" s="571">
        <f t="shared" si="7"/>
        <v>10723.67770352214</v>
      </c>
      <c r="M13" s="579">
        <f t="shared" si="7"/>
        <v>100</v>
      </c>
    </row>
    <row r="14" spans="1:13" ht="12.75" customHeight="1">
      <c r="A14" s="907" t="s">
        <v>411</v>
      </c>
      <c r="B14" s="908"/>
      <c r="C14" s="908"/>
      <c r="D14" s="908"/>
      <c r="E14" s="908"/>
      <c r="F14" s="908"/>
      <c r="G14" s="908"/>
      <c r="H14" s="908"/>
      <c r="I14" s="908"/>
      <c r="J14" s="908"/>
      <c r="K14" s="908"/>
      <c r="L14" s="908"/>
      <c r="M14" s="909"/>
    </row>
    <row r="15" spans="1:13" ht="15" customHeight="1">
      <c r="A15" s="580" t="s">
        <v>436</v>
      </c>
      <c r="B15" s="910">
        <v>2.9031137405803702</v>
      </c>
      <c r="C15" s="911"/>
      <c r="D15" s="911"/>
      <c r="E15" s="912"/>
      <c r="F15" s="910">
        <v>3.21318282470896</v>
      </c>
      <c r="G15" s="911"/>
      <c r="H15" s="911"/>
      <c r="I15" s="912"/>
      <c r="J15" s="911">
        <v>2.6340799663727599</v>
      </c>
      <c r="K15" s="911"/>
      <c r="L15" s="911"/>
      <c r="M15" s="913"/>
    </row>
    <row r="16" spans="1:13" ht="15" customHeight="1" thickBot="1">
      <c r="A16" s="581" t="s">
        <v>428</v>
      </c>
      <c r="B16" s="903">
        <f>B15*'1.'!$B$5</f>
        <v>6851.9290505177896</v>
      </c>
      <c r="C16" s="904"/>
      <c r="D16" s="904"/>
      <c r="E16" s="905"/>
      <c r="F16" s="903">
        <f>F15*'1.'!$E$5</f>
        <v>3496.2899370284167</v>
      </c>
      <c r="G16" s="904"/>
      <c r="H16" s="904"/>
      <c r="I16" s="905"/>
      <c r="J16" s="904">
        <f>J15*'1.'!$I$5</f>
        <v>3350.7920525830573</v>
      </c>
      <c r="K16" s="904"/>
      <c r="L16" s="904"/>
      <c r="M16" s="906"/>
    </row>
  </sheetData>
  <mergeCells count="18">
    <mergeCell ref="B16:E16"/>
    <mergeCell ref="F16:I16"/>
    <mergeCell ref="J16:M16"/>
    <mergeCell ref="A14:M14"/>
    <mergeCell ref="B15:E15"/>
    <mergeCell ref="F15:I15"/>
    <mergeCell ref="J15:M15"/>
    <mergeCell ref="A1:M1"/>
    <mergeCell ref="F3:I3"/>
    <mergeCell ref="F4:G4"/>
    <mergeCell ref="H4:I4"/>
    <mergeCell ref="J3:M3"/>
    <mergeCell ref="J4:K4"/>
    <mergeCell ref="L4:M4"/>
    <mergeCell ref="A3:E3"/>
    <mergeCell ref="A4:A5"/>
    <mergeCell ref="B4:C4"/>
    <mergeCell ref="D4:E4"/>
  </mergeCells>
  <hyperlinks>
    <hyperlink ref="A1:M1" location="'0'!A1" display="SURNUD METSA TAGAVARA METSAMAAL PUULIIKIDE LÕIKES" xr:uid="{3CBBDE62-369A-45FD-B4D4-BBDC990C292F}"/>
  </hyperlinks>
  <printOptions horizontalCentered="1"/>
  <pageMargins left="0.78740157480314965" right="0.78740157480314965" top="0.98425196850393704" bottom="1.1811023622047245" header="0.51181102362204722" footer="0.51181102362204722"/>
  <pageSetup paperSize="9" scale="79"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3"/>
  <sheetViews>
    <sheetView zoomScaleNormal="100" workbookViewId="0">
      <selection activeCell="B12" sqref="B12"/>
    </sheetView>
  </sheetViews>
  <sheetFormatPr defaultColWidth="11.44140625" defaultRowHeight="13.2"/>
  <cols>
    <col min="1" max="1" width="17.6640625" customWidth="1"/>
    <col min="9" max="9" width="10.33203125" customWidth="1"/>
  </cols>
  <sheetData>
    <row r="1" spans="1:11" ht="15.75" customHeight="1">
      <c r="A1" s="789" t="s">
        <v>327</v>
      </c>
      <c r="B1" s="895"/>
      <c r="C1" s="895"/>
      <c r="D1" s="895"/>
      <c r="E1" s="895"/>
      <c r="F1" s="895"/>
      <c r="G1" s="895"/>
      <c r="H1" s="895"/>
      <c r="I1" s="895"/>
      <c r="J1" s="895"/>
    </row>
    <row r="2" spans="1:11" ht="13.5" customHeight="1">
      <c r="A2" s="162"/>
      <c r="B2" s="162"/>
      <c r="C2" s="162"/>
      <c r="D2" s="162"/>
      <c r="E2" s="162"/>
      <c r="F2" s="162"/>
      <c r="G2" s="162"/>
      <c r="H2" s="162"/>
      <c r="I2" s="162"/>
      <c r="J2" s="162"/>
    </row>
    <row r="3" spans="1:11" ht="15.75" customHeight="1">
      <c r="A3" s="806" t="s">
        <v>77</v>
      </c>
      <c r="B3" s="770" t="s">
        <v>223</v>
      </c>
      <c r="C3" s="792"/>
      <c r="D3" s="792"/>
      <c r="E3" s="793" t="s">
        <v>64</v>
      </c>
      <c r="F3" s="793"/>
      <c r="G3" s="793"/>
      <c r="H3" s="770" t="s">
        <v>22</v>
      </c>
      <c r="I3" s="792"/>
      <c r="J3" s="795"/>
    </row>
    <row r="4" spans="1:11" ht="30.75" customHeight="1">
      <c r="A4" s="808"/>
      <c r="B4" s="257" t="s">
        <v>330</v>
      </c>
      <c r="C4" s="256" t="s">
        <v>24</v>
      </c>
      <c r="D4" s="570" t="s">
        <v>68</v>
      </c>
      <c r="E4" s="257" t="s">
        <v>330</v>
      </c>
      <c r="F4" s="256" t="s">
        <v>24</v>
      </c>
      <c r="G4" s="570" t="s">
        <v>68</v>
      </c>
      <c r="H4" s="257" t="s">
        <v>330</v>
      </c>
      <c r="I4" s="256" t="s">
        <v>24</v>
      </c>
      <c r="J4" s="569" t="s">
        <v>68</v>
      </c>
    </row>
    <row r="5" spans="1:11" ht="15.75" customHeight="1">
      <c r="A5" s="275" t="s">
        <v>82</v>
      </c>
      <c r="B5" s="261">
        <v>288.60500000000002</v>
      </c>
      <c r="C5" s="262">
        <f>B5/B$12*100</f>
        <v>28.421557466487567</v>
      </c>
      <c r="D5" s="263">
        <v>3.81715455886467</v>
      </c>
      <c r="E5" s="261">
        <v>195.35300000000001</v>
      </c>
      <c r="F5" s="262">
        <f>E5/E$12*100</f>
        <v>37.405959969439984</v>
      </c>
      <c r="G5" s="263">
        <v>4.9309738924047304</v>
      </c>
      <c r="H5" s="261">
        <v>93.251999999999995</v>
      </c>
      <c r="I5" s="262">
        <f>H5/H$12*100</f>
        <v>18.907810938111449</v>
      </c>
      <c r="J5" s="481">
        <v>5.4446952899601602</v>
      </c>
    </row>
    <row r="6" spans="1:11" ht="15" customHeight="1">
      <c r="A6" s="276" t="s">
        <v>83</v>
      </c>
      <c r="B6" s="264">
        <v>213.26300000000001</v>
      </c>
      <c r="C6" s="265">
        <f t="shared" ref="C6:C11" si="0">B6/B$12*100</f>
        <v>21.001945946797658</v>
      </c>
      <c r="D6" s="266">
        <v>3.72694595269332</v>
      </c>
      <c r="E6" s="264">
        <v>119.49299999999999</v>
      </c>
      <c r="F6" s="265">
        <f t="shared" ref="F6:F11" si="1">E6/E$12*100</f>
        <v>22.880377443030266</v>
      </c>
      <c r="G6" s="266">
        <v>4.9129785531557602</v>
      </c>
      <c r="H6" s="264">
        <v>93.77</v>
      </c>
      <c r="I6" s="265">
        <f t="shared" ref="I6:I11" si="2">H6/H$12*100</f>
        <v>19.012840814853416</v>
      </c>
      <c r="J6" s="482">
        <v>5.2862136526148999</v>
      </c>
    </row>
    <row r="7" spans="1:11" ht="15" customHeight="1">
      <c r="A7" s="276" t="s">
        <v>84</v>
      </c>
      <c r="B7" s="264">
        <v>274.983</v>
      </c>
      <c r="C7" s="265">
        <f t="shared" si="0"/>
        <v>27.080075316807228</v>
      </c>
      <c r="D7" s="266">
        <v>3.4077794404286799</v>
      </c>
      <c r="E7" s="264">
        <v>129.20400000000001</v>
      </c>
      <c r="F7" s="265">
        <f t="shared" si="1"/>
        <v>24.739828166915913</v>
      </c>
      <c r="G7" s="266">
        <v>5.23377317507755</v>
      </c>
      <c r="H7" s="264">
        <v>145.77799999999999</v>
      </c>
      <c r="I7" s="265">
        <f t="shared" si="2"/>
        <v>29.558002648050557</v>
      </c>
      <c r="J7" s="482">
        <v>4.1886624870908502</v>
      </c>
    </row>
    <row r="8" spans="1:11" ht="15" customHeight="1">
      <c r="A8" s="276" t="s">
        <v>85</v>
      </c>
      <c r="B8" s="264">
        <v>99.846999999999994</v>
      </c>
      <c r="C8" s="265">
        <f t="shared" si="0"/>
        <v>9.8328415944158429</v>
      </c>
      <c r="D8" s="266">
        <v>5.2385593422841898</v>
      </c>
      <c r="E8" s="264">
        <v>40.308999999999997</v>
      </c>
      <c r="F8" s="265">
        <f t="shared" si="1"/>
        <v>7.7183193521888906</v>
      </c>
      <c r="G8" s="266">
        <v>8.6298611312159892</v>
      </c>
      <c r="H8" s="264">
        <v>59.537999999999997</v>
      </c>
      <c r="I8" s="265">
        <f t="shared" si="2"/>
        <v>12.071947493172045</v>
      </c>
      <c r="J8" s="482">
        <v>6.39212331406027</v>
      </c>
    </row>
    <row r="9" spans="1:11" ht="15" customHeight="1">
      <c r="A9" s="276" t="s">
        <v>86</v>
      </c>
      <c r="B9" s="264">
        <v>37.488999999999997</v>
      </c>
      <c r="C9" s="265">
        <f t="shared" si="0"/>
        <v>3.6918825656560088</v>
      </c>
      <c r="D9" s="266">
        <v>8.1829375137465092</v>
      </c>
      <c r="E9" s="264">
        <v>18.265000000000001</v>
      </c>
      <c r="F9" s="265">
        <f t="shared" si="1"/>
        <v>3.4973604646041849</v>
      </c>
      <c r="G9" s="266">
        <v>11.4652553278478</v>
      </c>
      <c r="H9" s="264">
        <v>19.224</v>
      </c>
      <c r="I9" s="265">
        <f t="shared" si="2"/>
        <v>3.8978655414817327</v>
      </c>
      <c r="J9" s="482">
        <v>10.9456869064029</v>
      </c>
    </row>
    <row r="10" spans="1:11" ht="15" customHeight="1">
      <c r="A10" s="276" t="s">
        <v>87</v>
      </c>
      <c r="B10" s="264">
        <v>79.739000000000004</v>
      </c>
      <c r="C10" s="265">
        <f t="shared" si="0"/>
        <v>7.8526240738041695</v>
      </c>
      <c r="D10" s="266">
        <v>5.69830262113459</v>
      </c>
      <c r="E10" s="264">
        <v>15.693</v>
      </c>
      <c r="F10" s="265">
        <f t="shared" si="1"/>
        <v>3.0048769652906362</v>
      </c>
      <c r="G10" s="266">
        <v>12.203135514177999</v>
      </c>
      <c r="H10" s="264">
        <v>64.045000000000002</v>
      </c>
      <c r="I10" s="265">
        <f t="shared" si="2"/>
        <v>12.985788524979066</v>
      </c>
      <c r="J10" s="482">
        <v>6.1992967798062404</v>
      </c>
    </row>
    <row r="11" spans="1:11" ht="15.75" customHeight="1">
      <c r="A11" s="277" t="s">
        <v>88</v>
      </c>
      <c r="B11" s="267">
        <v>21.518999999999998</v>
      </c>
      <c r="C11" s="268">
        <f t="shared" si="0"/>
        <v>2.1191715151204793</v>
      </c>
      <c r="D11" s="269">
        <v>9.7466770710115398</v>
      </c>
      <c r="E11" s="267">
        <v>3.9329999999999998</v>
      </c>
      <c r="F11" s="268">
        <f t="shared" si="1"/>
        <v>0.7530861597201346</v>
      </c>
      <c r="G11" s="269">
        <v>21.7569348580572</v>
      </c>
      <c r="H11" s="267">
        <v>17.585000000000001</v>
      </c>
      <c r="I11" s="268">
        <f t="shared" si="2"/>
        <v>3.5655412789719239</v>
      </c>
      <c r="J11" s="483">
        <v>10.3718956840044</v>
      </c>
    </row>
    <row r="12" spans="1:11" ht="30" customHeight="1">
      <c r="A12" s="484" t="s">
        <v>170</v>
      </c>
      <c r="B12" s="485">
        <v>1015.444</v>
      </c>
      <c r="C12" s="486">
        <f>SUM(C5:C11)</f>
        <v>100.00009847908895</v>
      </c>
      <c r="D12" s="487">
        <v>2.0413804024405899</v>
      </c>
      <c r="E12" s="485">
        <v>522.25099999999998</v>
      </c>
      <c r="F12" s="486">
        <f>SUM(F5:F11)</f>
        <v>99.999808521190005</v>
      </c>
      <c r="G12" s="487">
        <v>3.1651185246037601</v>
      </c>
      <c r="H12" s="485">
        <v>493.19299999999998</v>
      </c>
      <c r="I12" s="486">
        <f>SUM(I5:I11)</f>
        <v>99.999797239620193</v>
      </c>
      <c r="J12" s="488">
        <v>2.7826866623934698</v>
      </c>
    </row>
    <row r="13" spans="1:11" ht="15.75" customHeight="1">
      <c r="A13" s="837"/>
      <c r="B13" s="837"/>
      <c r="C13" s="837"/>
      <c r="D13" s="837"/>
      <c r="E13" s="837"/>
      <c r="F13" s="837"/>
      <c r="G13" s="837"/>
      <c r="H13" s="837"/>
      <c r="I13" s="837"/>
      <c r="J13" s="837"/>
      <c r="K13" s="914"/>
    </row>
  </sheetData>
  <mergeCells count="6">
    <mergeCell ref="A13:K13"/>
    <mergeCell ref="A1:J1"/>
    <mergeCell ref="A3:A4"/>
    <mergeCell ref="B3:D3"/>
    <mergeCell ref="E3:G3"/>
    <mergeCell ref="H3:J3"/>
  </mergeCells>
  <hyperlinks>
    <hyperlink ref="A1:J1" location="'0'!A1" display=" KAHJUSTATUD METSAMAA  PINDALA ENAMUSPUULIIGI JÄRGI" xr:uid="{40D25B28-804D-46FE-AB93-098E43654B4A}"/>
  </hyperlinks>
  <printOptions horizontalCentered="1"/>
  <pageMargins left="0.78740157480314965" right="0.78740157480314965" top="0.98425196850393704" bottom="1.1811023622047245" header="0.51181102362204722" footer="0.51181102362204722"/>
  <pageSetup paperSize="9" scale="98"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46"/>
  <sheetViews>
    <sheetView topLeftCell="A14" zoomScaleNormal="100" workbookViewId="0">
      <selection activeCell="L27" sqref="L27"/>
    </sheetView>
  </sheetViews>
  <sheetFormatPr defaultColWidth="11.44140625" defaultRowHeight="13.2"/>
  <cols>
    <col min="1" max="1" width="14" customWidth="1"/>
    <col min="2" max="2" width="20.109375" customWidth="1"/>
    <col min="3" max="3" width="8.6640625" customWidth="1"/>
    <col min="4" max="4" width="6.6640625" customWidth="1"/>
    <col min="5" max="5" width="8.6640625" customWidth="1"/>
    <col min="6" max="6" width="10.44140625" customWidth="1"/>
    <col min="7" max="7" width="9.6640625" customWidth="1"/>
    <col min="8" max="8" width="6.6640625" customWidth="1"/>
    <col min="9" max="9" width="8.6640625" customWidth="1"/>
    <col min="10" max="10" width="10.44140625" customWidth="1"/>
    <col min="11" max="11" width="8.6640625" customWidth="1"/>
  </cols>
  <sheetData>
    <row r="1" spans="1:11" ht="18.75" customHeight="1">
      <c r="A1" s="703" t="str">
        <f>('0'!B1-1) &amp; ". a. RAIETE  MAHT  METSAMAAL"</f>
        <v>2024. a. RAIETE  MAHT  METSAMAAL</v>
      </c>
      <c r="B1" s="703"/>
      <c r="C1" s="703"/>
      <c r="D1" s="703"/>
      <c r="E1" s="703"/>
      <c r="F1" s="703"/>
      <c r="G1" s="703"/>
      <c r="H1" s="703"/>
      <c r="I1" s="703"/>
      <c r="J1" s="703"/>
      <c r="K1" s="703"/>
    </row>
    <row r="2" spans="1:11" ht="9.75" customHeight="1">
      <c r="A2" s="83"/>
      <c r="B2" s="83"/>
      <c r="C2" s="83"/>
      <c r="D2" s="83"/>
      <c r="E2" s="83"/>
      <c r="F2" s="83"/>
      <c r="G2" s="83"/>
      <c r="H2" s="83"/>
      <c r="I2" s="83"/>
      <c r="J2" s="83"/>
    </row>
    <row r="3" spans="1:11" ht="16.5" customHeight="1">
      <c r="A3" s="706" t="s">
        <v>228</v>
      </c>
      <c r="B3" s="707"/>
      <c r="C3" s="915" t="s">
        <v>78</v>
      </c>
      <c r="D3" s="916"/>
      <c r="E3" s="917"/>
      <c r="F3" s="706" t="s">
        <v>79</v>
      </c>
      <c r="G3" s="733"/>
      <c r="H3" s="733"/>
      <c r="I3" s="733"/>
      <c r="J3" s="918" t="s">
        <v>229</v>
      </c>
      <c r="K3" s="919"/>
    </row>
    <row r="4" spans="1:11" ht="27.75" customHeight="1">
      <c r="A4" s="505" t="s">
        <v>232</v>
      </c>
      <c r="B4" s="504" t="s">
        <v>233</v>
      </c>
      <c r="C4" s="291" t="s">
        <v>23</v>
      </c>
      <c r="D4" s="493" t="s">
        <v>24</v>
      </c>
      <c r="E4" s="494" t="s">
        <v>230</v>
      </c>
      <c r="F4" s="291" t="s">
        <v>428</v>
      </c>
      <c r="G4" s="511" t="s">
        <v>237</v>
      </c>
      <c r="H4" s="493" t="s">
        <v>24</v>
      </c>
      <c r="I4" s="510" t="s">
        <v>230</v>
      </c>
      <c r="J4" s="291" t="s">
        <v>429</v>
      </c>
      <c r="K4" s="495" t="s">
        <v>230</v>
      </c>
    </row>
    <row r="5" spans="1:11" ht="16.5" customHeight="1">
      <c r="A5" s="923" t="s">
        <v>242</v>
      </c>
      <c r="B5" s="506" t="s">
        <v>234</v>
      </c>
      <c r="C5" s="166">
        <v>25.745000000000001</v>
      </c>
      <c r="D5" s="95">
        <f>C5/$C$15*100</f>
        <v>21.935093593708732</v>
      </c>
      <c r="E5" s="489">
        <v>12.825771621229199</v>
      </c>
      <c r="F5" s="496">
        <v>42.167999999999999</v>
      </c>
      <c r="G5" s="496">
        <v>0.69299999999999995</v>
      </c>
      <c r="H5" s="95">
        <f>F5/$F$15*100</f>
        <v>0.33735727838247714</v>
      </c>
      <c r="I5" s="513">
        <v>26.021497828277202</v>
      </c>
      <c r="J5" s="166">
        <v>1.6379999999999999</v>
      </c>
      <c r="K5" s="490">
        <v>23.4364490818995</v>
      </c>
    </row>
    <row r="6" spans="1:11" ht="16.5" customHeight="1">
      <c r="A6" s="924"/>
      <c r="B6" s="130" t="s">
        <v>235</v>
      </c>
      <c r="C6" s="171">
        <v>25.463999999999999</v>
      </c>
      <c r="D6" s="96">
        <f t="shared" ref="D6:D14" si="0">C6/$C$15*100</f>
        <v>21.695677734325074</v>
      </c>
      <c r="E6" s="290">
        <v>12.7665175910759</v>
      </c>
      <c r="F6" s="497">
        <v>1856.5060000000001</v>
      </c>
      <c r="G6" s="497">
        <v>46.436</v>
      </c>
      <c r="H6" s="96">
        <f t="shared" ref="H6:H14" si="1">F6/$F$15*100</f>
        <v>14.852632599619122</v>
      </c>
      <c r="I6" s="514">
        <v>13.427023404638501</v>
      </c>
      <c r="J6" s="171">
        <v>72.906000000000006</v>
      </c>
      <c r="K6" s="491">
        <v>8.1236915535357195</v>
      </c>
    </row>
    <row r="7" spans="1:11" ht="16.5" customHeight="1">
      <c r="A7" s="925"/>
      <c r="B7" s="507" t="s">
        <v>236</v>
      </c>
      <c r="C7" s="508">
        <v>15.738</v>
      </c>
      <c r="D7" s="97">
        <f t="shared" si="0"/>
        <v>13.408992152953505</v>
      </c>
      <c r="E7" s="512">
        <v>14.257512482587501</v>
      </c>
      <c r="F7" s="509">
        <v>749.45</v>
      </c>
      <c r="G7" s="509">
        <v>257.05799999999999</v>
      </c>
      <c r="H7" s="97">
        <f t="shared" si="1"/>
        <v>5.9958359961048071</v>
      </c>
      <c r="I7" s="515">
        <v>25.069397967241301</v>
      </c>
      <c r="J7" s="508">
        <v>47.62</v>
      </c>
      <c r="K7" s="492">
        <v>19.577918617762801</v>
      </c>
    </row>
    <row r="8" spans="1:11" ht="16.5" customHeight="1">
      <c r="A8" s="516"/>
      <c r="B8" s="517" t="s">
        <v>170</v>
      </c>
      <c r="C8" s="518">
        <v>66.947999999999993</v>
      </c>
      <c r="D8" s="519">
        <f t="shared" si="0"/>
        <v>57.04061549472177</v>
      </c>
      <c r="E8" s="520">
        <v>7.8798557567140897</v>
      </c>
      <c r="F8" s="521">
        <v>2648.1239999999998</v>
      </c>
      <c r="G8" s="521">
        <v>304.18700000000001</v>
      </c>
      <c r="H8" s="519">
        <f t="shared" si="1"/>
        <v>21.185825874106403</v>
      </c>
      <c r="I8" s="522">
        <v>12.385952986765499</v>
      </c>
      <c r="J8" s="518">
        <v>39.555</v>
      </c>
      <c r="K8" s="523">
        <v>9.7037359906032403</v>
      </c>
    </row>
    <row r="9" spans="1:11" ht="16.5" customHeight="1">
      <c r="A9" s="926" t="s">
        <v>243</v>
      </c>
      <c r="B9" s="506" t="s">
        <v>239</v>
      </c>
      <c r="C9" s="166">
        <v>34.033999999999999</v>
      </c>
      <c r="D9" s="95">
        <f t="shared" si="0"/>
        <v>28.99743543865927</v>
      </c>
      <c r="E9" s="489">
        <v>10.6638115148931</v>
      </c>
      <c r="F9" s="496">
        <v>9230.9989999999998</v>
      </c>
      <c r="G9" s="496">
        <v>456.85399999999998</v>
      </c>
      <c r="H9" s="95">
        <f t="shared" si="1"/>
        <v>73.85089877137564</v>
      </c>
      <c r="I9" s="513">
        <v>11.793574860054701</v>
      </c>
      <c r="J9" s="166">
        <v>271.23099999999999</v>
      </c>
      <c r="K9" s="490">
        <v>4.7873351474124499</v>
      </c>
    </row>
    <row r="10" spans="1:11" ht="16.5" customHeight="1">
      <c r="A10" s="925"/>
      <c r="B10" s="130" t="s">
        <v>240</v>
      </c>
      <c r="C10" s="171">
        <v>1.5640000000000001</v>
      </c>
      <c r="D10" s="96">
        <f t="shared" si="0"/>
        <v>1.3325494806976288</v>
      </c>
      <c r="E10" s="290">
        <v>39.879181428894199</v>
      </c>
      <c r="F10" s="497">
        <v>338.27</v>
      </c>
      <c r="G10" s="497">
        <v>40.637</v>
      </c>
      <c r="H10" s="96">
        <f t="shared" si="1"/>
        <v>2.7062665186501742</v>
      </c>
      <c r="I10" s="514">
        <v>44.932951967241401</v>
      </c>
      <c r="J10" s="171">
        <v>216.28899999999999</v>
      </c>
      <c r="K10" s="491">
        <v>16.979381935250601</v>
      </c>
    </row>
    <row r="11" spans="1:11" ht="16.5" customHeight="1">
      <c r="A11" s="516"/>
      <c r="B11" s="517" t="s">
        <v>170</v>
      </c>
      <c r="C11" s="518">
        <v>35.597999999999999</v>
      </c>
      <c r="D11" s="519">
        <f t="shared" si="0"/>
        <v>30.3299849193569</v>
      </c>
      <c r="E11" s="520">
        <v>10.4188403300787</v>
      </c>
      <c r="F11" s="521">
        <v>9569.2690000000002</v>
      </c>
      <c r="G11" s="521">
        <v>497.49099999999999</v>
      </c>
      <c r="H11" s="519">
        <f t="shared" si="1"/>
        <v>76.557165290025821</v>
      </c>
      <c r="I11" s="522">
        <v>11.609634201813799</v>
      </c>
      <c r="J11" s="518">
        <v>268.81700000000001</v>
      </c>
      <c r="K11" s="523">
        <v>4.6804055643629896</v>
      </c>
    </row>
    <row r="12" spans="1:11" ht="16.5" customHeight="1">
      <c r="A12" s="926" t="s">
        <v>231</v>
      </c>
      <c r="B12" s="130" t="s">
        <v>241</v>
      </c>
      <c r="C12" s="171">
        <v>3.27</v>
      </c>
      <c r="D12" s="96">
        <f t="shared" si="0"/>
        <v>2.7860849116887763</v>
      </c>
      <c r="E12" s="290">
        <v>27.519918052596001</v>
      </c>
      <c r="F12" s="497">
        <v>136.232</v>
      </c>
      <c r="G12" s="497">
        <v>16.86</v>
      </c>
      <c r="H12" s="96">
        <f t="shared" si="1"/>
        <v>1.0898988984206417</v>
      </c>
      <c r="I12" s="514">
        <v>43.693207253622099</v>
      </c>
      <c r="J12" s="171">
        <v>41.66</v>
      </c>
      <c r="K12" s="491">
        <v>34.510275570002001</v>
      </c>
    </row>
    <row r="13" spans="1:11" ht="16.5" customHeight="1">
      <c r="A13" s="925"/>
      <c r="B13" s="130" t="s">
        <v>231</v>
      </c>
      <c r="C13" s="171">
        <v>11.554</v>
      </c>
      <c r="D13" s="96">
        <f t="shared" si="0"/>
        <v>9.8441666879670091</v>
      </c>
      <c r="E13" s="290">
        <v>16.109390287794</v>
      </c>
      <c r="F13" s="497">
        <v>145.88300000000001</v>
      </c>
      <c r="G13" s="497">
        <v>19.300999999999998</v>
      </c>
      <c r="H13" s="96">
        <f t="shared" si="1"/>
        <v>1.1671099374471381</v>
      </c>
      <c r="I13" s="514">
        <v>29.0366490351024</v>
      </c>
      <c r="J13" s="171">
        <v>12.625999999999999</v>
      </c>
      <c r="K13" s="491">
        <v>23.628887158148</v>
      </c>
    </row>
    <row r="14" spans="1:11" ht="16.5" customHeight="1">
      <c r="A14" s="516"/>
      <c r="B14" s="517" t="s">
        <v>170</v>
      </c>
      <c r="C14" s="518">
        <v>14.824</v>
      </c>
      <c r="D14" s="519">
        <f t="shared" si="0"/>
        <v>12.630251599655788</v>
      </c>
      <c r="E14" s="520">
        <v>14.1584827224483</v>
      </c>
      <c r="F14" s="521">
        <v>282.11500000000001</v>
      </c>
      <c r="G14" s="521">
        <v>36.161000000000001</v>
      </c>
      <c r="H14" s="519">
        <f t="shared" si="1"/>
        <v>2.2570088358677798</v>
      </c>
      <c r="I14" s="522">
        <v>25.947678606606701</v>
      </c>
      <c r="J14" s="518">
        <v>19.030999999999999</v>
      </c>
      <c r="K14" s="523">
        <v>21.969340005656999</v>
      </c>
    </row>
    <row r="15" spans="1:11" ht="14.4">
      <c r="A15" s="927" t="s">
        <v>238</v>
      </c>
      <c r="B15" s="928"/>
      <c r="C15" s="526">
        <v>117.369</v>
      </c>
      <c r="D15" s="99">
        <f>SUM(D14,D11,D8)</f>
        <v>100.00085201373446</v>
      </c>
      <c r="E15" s="154">
        <v>6.0638835823249204</v>
      </c>
      <c r="F15" s="498">
        <v>12499.508</v>
      </c>
      <c r="G15" s="498">
        <v>837.83900000000006</v>
      </c>
      <c r="H15" s="99">
        <f>SUM(H14,H11,H8)</f>
        <v>100</v>
      </c>
      <c r="I15" s="524">
        <v>9.6399387005156907</v>
      </c>
      <c r="J15" s="526">
        <v>106.497</v>
      </c>
      <c r="K15" s="525">
        <v>7.1534069350660996</v>
      </c>
    </row>
    <row r="16" spans="1:11" ht="9" customHeight="1">
      <c r="A16" s="502"/>
      <c r="B16" s="502"/>
      <c r="C16" s="68"/>
      <c r="D16" s="499"/>
      <c r="E16" s="500"/>
      <c r="F16" s="503"/>
      <c r="G16" s="503"/>
      <c r="H16" s="499"/>
      <c r="I16" s="500"/>
      <c r="J16" s="501"/>
    </row>
    <row r="17" spans="1:11" ht="19.5" customHeight="1">
      <c r="A17" s="920" t="s">
        <v>89</v>
      </c>
      <c r="B17" s="921"/>
      <c r="C17" s="921"/>
      <c r="D17" s="921"/>
      <c r="E17" s="921"/>
      <c r="F17" s="921"/>
      <c r="G17" s="921"/>
      <c r="H17" s="921"/>
      <c r="I17" s="921"/>
      <c r="J17" s="921"/>
      <c r="K17" s="922"/>
    </row>
    <row r="18" spans="1:11" ht="19.5" customHeight="1">
      <c r="A18" s="706" t="s">
        <v>228</v>
      </c>
      <c r="B18" s="707"/>
      <c r="C18" s="915" t="s">
        <v>78</v>
      </c>
      <c r="D18" s="916"/>
      <c r="E18" s="917"/>
      <c r="F18" s="706" t="s">
        <v>79</v>
      </c>
      <c r="G18" s="733"/>
      <c r="H18" s="733"/>
      <c r="I18" s="733"/>
      <c r="J18" s="918" t="s">
        <v>229</v>
      </c>
      <c r="K18" s="919"/>
    </row>
    <row r="19" spans="1:11" ht="27.75" customHeight="1">
      <c r="A19" s="505" t="s">
        <v>232</v>
      </c>
      <c r="B19" s="504" t="s">
        <v>233</v>
      </c>
      <c r="C19" s="291" t="s">
        <v>23</v>
      </c>
      <c r="D19" s="493" t="s">
        <v>24</v>
      </c>
      <c r="E19" s="494" t="s">
        <v>230</v>
      </c>
      <c r="F19" s="291" t="s">
        <v>428</v>
      </c>
      <c r="G19" s="511" t="s">
        <v>237</v>
      </c>
      <c r="H19" s="493" t="s">
        <v>24</v>
      </c>
      <c r="I19" s="510" t="s">
        <v>230</v>
      </c>
      <c r="J19" s="291" t="s">
        <v>429</v>
      </c>
      <c r="K19" s="495" t="s">
        <v>230</v>
      </c>
    </row>
    <row r="20" spans="1:11" ht="20.25" customHeight="1">
      <c r="A20" s="923" t="s">
        <v>242</v>
      </c>
      <c r="B20" s="506" t="s">
        <v>234</v>
      </c>
      <c r="C20" s="166">
        <v>11.685</v>
      </c>
      <c r="D20" s="95">
        <f>C20/$C$15*100</f>
        <v>9.9557804871814533</v>
      </c>
      <c r="E20" s="489">
        <v>19.907470818840899</v>
      </c>
      <c r="F20" s="496">
        <v>6.718</v>
      </c>
      <c r="G20" s="496">
        <v>0</v>
      </c>
      <c r="H20" s="95">
        <f>F20/$F$15*100</f>
        <v>5.3746115447103997E-2</v>
      </c>
      <c r="I20" s="513">
        <v>25.695049225201998</v>
      </c>
      <c r="J20" s="166">
        <v>0.57499999999999996</v>
      </c>
      <c r="K20" s="490">
        <v>20.549732828960298</v>
      </c>
    </row>
    <row r="21" spans="1:11" ht="18" customHeight="1">
      <c r="A21" s="924"/>
      <c r="B21" s="130" t="s">
        <v>235</v>
      </c>
      <c r="C21" s="171">
        <v>10.596</v>
      </c>
      <c r="D21" s="96">
        <f t="shared" ref="D21:D29" si="2">C21/$C$15*100</f>
        <v>9.0279375303529896</v>
      </c>
      <c r="E21" s="290">
        <v>23.7143517342511</v>
      </c>
      <c r="F21" s="497">
        <v>608.52599999999995</v>
      </c>
      <c r="G21" s="497">
        <v>23.725000000000001</v>
      </c>
      <c r="H21" s="96">
        <f t="shared" ref="H21:H29" si="3">F21/$F$15*100</f>
        <v>4.8683996202090514</v>
      </c>
      <c r="I21" s="514">
        <v>24.1027615427356</v>
      </c>
      <c r="J21" s="171">
        <v>57.43</v>
      </c>
      <c r="K21" s="491">
        <v>13.5249902985686</v>
      </c>
    </row>
    <row r="22" spans="1:11" ht="18" customHeight="1">
      <c r="A22" s="925"/>
      <c r="B22" s="507" t="s">
        <v>236</v>
      </c>
      <c r="C22" s="508">
        <v>2.4359999999999999</v>
      </c>
      <c r="D22" s="97">
        <f t="shared" si="2"/>
        <v>2.075505457147969</v>
      </c>
      <c r="E22" s="512">
        <v>35.328742748064897</v>
      </c>
      <c r="F22" s="509">
        <v>130.30500000000001</v>
      </c>
      <c r="G22" s="509">
        <v>87.88</v>
      </c>
      <c r="H22" s="97">
        <f t="shared" si="3"/>
        <v>1.0424810320534217</v>
      </c>
      <c r="I22" s="515">
        <v>53.336372663962699</v>
      </c>
      <c r="J22" s="508">
        <v>53.484000000000002</v>
      </c>
      <c r="K22" s="492">
        <v>45.027874007597902</v>
      </c>
    </row>
    <row r="23" spans="1:11" ht="18" customHeight="1">
      <c r="A23" s="516"/>
      <c r="B23" s="517" t="s">
        <v>170</v>
      </c>
      <c r="C23" s="518">
        <v>24.716999999999999</v>
      </c>
      <c r="D23" s="519">
        <f t="shared" si="2"/>
        <v>21.059223474682412</v>
      </c>
      <c r="E23" s="520">
        <v>14.798355612150599</v>
      </c>
      <c r="F23" s="521">
        <v>745.54899999999998</v>
      </c>
      <c r="G23" s="521">
        <v>111.605</v>
      </c>
      <c r="H23" s="519">
        <f t="shared" si="3"/>
        <v>5.9646267677095768</v>
      </c>
      <c r="I23" s="522">
        <v>24.251848575846999</v>
      </c>
      <c r="J23" s="518">
        <v>30.164000000000001</v>
      </c>
      <c r="K23" s="523">
        <v>17.327536620701899</v>
      </c>
    </row>
    <row r="24" spans="1:11" ht="18" customHeight="1">
      <c r="A24" s="926" t="s">
        <v>243</v>
      </c>
      <c r="B24" s="506" t="s">
        <v>239</v>
      </c>
      <c r="C24" s="166">
        <v>10.544</v>
      </c>
      <c r="D24" s="95">
        <f t="shared" si="2"/>
        <v>8.9836328161609966</v>
      </c>
      <c r="E24" s="489">
        <v>19.5878336662004</v>
      </c>
      <c r="F24" s="496">
        <v>3016.5439999999999</v>
      </c>
      <c r="G24" s="496">
        <v>120.761</v>
      </c>
      <c r="H24" s="95">
        <f t="shared" si="3"/>
        <v>24.133301886762261</v>
      </c>
      <c r="I24" s="513">
        <v>21.745231472164601</v>
      </c>
      <c r="J24" s="166">
        <v>286.10399999999998</v>
      </c>
      <c r="K24" s="490">
        <v>9.0322309874660895</v>
      </c>
    </row>
    <row r="25" spans="1:11" ht="18" customHeight="1">
      <c r="A25" s="925"/>
      <c r="B25" s="130" t="s">
        <v>240</v>
      </c>
      <c r="C25" s="171">
        <v>0</v>
      </c>
      <c r="D25" s="96">
        <f t="shared" si="2"/>
        <v>0</v>
      </c>
      <c r="E25" s="290" t="s">
        <v>437</v>
      </c>
      <c r="F25" s="497">
        <v>0</v>
      </c>
      <c r="G25" s="497">
        <v>0</v>
      </c>
      <c r="H25" s="96">
        <f t="shared" si="3"/>
        <v>0</v>
      </c>
      <c r="I25" s="514" t="s">
        <v>437</v>
      </c>
      <c r="J25" s="166" t="s">
        <v>437</v>
      </c>
      <c r="K25" s="491" t="s">
        <v>437</v>
      </c>
    </row>
    <row r="26" spans="1:11" ht="18" customHeight="1">
      <c r="A26" s="516"/>
      <c r="B26" s="517" t="s">
        <v>170</v>
      </c>
      <c r="C26" s="518">
        <v>10.544</v>
      </c>
      <c r="D26" s="519">
        <f t="shared" si="2"/>
        <v>8.9836328161609966</v>
      </c>
      <c r="E26" s="520">
        <v>19.5878336662004</v>
      </c>
      <c r="F26" s="521">
        <v>3016.5439999999999</v>
      </c>
      <c r="G26" s="521">
        <v>120.761</v>
      </c>
      <c r="H26" s="519">
        <f t="shared" si="3"/>
        <v>24.133301886762261</v>
      </c>
      <c r="I26" s="522">
        <v>21.745231472164601</v>
      </c>
      <c r="J26" s="518">
        <v>286.10399999999998</v>
      </c>
      <c r="K26" s="523">
        <v>9.0322309874660895</v>
      </c>
    </row>
    <row r="27" spans="1:11" ht="18" customHeight="1">
      <c r="A27" s="926" t="s">
        <v>231</v>
      </c>
      <c r="B27" s="130" t="s">
        <v>241</v>
      </c>
      <c r="C27" s="171">
        <v>0.26100000000000001</v>
      </c>
      <c r="D27" s="96">
        <f t="shared" si="2"/>
        <v>0.22237558469442531</v>
      </c>
      <c r="E27" s="290">
        <v>99.966590288985401</v>
      </c>
      <c r="F27" s="497">
        <v>13.705</v>
      </c>
      <c r="G27" s="497">
        <v>4.5439999999999996</v>
      </c>
      <c r="H27" s="96">
        <f t="shared" si="3"/>
        <v>0.10964431560026203</v>
      </c>
      <c r="I27" s="514">
        <v>99.966590288985302</v>
      </c>
      <c r="J27" s="171">
        <v>52.41</v>
      </c>
      <c r="K27" s="491" t="s">
        <v>437</v>
      </c>
    </row>
    <row r="28" spans="1:11" ht="18" customHeight="1">
      <c r="A28" s="925"/>
      <c r="B28" s="130" t="s">
        <v>231</v>
      </c>
      <c r="C28" s="171">
        <v>4.4649999999999999</v>
      </c>
      <c r="D28" s="96">
        <f t="shared" si="2"/>
        <v>3.8042413243701487</v>
      </c>
      <c r="E28" s="290">
        <v>25.464032110903201</v>
      </c>
      <c r="F28" s="497">
        <v>43.744</v>
      </c>
      <c r="G28" s="497">
        <v>13.355</v>
      </c>
      <c r="H28" s="96">
        <f t="shared" si="3"/>
        <v>0.34996577465289036</v>
      </c>
      <c r="I28" s="514">
        <v>45.035016606707998</v>
      </c>
      <c r="J28" s="171">
        <v>9.7970000000000006</v>
      </c>
      <c r="K28" s="491">
        <v>37.397241723732897</v>
      </c>
    </row>
    <row r="29" spans="1:11" ht="18" customHeight="1">
      <c r="A29" s="516"/>
      <c r="B29" s="517" t="s">
        <v>170</v>
      </c>
      <c r="C29" s="518">
        <v>4.726</v>
      </c>
      <c r="D29" s="519">
        <f t="shared" si="2"/>
        <v>4.0266169090645736</v>
      </c>
      <c r="E29" s="520">
        <v>24.6764520321228</v>
      </c>
      <c r="F29" s="521">
        <v>57.448999999999998</v>
      </c>
      <c r="G29" s="521">
        <v>17.899000000000001</v>
      </c>
      <c r="H29" s="519">
        <f t="shared" si="3"/>
        <v>0.4596100902531523</v>
      </c>
      <c r="I29" s="522">
        <v>41.761441658089304</v>
      </c>
      <c r="J29" s="518">
        <v>12.154999999999999</v>
      </c>
      <c r="K29" s="523">
        <v>34.225146576441297</v>
      </c>
    </row>
    <row r="30" spans="1:11" ht="20.25" customHeight="1">
      <c r="A30" s="927" t="s">
        <v>238</v>
      </c>
      <c r="B30" s="928"/>
      <c r="C30" s="526">
        <v>39.987000000000002</v>
      </c>
      <c r="D30" s="99">
        <f>SUM(D29,D26,D23)</f>
        <v>34.069473199907982</v>
      </c>
      <c r="E30" s="154">
        <v>11.183211381920099</v>
      </c>
      <c r="F30" s="498">
        <v>3819.5410000000002</v>
      </c>
      <c r="G30" s="498">
        <v>250.26400000000001</v>
      </c>
      <c r="H30" s="99">
        <f>SUM(H29,H26,H23)</f>
        <v>30.557538744724994</v>
      </c>
      <c r="I30" s="524">
        <v>18.401035721531301</v>
      </c>
      <c r="J30" s="526">
        <v>95.52</v>
      </c>
      <c r="K30" s="525">
        <v>14.4114160981163</v>
      </c>
    </row>
    <row r="31" spans="1:11" ht="9" customHeight="1">
      <c r="A31" s="502"/>
      <c r="B31" s="502"/>
      <c r="C31" s="68"/>
      <c r="D31" s="499"/>
      <c r="E31" s="500"/>
      <c r="F31" s="503"/>
      <c r="G31" s="503"/>
      <c r="H31" s="499"/>
      <c r="I31" s="500"/>
      <c r="J31" s="501"/>
    </row>
    <row r="32" spans="1:11" ht="22.5" customHeight="1">
      <c r="A32" s="920" t="s">
        <v>90</v>
      </c>
      <c r="B32" s="921"/>
      <c r="C32" s="921"/>
      <c r="D32" s="921"/>
      <c r="E32" s="921"/>
      <c r="F32" s="921"/>
      <c r="G32" s="921"/>
      <c r="H32" s="921"/>
      <c r="I32" s="921"/>
      <c r="J32" s="921"/>
      <c r="K32" s="922"/>
    </row>
    <row r="33" spans="1:11" ht="20.25" customHeight="1">
      <c r="A33" s="706" t="s">
        <v>228</v>
      </c>
      <c r="B33" s="707"/>
      <c r="C33" s="915" t="s">
        <v>78</v>
      </c>
      <c r="D33" s="916"/>
      <c r="E33" s="917"/>
      <c r="F33" s="706" t="s">
        <v>79</v>
      </c>
      <c r="G33" s="733"/>
      <c r="H33" s="733"/>
      <c r="I33" s="733"/>
      <c r="J33" s="918" t="s">
        <v>229</v>
      </c>
      <c r="K33" s="919"/>
    </row>
    <row r="34" spans="1:11" ht="27.75" customHeight="1">
      <c r="A34" s="505" t="s">
        <v>232</v>
      </c>
      <c r="B34" s="504" t="s">
        <v>233</v>
      </c>
      <c r="C34" s="291" t="s">
        <v>23</v>
      </c>
      <c r="D34" s="493" t="s">
        <v>24</v>
      </c>
      <c r="E34" s="494" t="s">
        <v>230</v>
      </c>
      <c r="F34" s="291" t="s">
        <v>428</v>
      </c>
      <c r="G34" s="511" t="s">
        <v>237</v>
      </c>
      <c r="H34" s="493" t="s">
        <v>24</v>
      </c>
      <c r="I34" s="510" t="s">
        <v>230</v>
      </c>
      <c r="J34" s="291" t="s">
        <v>429</v>
      </c>
      <c r="K34" s="495" t="s">
        <v>230</v>
      </c>
    </row>
    <row r="35" spans="1:11" ht="20.25" customHeight="1">
      <c r="A35" s="923" t="s">
        <v>242</v>
      </c>
      <c r="B35" s="506" t="s">
        <v>234</v>
      </c>
      <c r="C35" s="166">
        <v>14.061</v>
      </c>
      <c r="D35" s="95">
        <f>C35/$C$15*100</f>
        <v>11.98016512026174</v>
      </c>
      <c r="E35" s="489">
        <v>16.766317880446401</v>
      </c>
      <c r="F35" s="496">
        <v>35.450000000000003</v>
      </c>
      <c r="G35" s="496">
        <v>0.69299999999999995</v>
      </c>
      <c r="H35" s="95">
        <f>F35/$F$15*100</f>
        <v>0.28361116293537314</v>
      </c>
      <c r="I35" s="513">
        <v>30.601521715012801</v>
      </c>
      <c r="J35" s="166">
        <v>2.5209999999999999</v>
      </c>
      <c r="K35" s="490">
        <v>25.5050262042888</v>
      </c>
    </row>
    <row r="36" spans="1:11" ht="18" customHeight="1">
      <c r="A36" s="924"/>
      <c r="B36" s="130" t="s">
        <v>235</v>
      </c>
      <c r="C36" s="171">
        <v>14.868</v>
      </c>
      <c r="D36" s="96">
        <f t="shared" ref="D36:D44" si="4">C36/$C$15*100</f>
        <v>12.667740203972089</v>
      </c>
      <c r="E36" s="290">
        <v>14.2213102780134</v>
      </c>
      <c r="F36" s="497">
        <v>1247.98</v>
      </c>
      <c r="G36" s="497">
        <v>22.710999999999999</v>
      </c>
      <c r="H36" s="96">
        <f t="shared" ref="H36:H44" si="5">F36/$F$15*100</f>
        <v>9.9842329794100699</v>
      </c>
      <c r="I36" s="514">
        <v>16.153893146336902</v>
      </c>
      <c r="J36" s="171">
        <v>83.935000000000002</v>
      </c>
      <c r="K36" s="491">
        <v>9.4555696146166692</v>
      </c>
    </row>
    <row r="37" spans="1:11" ht="18" customHeight="1">
      <c r="A37" s="925"/>
      <c r="B37" s="507" t="s">
        <v>236</v>
      </c>
      <c r="C37" s="508">
        <v>13.302</v>
      </c>
      <c r="D37" s="97">
        <f t="shared" si="4"/>
        <v>11.333486695805536</v>
      </c>
      <c r="E37" s="512">
        <v>15.6551384327633</v>
      </c>
      <c r="F37" s="509">
        <v>619.14599999999996</v>
      </c>
      <c r="G37" s="509">
        <v>169.179</v>
      </c>
      <c r="H37" s="97">
        <f t="shared" si="5"/>
        <v>4.9533629643662769</v>
      </c>
      <c r="I37" s="515">
        <v>28.2186783434103</v>
      </c>
      <c r="J37" s="508">
        <v>46.545999999999999</v>
      </c>
      <c r="K37" s="492">
        <v>21.939264162932201</v>
      </c>
    </row>
    <row r="38" spans="1:11" ht="18" customHeight="1">
      <c r="A38" s="516"/>
      <c r="B38" s="517" t="s">
        <v>170</v>
      </c>
      <c r="C38" s="518">
        <v>42.231000000000002</v>
      </c>
      <c r="D38" s="519">
        <f t="shared" si="4"/>
        <v>35.981392020039365</v>
      </c>
      <c r="E38" s="520">
        <v>9.3754206287457098</v>
      </c>
      <c r="F38" s="521">
        <v>1902.576</v>
      </c>
      <c r="G38" s="521">
        <v>192.583</v>
      </c>
      <c r="H38" s="519">
        <f t="shared" si="5"/>
        <v>15.22120710671172</v>
      </c>
      <c r="I38" s="522">
        <v>14.396577508496501</v>
      </c>
      <c r="J38" s="518">
        <v>45.052</v>
      </c>
      <c r="K38" s="523">
        <v>11.3897013525904</v>
      </c>
    </row>
    <row r="39" spans="1:11" ht="18" customHeight="1">
      <c r="A39" s="926" t="s">
        <v>243</v>
      </c>
      <c r="B39" s="506" t="s">
        <v>239</v>
      </c>
      <c r="C39" s="166">
        <v>23.49</v>
      </c>
      <c r="D39" s="95">
        <f t="shared" si="4"/>
        <v>20.013802622498272</v>
      </c>
      <c r="E39" s="489">
        <v>12.7350716978991</v>
      </c>
      <c r="F39" s="496">
        <v>6214.4549999999999</v>
      </c>
      <c r="G39" s="496">
        <v>336.09300000000002</v>
      </c>
      <c r="H39" s="95">
        <f t="shared" si="5"/>
        <v>49.717596884613378</v>
      </c>
      <c r="I39" s="513">
        <v>14.1232504520879</v>
      </c>
      <c r="J39" s="166">
        <v>264.55500000000001</v>
      </c>
      <c r="K39" s="490">
        <v>5.4796517770028403</v>
      </c>
    </row>
    <row r="40" spans="1:11" ht="18" customHeight="1">
      <c r="A40" s="925"/>
      <c r="B40" s="130" t="s">
        <v>240</v>
      </c>
      <c r="C40" s="171">
        <v>1.5640000000000001</v>
      </c>
      <c r="D40" s="96">
        <f t="shared" si="4"/>
        <v>1.3325494806976288</v>
      </c>
      <c r="E40" s="290">
        <v>39.879181428894199</v>
      </c>
      <c r="F40" s="497">
        <v>338.27</v>
      </c>
      <c r="G40" s="497">
        <v>40.637</v>
      </c>
      <c r="H40" s="96">
        <f t="shared" si="5"/>
        <v>2.7062665186501742</v>
      </c>
      <c r="I40" s="514">
        <v>44.932951967241401</v>
      </c>
      <c r="J40" s="171">
        <v>216.28899999999999</v>
      </c>
      <c r="K40" s="491">
        <v>16.979381935250601</v>
      </c>
    </row>
    <row r="41" spans="1:11" ht="18" customHeight="1">
      <c r="A41" s="516"/>
      <c r="B41" s="517" t="s">
        <v>170</v>
      </c>
      <c r="C41" s="518">
        <v>25.053999999999998</v>
      </c>
      <c r="D41" s="519">
        <f t="shared" si="4"/>
        <v>21.346352103195905</v>
      </c>
      <c r="E41" s="520">
        <v>12.322676975962001</v>
      </c>
      <c r="F41" s="521">
        <v>6552.7250000000004</v>
      </c>
      <c r="G41" s="521">
        <v>376.73</v>
      </c>
      <c r="H41" s="519">
        <f t="shared" si="5"/>
        <v>52.42386340326356</v>
      </c>
      <c r="I41" s="522">
        <v>13.816292480672301</v>
      </c>
      <c r="J41" s="518">
        <v>261.54199999999997</v>
      </c>
      <c r="K41" s="523">
        <v>5.3260176974086502</v>
      </c>
    </row>
    <row r="42" spans="1:11" ht="18" customHeight="1">
      <c r="A42" s="926" t="s">
        <v>231</v>
      </c>
      <c r="B42" s="130" t="s">
        <v>241</v>
      </c>
      <c r="C42" s="171">
        <v>3.0089999999999999</v>
      </c>
      <c r="D42" s="96">
        <f t="shared" si="4"/>
        <v>2.5637093269943509</v>
      </c>
      <c r="E42" s="290">
        <v>28.630349878694599</v>
      </c>
      <c r="F42" s="497">
        <v>122.527</v>
      </c>
      <c r="G42" s="497">
        <v>12.316000000000001</v>
      </c>
      <c r="H42" s="96">
        <f t="shared" si="5"/>
        <v>0.98025458282037981</v>
      </c>
      <c r="I42" s="514">
        <v>47.285366160651101</v>
      </c>
      <c r="J42" s="171">
        <v>40.725999999999999</v>
      </c>
      <c r="K42" s="491">
        <v>38.281942123364601</v>
      </c>
    </row>
    <row r="43" spans="1:11" ht="18" customHeight="1">
      <c r="A43" s="925"/>
      <c r="B43" s="130" t="s">
        <v>231</v>
      </c>
      <c r="C43" s="171">
        <v>7.0890000000000004</v>
      </c>
      <c r="D43" s="96">
        <f t="shared" si="4"/>
        <v>6.0399253635968622</v>
      </c>
      <c r="E43" s="290">
        <v>18.870212192165301</v>
      </c>
      <c r="F43" s="497">
        <v>102.139</v>
      </c>
      <c r="G43" s="497">
        <v>5.9459999999999997</v>
      </c>
      <c r="H43" s="96">
        <f t="shared" si="5"/>
        <v>0.81714416279424751</v>
      </c>
      <c r="I43" s="514">
        <v>36.234752271532003</v>
      </c>
      <c r="J43" s="171">
        <v>14.409000000000001</v>
      </c>
      <c r="K43" s="491">
        <v>30.033847444571698</v>
      </c>
    </row>
    <row r="44" spans="1:11" ht="18" customHeight="1">
      <c r="A44" s="516"/>
      <c r="B44" s="517" t="s">
        <v>170</v>
      </c>
      <c r="C44" s="518">
        <v>10.097</v>
      </c>
      <c r="D44" s="519">
        <f t="shared" si="4"/>
        <v>8.6027826768567497</v>
      </c>
      <c r="E44" s="520">
        <v>16.159635601219001</v>
      </c>
      <c r="F44" s="521">
        <v>224.666</v>
      </c>
      <c r="G44" s="521">
        <v>18.263000000000002</v>
      </c>
      <c r="H44" s="519">
        <f t="shared" si="5"/>
        <v>1.7973987456146274</v>
      </c>
      <c r="I44" s="522">
        <v>30.670377820104299</v>
      </c>
      <c r="J44" s="518">
        <v>22.25</v>
      </c>
      <c r="K44" s="523">
        <v>25.9074271960787</v>
      </c>
    </row>
    <row r="45" spans="1:11" ht="27" customHeight="1">
      <c r="A45" s="927" t="s">
        <v>238</v>
      </c>
      <c r="B45" s="928"/>
      <c r="C45" s="526">
        <v>77.382999999999996</v>
      </c>
      <c r="D45" s="99">
        <f>SUM(D44,D41,D38)</f>
        <v>65.930526800092025</v>
      </c>
      <c r="E45" s="154">
        <v>7.4818864957811702</v>
      </c>
      <c r="F45" s="498">
        <v>8679.9670000000006</v>
      </c>
      <c r="G45" s="498">
        <v>587.57500000000005</v>
      </c>
      <c r="H45" s="99">
        <f>SUM(H44,H41,H38)</f>
        <v>69.442469255589913</v>
      </c>
      <c r="I45" s="524">
        <v>11.4749863682088</v>
      </c>
      <c r="J45" s="526">
        <v>112.17</v>
      </c>
      <c r="K45" s="525">
        <v>7.8051679392467799</v>
      </c>
    </row>
    <row r="46" spans="1:11" ht="15.75" customHeight="1">
      <c r="A46" s="837"/>
      <c r="B46" s="837"/>
      <c r="C46" s="837"/>
      <c r="D46" s="837"/>
      <c r="E46" s="837"/>
      <c r="F46" s="837"/>
      <c r="G46" s="837"/>
      <c r="H46" s="837"/>
      <c r="I46" s="837"/>
      <c r="J46" s="837"/>
      <c r="K46" s="837"/>
    </row>
  </sheetData>
  <mergeCells count="28">
    <mergeCell ref="A46:K46"/>
    <mergeCell ref="A33:B33"/>
    <mergeCell ref="A35:A37"/>
    <mergeCell ref="A39:A40"/>
    <mergeCell ref="A42:A43"/>
    <mergeCell ref="A45:B45"/>
    <mergeCell ref="C33:E33"/>
    <mergeCell ref="F33:I33"/>
    <mergeCell ref="J33:K33"/>
    <mergeCell ref="A32:K32"/>
    <mergeCell ref="A12:A13"/>
    <mergeCell ref="A15:B15"/>
    <mergeCell ref="A18:B18"/>
    <mergeCell ref="A20:A22"/>
    <mergeCell ref="A24:A25"/>
    <mergeCell ref="A30:B30"/>
    <mergeCell ref="A27:A28"/>
    <mergeCell ref="C18:E18"/>
    <mergeCell ref="F18:I18"/>
    <mergeCell ref="J18:K18"/>
    <mergeCell ref="A1:K1"/>
    <mergeCell ref="C3:E3"/>
    <mergeCell ref="J3:K3"/>
    <mergeCell ref="A17:K17"/>
    <mergeCell ref="A3:B3"/>
    <mergeCell ref="A5:A7"/>
    <mergeCell ref="F3:I3"/>
    <mergeCell ref="A9:A10"/>
  </mergeCells>
  <hyperlinks>
    <hyperlink ref="A1:K1" location="'0'!A1" display="'0'!A1" xr:uid="{8E56B03B-D91E-4228-9C40-3293793B6EF8}"/>
  </hyperlinks>
  <printOptions horizontalCentered="1"/>
  <pageMargins left="0.78740157480314965" right="0.78740157480314965" top="0.98425196850393704" bottom="1.1811023622047245" header="0.51181102362204722" footer="0.51181102362204722"/>
  <pageSetup paperSize="9" scale="74" orientation="landscape"/>
  <rowBreaks count="1" manualBreakCount="1">
    <brk id="16"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46"/>
  <sheetViews>
    <sheetView zoomScaleNormal="100" workbookViewId="0">
      <selection sqref="A1:K1"/>
    </sheetView>
  </sheetViews>
  <sheetFormatPr defaultColWidth="11.44140625" defaultRowHeight="13.2"/>
  <cols>
    <col min="1" max="1" width="14" customWidth="1"/>
    <col min="2" max="2" width="20.109375" customWidth="1"/>
    <col min="3" max="3" width="8.6640625" customWidth="1"/>
    <col min="4" max="4" width="6.6640625" customWidth="1"/>
    <col min="5" max="5" width="8.6640625" customWidth="1"/>
    <col min="6" max="6" width="10.44140625" customWidth="1"/>
    <col min="7" max="7" width="9.6640625" customWidth="1"/>
    <col min="8" max="8" width="6.6640625" customWidth="1"/>
    <col min="9" max="9" width="8.6640625" customWidth="1"/>
    <col min="10" max="10" width="10.44140625" customWidth="1"/>
    <col min="11" max="11" width="8.6640625" customWidth="1"/>
    <col min="12" max="12" width="7.88671875" customWidth="1"/>
  </cols>
  <sheetData>
    <row r="1" spans="1:11" ht="18.75" customHeight="1">
      <c r="A1" s="703" t="s">
        <v>388</v>
      </c>
      <c r="B1" s="703"/>
      <c r="C1" s="703"/>
      <c r="D1" s="703"/>
      <c r="E1" s="703"/>
      <c r="F1" s="703"/>
      <c r="G1" s="703"/>
      <c r="H1" s="703"/>
      <c r="I1" s="703"/>
      <c r="J1" s="703"/>
      <c r="K1" s="703"/>
    </row>
    <row r="2" spans="1:11" ht="9.75" customHeight="1">
      <c r="A2" s="83"/>
      <c r="B2" s="83"/>
      <c r="C2" s="83"/>
      <c r="D2" s="83"/>
      <c r="E2" s="83"/>
      <c r="F2" s="83"/>
      <c r="G2" s="83"/>
      <c r="H2" s="83"/>
      <c r="I2" s="83"/>
      <c r="J2" s="83"/>
    </row>
    <row r="3" spans="1:11" ht="19.5" customHeight="1">
      <c r="A3" s="706" t="s">
        <v>228</v>
      </c>
      <c r="B3" s="707"/>
      <c r="C3" s="915" t="s">
        <v>78</v>
      </c>
      <c r="D3" s="916"/>
      <c r="E3" s="917"/>
      <c r="F3" s="706" t="s">
        <v>79</v>
      </c>
      <c r="G3" s="733"/>
      <c r="H3" s="733"/>
      <c r="I3" s="733"/>
      <c r="J3" s="918" t="s">
        <v>229</v>
      </c>
      <c r="K3" s="919"/>
    </row>
    <row r="4" spans="1:11" ht="25.5" customHeight="1">
      <c r="A4" s="505" t="s">
        <v>232</v>
      </c>
      <c r="B4" s="504" t="s">
        <v>233</v>
      </c>
      <c r="C4" s="291" t="s">
        <v>23</v>
      </c>
      <c r="D4" s="493" t="s">
        <v>24</v>
      </c>
      <c r="E4" s="494" t="s">
        <v>230</v>
      </c>
      <c r="F4" s="291" t="s">
        <v>428</v>
      </c>
      <c r="G4" s="511" t="s">
        <v>237</v>
      </c>
      <c r="H4" s="493" t="s">
        <v>24</v>
      </c>
      <c r="I4" s="510" t="s">
        <v>230</v>
      </c>
      <c r="J4" s="291" t="s">
        <v>429</v>
      </c>
      <c r="K4" s="495" t="s">
        <v>230</v>
      </c>
    </row>
    <row r="5" spans="1:11" ht="20.25" customHeight="1">
      <c r="A5" s="923" t="s">
        <v>242</v>
      </c>
      <c r="B5" s="506" t="s">
        <v>234</v>
      </c>
      <c r="C5" s="166">
        <v>21.324999999999999</v>
      </c>
      <c r="D5" s="95">
        <f>C5/$C$15*100</f>
        <v>20.040409735927074</v>
      </c>
      <c r="E5" s="489">
        <v>10.775284307901799</v>
      </c>
      <c r="F5" s="496">
        <v>31.847999999999999</v>
      </c>
      <c r="G5" s="496">
        <v>0.47299999999999998</v>
      </c>
      <c r="H5" s="95">
        <f>F5/$F$15*100</f>
        <v>0.26770271180123628</v>
      </c>
      <c r="I5" s="513">
        <v>22.4881070689175</v>
      </c>
      <c r="J5" s="166">
        <v>1.4930000000000001</v>
      </c>
      <c r="K5" s="490">
        <v>20.1950458882527</v>
      </c>
    </row>
    <row r="6" spans="1:11" ht="18" customHeight="1">
      <c r="A6" s="924"/>
      <c r="B6" s="130" t="s">
        <v>235</v>
      </c>
      <c r="C6" s="171">
        <v>21.081</v>
      </c>
      <c r="D6" s="96">
        <f t="shared" ref="D6:D14" si="0">C6/$C$15*100</f>
        <v>19.811107978573443</v>
      </c>
      <c r="E6" s="290">
        <v>10.3826214893705</v>
      </c>
      <c r="F6" s="497">
        <v>1478.1</v>
      </c>
      <c r="G6" s="497">
        <v>39.625999999999998</v>
      </c>
      <c r="H6" s="96">
        <f t="shared" ref="H6:H14" si="1">F6/$F$15*100</f>
        <v>12.424371336140647</v>
      </c>
      <c r="I6" s="514">
        <v>11.322711720434</v>
      </c>
      <c r="J6" s="171">
        <v>70.117000000000004</v>
      </c>
      <c r="K6" s="491">
        <v>6.9283456864017197</v>
      </c>
    </row>
    <row r="7" spans="1:11" ht="18" customHeight="1">
      <c r="A7" s="925"/>
      <c r="B7" s="507" t="s">
        <v>236</v>
      </c>
      <c r="C7" s="508">
        <v>16.140999999999998</v>
      </c>
      <c r="D7" s="97">
        <f t="shared" si="0"/>
        <v>15.16868715346302</v>
      </c>
      <c r="E7" s="512">
        <v>10.870889577333999</v>
      </c>
      <c r="F7" s="509">
        <v>706.827</v>
      </c>
      <c r="G7" s="509">
        <v>330.654</v>
      </c>
      <c r="H7" s="97">
        <f t="shared" si="1"/>
        <v>5.9413308425751206</v>
      </c>
      <c r="I7" s="515">
        <v>18.193354533325799</v>
      </c>
      <c r="J7" s="508">
        <v>43.792000000000002</v>
      </c>
      <c r="K7" s="492">
        <v>14.389422174436801</v>
      </c>
    </row>
    <row r="8" spans="1:11" ht="18" customHeight="1">
      <c r="A8" s="516"/>
      <c r="B8" s="517" t="s">
        <v>170</v>
      </c>
      <c r="C8" s="518">
        <v>58.546999999999997</v>
      </c>
      <c r="D8" s="519">
        <f t="shared" si="0"/>
        <v>55.020204867963542</v>
      </c>
      <c r="E8" s="520">
        <v>6.4220045553559304</v>
      </c>
      <c r="F8" s="521">
        <v>2216.7759999999998</v>
      </c>
      <c r="G8" s="521">
        <v>370.75200000000001</v>
      </c>
      <c r="H8" s="519">
        <f t="shared" si="1"/>
        <v>18.63341329615352</v>
      </c>
      <c r="I8" s="522">
        <v>9.9969429952941002</v>
      </c>
      <c r="J8" s="518">
        <v>37.863</v>
      </c>
      <c r="K8" s="523">
        <v>7.8265526919787503</v>
      </c>
    </row>
    <row r="9" spans="1:11" ht="18" customHeight="1">
      <c r="A9" s="926" t="s">
        <v>243</v>
      </c>
      <c r="B9" s="506" t="s">
        <v>239</v>
      </c>
      <c r="C9" s="166">
        <v>32.500999999999998</v>
      </c>
      <c r="D9" s="95">
        <f t="shared" si="0"/>
        <v>30.543182031763934</v>
      </c>
      <c r="E9" s="489">
        <v>8.2794389107890893</v>
      </c>
      <c r="F9" s="496">
        <v>9049.0450000000001</v>
      </c>
      <c r="G9" s="496">
        <v>388.27699999999999</v>
      </c>
      <c r="H9" s="95">
        <f t="shared" si="1"/>
        <v>76.062983098198259</v>
      </c>
      <c r="I9" s="513">
        <v>9.0717362659261909</v>
      </c>
      <c r="J9" s="166">
        <v>278.42599999999999</v>
      </c>
      <c r="K9" s="490">
        <v>3.9821324345171498</v>
      </c>
    </row>
    <row r="10" spans="1:11" ht="18" customHeight="1">
      <c r="A10" s="925"/>
      <c r="B10" s="130" t="s">
        <v>240</v>
      </c>
      <c r="C10" s="171">
        <v>1.871</v>
      </c>
      <c r="D10" s="96">
        <f t="shared" si="0"/>
        <v>1.7582933934780567</v>
      </c>
      <c r="E10" s="290">
        <v>33.054370127405903</v>
      </c>
      <c r="F10" s="497">
        <v>347.923</v>
      </c>
      <c r="G10" s="497">
        <v>55.34</v>
      </c>
      <c r="H10" s="96">
        <f t="shared" si="1"/>
        <v>2.9245142739896237</v>
      </c>
      <c r="I10" s="514">
        <v>37.019419723532003</v>
      </c>
      <c r="J10" s="171">
        <v>185.96</v>
      </c>
      <c r="K10" s="491">
        <v>18.523763935901901</v>
      </c>
    </row>
    <row r="11" spans="1:11" ht="18" customHeight="1">
      <c r="A11" s="516"/>
      <c r="B11" s="517" t="s">
        <v>170</v>
      </c>
      <c r="C11" s="518">
        <v>34.372</v>
      </c>
      <c r="D11" s="519">
        <f t="shared" si="0"/>
        <v>32.301475425241989</v>
      </c>
      <c r="E11" s="520">
        <v>8.3659532764541797</v>
      </c>
      <c r="F11" s="521">
        <v>9396.9689999999991</v>
      </c>
      <c r="G11" s="521">
        <v>443.61599999999999</v>
      </c>
      <c r="H11" s="519">
        <f t="shared" si="1"/>
        <v>78.987505777824396</v>
      </c>
      <c r="I11" s="522">
        <v>9.0446355436457804</v>
      </c>
      <c r="J11" s="518">
        <v>273.39299999999997</v>
      </c>
      <c r="K11" s="523">
        <v>4.0311603925753801</v>
      </c>
    </row>
    <row r="12" spans="1:11" ht="18" customHeight="1">
      <c r="A12" s="926" t="s">
        <v>231</v>
      </c>
      <c r="B12" s="130" t="s">
        <v>241</v>
      </c>
      <c r="C12" s="171">
        <v>2.4689999999999999</v>
      </c>
      <c r="D12" s="96">
        <f t="shared" si="0"/>
        <v>2.3202706512545812</v>
      </c>
      <c r="E12" s="290">
        <v>24.430993017578601</v>
      </c>
      <c r="F12" s="497">
        <v>91.911000000000001</v>
      </c>
      <c r="G12" s="497">
        <v>11.119</v>
      </c>
      <c r="H12" s="96">
        <f t="shared" si="1"/>
        <v>0.77257045793655577</v>
      </c>
      <c r="I12" s="514">
        <v>39.270547006016898</v>
      </c>
      <c r="J12" s="171">
        <v>37.226999999999997</v>
      </c>
      <c r="K12" s="491">
        <v>31.176562595064102</v>
      </c>
    </row>
    <row r="13" spans="1:11" ht="18" customHeight="1">
      <c r="A13" s="925"/>
      <c r="B13" s="130" t="s">
        <v>231</v>
      </c>
      <c r="C13" s="171">
        <v>11.022</v>
      </c>
      <c r="D13" s="96">
        <f t="shared" si="0"/>
        <v>10.358049055539894</v>
      </c>
      <c r="E13" s="290">
        <v>12.989128264468601</v>
      </c>
      <c r="F13" s="497">
        <v>191.124</v>
      </c>
      <c r="G13" s="497">
        <v>12.622</v>
      </c>
      <c r="H13" s="96">
        <f t="shared" si="1"/>
        <v>1.6065188737220384</v>
      </c>
      <c r="I13" s="514">
        <v>24.313900739001301</v>
      </c>
      <c r="J13" s="171">
        <v>17.34</v>
      </c>
      <c r="K13" s="491">
        <v>20.144950486206699</v>
      </c>
    </row>
    <row r="14" spans="1:11" ht="18" customHeight="1">
      <c r="A14" s="516"/>
      <c r="B14" s="517" t="s">
        <v>170</v>
      </c>
      <c r="C14" s="518">
        <v>13.491</v>
      </c>
      <c r="D14" s="519">
        <f t="shared" si="0"/>
        <v>12.678319706794476</v>
      </c>
      <c r="E14" s="520">
        <v>11.602641474484001</v>
      </c>
      <c r="F14" s="521">
        <v>283.03500000000003</v>
      </c>
      <c r="G14" s="521">
        <v>23.741</v>
      </c>
      <c r="H14" s="519">
        <f t="shared" si="1"/>
        <v>2.3790893316585944</v>
      </c>
      <c r="I14" s="522">
        <v>20.9324915885976</v>
      </c>
      <c r="J14" s="518">
        <v>20.978999999999999</v>
      </c>
      <c r="K14" s="523">
        <v>17.242485103367599</v>
      </c>
    </row>
    <row r="15" spans="1:11" ht="20.25" customHeight="1">
      <c r="A15" s="927" t="s">
        <v>238</v>
      </c>
      <c r="B15" s="928"/>
      <c r="C15" s="526">
        <v>106.41</v>
      </c>
      <c r="D15" s="99">
        <f>SUM(D14,D11,D8)</f>
        <v>100</v>
      </c>
      <c r="E15" s="154">
        <v>4.7968748879166903</v>
      </c>
      <c r="F15" s="498">
        <v>11896.779</v>
      </c>
      <c r="G15" s="498">
        <v>838.10900000000004</v>
      </c>
      <c r="H15" s="99">
        <f>SUM(H14,H11,H8)</f>
        <v>100.00000840563651</v>
      </c>
      <c r="I15" s="524">
        <v>7.5942388643522403</v>
      </c>
      <c r="J15" s="526">
        <v>111.80200000000001</v>
      </c>
      <c r="K15" s="525">
        <v>5.6579674253055403</v>
      </c>
    </row>
    <row r="16" spans="1:11" ht="9" customHeight="1">
      <c r="A16" s="502"/>
      <c r="B16" s="502"/>
      <c r="C16" s="68"/>
      <c r="D16" s="499"/>
      <c r="E16" s="500"/>
      <c r="F16" s="503"/>
      <c r="G16" s="503"/>
      <c r="H16" s="499"/>
      <c r="I16" s="500"/>
      <c r="J16" s="501"/>
    </row>
    <row r="17" spans="1:11" ht="19.5" customHeight="1">
      <c r="A17" s="920" t="s">
        <v>89</v>
      </c>
      <c r="B17" s="921"/>
      <c r="C17" s="921"/>
      <c r="D17" s="921"/>
      <c r="E17" s="921"/>
      <c r="F17" s="921"/>
      <c r="G17" s="921"/>
      <c r="H17" s="921"/>
      <c r="I17" s="921"/>
      <c r="J17" s="921"/>
      <c r="K17" s="922"/>
    </row>
    <row r="18" spans="1:11" ht="19.5" customHeight="1">
      <c r="A18" s="706" t="s">
        <v>228</v>
      </c>
      <c r="B18" s="707"/>
      <c r="C18" s="915" t="s">
        <v>78</v>
      </c>
      <c r="D18" s="916"/>
      <c r="E18" s="917"/>
      <c r="F18" s="706" t="s">
        <v>79</v>
      </c>
      <c r="G18" s="733"/>
      <c r="H18" s="733"/>
      <c r="I18" s="733"/>
      <c r="J18" s="918" t="s">
        <v>229</v>
      </c>
      <c r="K18" s="919"/>
    </row>
    <row r="19" spans="1:11" ht="25.5" customHeight="1">
      <c r="A19" s="505" t="s">
        <v>232</v>
      </c>
      <c r="B19" s="504" t="s">
        <v>233</v>
      </c>
      <c r="C19" s="291" t="s">
        <v>23</v>
      </c>
      <c r="D19" s="493" t="s">
        <v>24</v>
      </c>
      <c r="E19" s="494" t="s">
        <v>230</v>
      </c>
      <c r="F19" s="291" t="s">
        <v>428</v>
      </c>
      <c r="G19" s="511" t="s">
        <v>237</v>
      </c>
      <c r="H19" s="493" t="s">
        <v>24</v>
      </c>
      <c r="I19" s="510" t="s">
        <v>230</v>
      </c>
      <c r="J19" s="291" t="s">
        <v>429</v>
      </c>
      <c r="K19" s="495" t="s">
        <v>230</v>
      </c>
    </row>
    <row r="20" spans="1:11" ht="20.25" customHeight="1">
      <c r="A20" s="923" t="s">
        <v>242</v>
      </c>
      <c r="B20" s="506" t="s">
        <v>234</v>
      </c>
      <c r="C20" s="166">
        <v>10.029999999999999</v>
      </c>
      <c r="D20" s="95">
        <f>C20/$C$15*100</f>
        <v>9.4258058453152902</v>
      </c>
      <c r="E20" s="489">
        <v>16.066891711696201</v>
      </c>
      <c r="F20" s="496">
        <v>5.7030000000000003</v>
      </c>
      <c r="G20" s="496">
        <v>0</v>
      </c>
      <c r="H20" s="95">
        <f>F20/$F$15*100</f>
        <v>4.7937345057851376E-2</v>
      </c>
      <c r="I20" s="513">
        <v>23.400854343692799</v>
      </c>
      <c r="J20" s="166">
        <v>0.56899999999999995</v>
      </c>
      <c r="K20" s="490">
        <v>19.088193263640601</v>
      </c>
    </row>
    <row r="21" spans="1:11" ht="18" customHeight="1">
      <c r="A21" s="924"/>
      <c r="B21" s="130" t="s">
        <v>235</v>
      </c>
      <c r="C21" s="171">
        <v>7.8879999999999999</v>
      </c>
      <c r="D21" s="96">
        <f t="shared" ref="D21:D29" si="2">C21/$C$15*100</f>
        <v>7.4128371393666015</v>
      </c>
      <c r="E21" s="290">
        <v>20.301126677818999</v>
      </c>
      <c r="F21" s="497">
        <v>465.87099999999998</v>
      </c>
      <c r="G21" s="497">
        <v>19.545000000000002</v>
      </c>
      <c r="H21" s="96">
        <f t="shared" ref="H21:H29" si="3">F21/$F$15*100</f>
        <v>3.9159422899257015</v>
      </c>
      <c r="I21" s="514">
        <v>20.872476897199199</v>
      </c>
      <c r="J21" s="171">
        <v>59.061</v>
      </c>
      <c r="K21" s="491">
        <v>11.501101534816501</v>
      </c>
    </row>
    <row r="22" spans="1:11" ht="18" customHeight="1">
      <c r="A22" s="925"/>
      <c r="B22" s="507" t="s">
        <v>236</v>
      </c>
      <c r="C22" s="508">
        <v>2.8919999999999999</v>
      </c>
      <c r="D22" s="97">
        <f t="shared" si="2"/>
        <v>2.717789681420919</v>
      </c>
      <c r="E22" s="512">
        <v>24.127286932332801</v>
      </c>
      <c r="F22" s="509">
        <v>196.79599999999999</v>
      </c>
      <c r="G22" s="509">
        <v>131.70400000000001</v>
      </c>
      <c r="H22" s="97">
        <f t="shared" si="3"/>
        <v>1.6541956440478554</v>
      </c>
      <c r="I22" s="515">
        <v>31.755899395789299</v>
      </c>
      <c r="J22" s="508">
        <v>68.039000000000001</v>
      </c>
      <c r="K22" s="492">
        <v>24.339083559931801</v>
      </c>
    </row>
    <row r="23" spans="1:11" ht="18" customHeight="1">
      <c r="A23" s="516"/>
      <c r="B23" s="517" t="s">
        <v>170</v>
      </c>
      <c r="C23" s="518">
        <v>20.81</v>
      </c>
      <c r="D23" s="519">
        <f t="shared" si="2"/>
        <v>19.556432666102811</v>
      </c>
      <c r="E23" s="520">
        <v>12.064165913326001</v>
      </c>
      <c r="F23" s="521">
        <v>668.36900000000003</v>
      </c>
      <c r="G23" s="521">
        <v>151.25</v>
      </c>
      <c r="H23" s="519">
        <f t="shared" si="3"/>
        <v>5.6180668733948913</v>
      </c>
      <c r="I23" s="522">
        <v>18.801654707613199</v>
      </c>
      <c r="J23" s="518">
        <v>32.116999999999997</v>
      </c>
      <c r="K23" s="523">
        <v>13.705619612504901</v>
      </c>
    </row>
    <row r="24" spans="1:11" ht="18" customHeight="1">
      <c r="A24" s="926" t="s">
        <v>243</v>
      </c>
      <c r="B24" s="506" t="s">
        <v>239</v>
      </c>
      <c r="C24" s="166">
        <v>11.204000000000001</v>
      </c>
      <c r="D24" s="95">
        <f t="shared" si="2"/>
        <v>10.529085612254487</v>
      </c>
      <c r="E24" s="489">
        <v>14.624427675638801</v>
      </c>
      <c r="F24" s="496">
        <v>3519.462</v>
      </c>
      <c r="G24" s="496">
        <v>130.50899999999999</v>
      </c>
      <c r="H24" s="95">
        <f t="shared" si="3"/>
        <v>29.583318308258054</v>
      </c>
      <c r="I24" s="513">
        <v>15.681643031856799</v>
      </c>
      <c r="J24" s="166">
        <v>314.11900000000003</v>
      </c>
      <c r="K24" s="490">
        <v>6.3153381102069002</v>
      </c>
    </row>
    <row r="25" spans="1:11" ht="18" customHeight="1">
      <c r="A25" s="925"/>
      <c r="B25" s="130" t="s">
        <v>240</v>
      </c>
      <c r="C25" s="171">
        <v>0</v>
      </c>
      <c r="D25" s="96">
        <f t="shared" si="2"/>
        <v>0</v>
      </c>
      <c r="E25" s="290" t="s">
        <v>437</v>
      </c>
      <c r="F25" s="497">
        <v>0</v>
      </c>
      <c r="G25" s="497">
        <v>0</v>
      </c>
      <c r="H25" s="96">
        <f t="shared" si="3"/>
        <v>0</v>
      </c>
      <c r="I25" s="514" t="s">
        <v>437</v>
      </c>
      <c r="J25" s="166" t="s">
        <v>437</v>
      </c>
      <c r="K25" s="491" t="s">
        <v>437</v>
      </c>
    </row>
    <row r="26" spans="1:11" ht="18" customHeight="1">
      <c r="A26" s="516"/>
      <c r="B26" s="517" t="s">
        <v>170</v>
      </c>
      <c r="C26" s="518">
        <v>11.204000000000001</v>
      </c>
      <c r="D26" s="519">
        <f t="shared" si="2"/>
        <v>10.529085612254487</v>
      </c>
      <c r="E26" s="520">
        <v>14.624427675638801</v>
      </c>
      <c r="F26" s="521">
        <v>3519.462</v>
      </c>
      <c r="G26" s="521">
        <v>130.50899999999999</v>
      </c>
      <c r="H26" s="519">
        <f t="shared" si="3"/>
        <v>29.583318308258054</v>
      </c>
      <c r="I26" s="522">
        <v>15.681643031856799</v>
      </c>
      <c r="J26" s="518">
        <v>314.11900000000003</v>
      </c>
      <c r="K26" s="523">
        <v>6.3153381102069002</v>
      </c>
    </row>
    <row r="27" spans="1:11" ht="18" customHeight="1">
      <c r="A27" s="926" t="s">
        <v>231</v>
      </c>
      <c r="B27" s="130" t="s">
        <v>241</v>
      </c>
      <c r="C27" s="171">
        <v>0.156</v>
      </c>
      <c r="D27" s="96">
        <f t="shared" si="2"/>
        <v>0.14660276289822385</v>
      </c>
      <c r="E27" s="290" t="s">
        <v>437</v>
      </c>
      <c r="F27" s="497">
        <v>8.1839999999999993</v>
      </c>
      <c r="G27" s="497">
        <v>2.714</v>
      </c>
      <c r="H27" s="96">
        <f t="shared" si="3"/>
        <v>6.8791729257137585E-2</v>
      </c>
      <c r="I27" s="514" t="s">
        <v>437</v>
      </c>
      <c r="J27" s="171">
        <v>52.41</v>
      </c>
      <c r="K27" s="491" t="s">
        <v>437</v>
      </c>
    </row>
    <row r="28" spans="1:11" ht="18" customHeight="1">
      <c r="A28" s="925"/>
      <c r="B28" s="130" t="s">
        <v>231</v>
      </c>
      <c r="C28" s="171">
        <v>4.306</v>
      </c>
      <c r="D28" s="96">
        <f t="shared" si="2"/>
        <v>4.0466121605112297</v>
      </c>
      <c r="E28" s="290">
        <v>21.829400320672001</v>
      </c>
      <c r="F28" s="497">
        <v>68.778999999999996</v>
      </c>
      <c r="G28" s="497">
        <v>8.2479999999999993</v>
      </c>
      <c r="H28" s="96">
        <f t="shared" si="3"/>
        <v>0.57813127401963171</v>
      </c>
      <c r="I28" s="514">
        <v>38.231723880942297</v>
      </c>
      <c r="J28" s="171">
        <v>15.973000000000001</v>
      </c>
      <c r="K28" s="491">
        <v>28.445915334822601</v>
      </c>
    </row>
    <row r="29" spans="1:11" ht="18" customHeight="1">
      <c r="A29" s="516"/>
      <c r="B29" s="517" t="s">
        <v>170</v>
      </c>
      <c r="C29" s="518">
        <v>4.4619999999999997</v>
      </c>
      <c r="D29" s="519">
        <f t="shared" si="2"/>
        <v>4.193214923409454</v>
      </c>
      <c r="E29" s="520">
        <v>21.354574829384202</v>
      </c>
      <c r="F29" s="521">
        <v>76.962999999999994</v>
      </c>
      <c r="G29" s="521">
        <v>10.962</v>
      </c>
      <c r="H29" s="519">
        <f t="shared" si="3"/>
        <v>0.64692300327676922</v>
      </c>
      <c r="I29" s="522">
        <v>35.783518596438398</v>
      </c>
      <c r="J29" s="518">
        <v>17.248000000000001</v>
      </c>
      <c r="K29" s="523">
        <v>26.236040610073299</v>
      </c>
    </row>
    <row r="30" spans="1:11" ht="20.25" customHeight="1">
      <c r="A30" s="927" t="s">
        <v>238</v>
      </c>
      <c r="B30" s="928"/>
      <c r="C30" s="526">
        <v>36.476999999999997</v>
      </c>
      <c r="D30" s="99">
        <f>SUM(D29,D26,D23)</f>
        <v>34.278733201766755</v>
      </c>
      <c r="E30" s="154">
        <v>8.8258460825949996</v>
      </c>
      <c r="F30" s="498">
        <v>4264.7939999999999</v>
      </c>
      <c r="G30" s="498">
        <v>292.721</v>
      </c>
      <c r="H30" s="99">
        <f>SUM(H29,H26,H23)</f>
        <v>35.848308184929714</v>
      </c>
      <c r="I30" s="524">
        <v>13.593422480524</v>
      </c>
      <c r="J30" s="526">
        <v>116.91800000000001</v>
      </c>
      <c r="K30" s="525">
        <v>10.644251563253899</v>
      </c>
    </row>
    <row r="31" spans="1:11" ht="9" customHeight="1">
      <c r="A31" s="502"/>
      <c r="B31" s="502"/>
      <c r="C31" s="68"/>
      <c r="D31" s="499"/>
      <c r="E31" s="500"/>
      <c r="F31" s="503"/>
      <c r="G31" s="503"/>
      <c r="H31" s="499"/>
      <c r="I31" s="500"/>
      <c r="J31" s="501"/>
    </row>
    <row r="32" spans="1:11" ht="22.5" customHeight="1">
      <c r="A32" s="920" t="s">
        <v>90</v>
      </c>
      <c r="B32" s="921"/>
      <c r="C32" s="921"/>
      <c r="D32" s="921"/>
      <c r="E32" s="921"/>
      <c r="F32" s="921"/>
      <c r="G32" s="921"/>
      <c r="H32" s="921"/>
      <c r="I32" s="921"/>
      <c r="J32" s="921"/>
      <c r="K32" s="922"/>
    </row>
    <row r="33" spans="1:11" ht="20.25" customHeight="1">
      <c r="A33" s="706" t="s">
        <v>228</v>
      </c>
      <c r="B33" s="707"/>
      <c r="C33" s="915" t="s">
        <v>78</v>
      </c>
      <c r="D33" s="916"/>
      <c r="E33" s="917"/>
      <c r="F33" s="706" t="s">
        <v>79</v>
      </c>
      <c r="G33" s="733"/>
      <c r="H33" s="733"/>
      <c r="I33" s="733"/>
      <c r="J33" s="918" t="s">
        <v>229</v>
      </c>
      <c r="K33" s="919"/>
    </row>
    <row r="34" spans="1:11" ht="27.75" customHeight="1">
      <c r="A34" s="505" t="s">
        <v>232</v>
      </c>
      <c r="B34" s="504" t="s">
        <v>233</v>
      </c>
      <c r="C34" s="291" t="s">
        <v>23</v>
      </c>
      <c r="D34" s="493" t="s">
        <v>24</v>
      </c>
      <c r="E34" s="494" t="s">
        <v>230</v>
      </c>
      <c r="F34" s="291" t="s">
        <v>428</v>
      </c>
      <c r="G34" s="511" t="s">
        <v>237</v>
      </c>
      <c r="H34" s="493" t="s">
        <v>24</v>
      </c>
      <c r="I34" s="510" t="s">
        <v>230</v>
      </c>
      <c r="J34" s="291" t="s">
        <v>429</v>
      </c>
      <c r="K34" s="495" t="s">
        <v>230</v>
      </c>
    </row>
    <row r="35" spans="1:11" ht="20.25" customHeight="1">
      <c r="A35" s="923" t="s">
        <v>242</v>
      </c>
      <c r="B35" s="506" t="s">
        <v>234</v>
      </c>
      <c r="C35" s="166">
        <v>11.295</v>
      </c>
      <c r="D35" s="95">
        <f>C35/$C$15*100</f>
        <v>10.614603890611784</v>
      </c>
      <c r="E35" s="489">
        <v>14.461226207331499</v>
      </c>
      <c r="F35" s="496">
        <v>26.145</v>
      </c>
      <c r="G35" s="496">
        <v>0.47299999999999998</v>
      </c>
      <c r="H35" s="95">
        <f>F35/$F$15*100</f>
        <v>0.2197653667433849</v>
      </c>
      <c r="I35" s="513">
        <v>26.865307773504199</v>
      </c>
      <c r="J35" s="166">
        <v>2.3149999999999999</v>
      </c>
      <c r="K35" s="490">
        <v>22.8537460861161</v>
      </c>
    </row>
    <row r="36" spans="1:11" ht="18" customHeight="1">
      <c r="A36" s="924"/>
      <c r="B36" s="130" t="s">
        <v>235</v>
      </c>
      <c r="C36" s="171">
        <v>13.193</v>
      </c>
      <c r="D36" s="96">
        <f t="shared" ref="D36:D44" si="4">C36/$C$15*100</f>
        <v>12.398270839206841</v>
      </c>
      <c r="E36" s="290">
        <v>11.642535449410801</v>
      </c>
      <c r="F36" s="497">
        <v>1012.229</v>
      </c>
      <c r="G36" s="497">
        <v>20.079999999999998</v>
      </c>
      <c r="H36" s="96">
        <f t="shared" ref="H36:H44" si="5">F36/$F$15*100</f>
        <v>8.5084290462149461</v>
      </c>
      <c r="I36" s="514">
        <v>13.6536002301554</v>
      </c>
      <c r="J36" s="171">
        <v>76.727000000000004</v>
      </c>
      <c r="K36" s="491">
        <v>8.3195276305630994</v>
      </c>
    </row>
    <row r="37" spans="1:11" ht="18" customHeight="1">
      <c r="A37" s="925"/>
      <c r="B37" s="507" t="s">
        <v>236</v>
      </c>
      <c r="C37" s="508">
        <v>13.247999999999999</v>
      </c>
      <c r="D37" s="97">
        <f t="shared" si="4"/>
        <v>12.449957710741472</v>
      </c>
      <c r="E37" s="512">
        <v>12.294357205787099</v>
      </c>
      <c r="F37" s="509">
        <v>510.03199999999998</v>
      </c>
      <c r="G37" s="509">
        <v>198.94900000000001</v>
      </c>
      <c r="H37" s="97">
        <f t="shared" si="5"/>
        <v>4.2871436041637825</v>
      </c>
      <c r="I37" s="515">
        <v>22.188002002643401</v>
      </c>
      <c r="J37" s="508">
        <v>38.497999999999998</v>
      </c>
      <c r="K37" s="492">
        <v>17.6452128152178</v>
      </c>
    </row>
    <row r="38" spans="1:11" ht="18" customHeight="1">
      <c r="A38" s="516"/>
      <c r="B38" s="517" t="s">
        <v>170</v>
      </c>
      <c r="C38" s="518">
        <v>37.735999999999997</v>
      </c>
      <c r="D38" s="519">
        <f t="shared" si="4"/>
        <v>35.462832440560092</v>
      </c>
      <c r="E38" s="520">
        <v>7.6742331097263596</v>
      </c>
      <c r="F38" s="521">
        <v>1548.4059999999999</v>
      </c>
      <c r="G38" s="521">
        <v>219.50299999999999</v>
      </c>
      <c r="H38" s="519">
        <f t="shared" si="5"/>
        <v>13.015338017122113</v>
      </c>
      <c r="I38" s="522">
        <v>11.8013457774807</v>
      </c>
      <c r="J38" s="518">
        <v>41.031999999999996</v>
      </c>
      <c r="K38" s="523">
        <v>9.4336243382258491</v>
      </c>
    </row>
    <row r="39" spans="1:11" ht="18" customHeight="1">
      <c r="A39" s="926" t="s">
        <v>243</v>
      </c>
      <c r="B39" s="506" t="s">
        <v>239</v>
      </c>
      <c r="C39" s="166">
        <v>21.297000000000001</v>
      </c>
      <c r="D39" s="95">
        <f t="shared" si="4"/>
        <v>20.014096419509446</v>
      </c>
      <c r="E39" s="489">
        <v>10.4514158766289</v>
      </c>
      <c r="F39" s="496">
        <v>5529.5829999999996</v>
      </c>
      <c r="G39" s="496">
        <v>257.76799999999997</v>
      </c>
      <c r="H39" s="95">
        <f t="shared" si="5"/>
        <v>46.479664789940195</v>
      </c>
      <c r="I39" s="513">
        <v>11.725351743406099</v>
      </c>
      <c r="J39" s="166">
        <v>259.64699999999999</v>
      </c>
      <c r="K39" s="490">
        <v>4.9342831029607401</v>
      </c>
    </row>
    <row r="40" spans="1:11" ht="18" customHeight="1">
      <c r="A40" s="925"/>
      <c r="B40" s="130" t="s">
        <v>240</v>
      </c>
      <c r="C40" s="171">
        <v>1.871</v>
      </c>
      <c r="D40" s="96">
        <f t="shared" si="4"/>
        <v>1.7582933934780567</v>
      </c>
      <c r="E40" s="290">
        <v>33.054370127405903</v>
      </c>
      <c r="F40" s="497">
        <v>347.923</v>
      </c>
      <c r="G40" s="497">
        <v>55.34</v>
      </c>
      <c r="H40" s="96">
        <f t="shared" si="5"/>
        <v>2.9245142739896237</v>
      </c>
      <c r="I40" s="514">
        <v>37.019419723532003</v>
      </c>
      <c r="J40" s="171">
        <v>185.96</v>
      </c>
      <c r="K40" s="491">
        <v>18.523763935901901</v>
      </c>
    </row>
    <row r="41" spans="1:11" ht="18" customHeight="1">
      <c r="A41" s="516"/>
      <c r="B41" s="517" t="s">
        <v>170</v>
      </c>
      <c r="C41" s="518">
        <v>23.167000000000002</v>
      </c>
      <c r="D41" s="519">
        <f t="shared" si="4"/>
        <v>21.771450051686873</v>
      </c>
      <c r="E41" s="520">
        <v>10.550026007881099</v>
      </c>
      <c r="F41" s="521">
        <v>5877.5069999999996</v>
      </c>
      <c r="G41" s="521">
        <v>313.10700000000003</v>
      </c>
      <c r="H41" s="519">
        <f t="shared" si="5"/>
        <v>49.404187469566338</v>
      </c>
      <c r="I41" s="522">
        <v>11.6379937842113</v>
      </c>
      <c r="J41" s="518">
        <v>253.696</v>
      </c>
      <c r="K41" s="523">
        <v>4.9925370875733801</v>
      </c>
    </row>
    <row r="42" spans="1:11" ht="18" customHeight="1">
      <c r="A42" s="926" t="s">
        <v>231</v>
      </c>
      <c r="B42" s="130" t="s">
        <v>241</v>
      </c>
      <c r="C42" s="171">
        <v>2.3130000000000002</v>
      </c>
      <c r="D42" s="96">
        <f t="shared" si="4"/>
        <v>2.1736678883563578</v>
      </c>
      <c r="E42" s="290">
        <v>25.191560948516901</v>
      </c>
      <c r="F42" s="497">
        <v>83.725999999999999</v>
      </c>
      <c r="G42" s="497">
        <v>8.4049999999999994</v>
      </c>
      <c r="H42" s="96">
        <f t="shared" si="5"/>
        <v>0.70377032304290099</v>
      </c>
      <c r="I42" s="514">
        <v>41.987436895498</v>
      </c>
      <c r="J42" s="171">
        <v>36.201999999999998</v>
      </c>
      <c r="K42" s="491">
        <v>34.085686157844798</v>
      </c>
    </row>
    <row r="43" spans="1:11" ht="18" customHeight="1">
      <c r="A43" s="925"/>
      <c r="B43" s="130" t="s">
        <v>231</v>
      </c>
      <c r="C43" s="171">
        <v>6.7160000000000002</v>
      </c>
      <c r="D43" s="96">
        <f t="shared" si="4"/>
        <v>6.3114368950286632</v>
      </c>
      <c r="E43" s="290">
        <v>15.081864658931201</v>
      </c>
      <c r="F43" s="497">
        <v>122.345</v>
      </c>
      <c r="G43" s="497">
        <v>4.3739999999999997</v>
      </c>
      <c r="H43" s="96">
        <f t="shared" si="5"/>
        <v>1.0283875997024068</v>
      </c>
      <c r="I43" s="514">
        <v>31.184736666098001</v>
      </c>
      <c r="J43" s="171">
        <v>18.216000000000001</v>
      </c>
      <c r="K43" s="491">
        <v>27.351119647748899</v>
      </c>
    </row>
    <row r="44" spans="1:11" ht="18" customHeight="1">
      <c r="A44" s="516"/>
      <c r="B44" s="517" t="s">
        <v>170</v>
      </c>
      <c r="C44" s="518">
        <v>9.0289999999999999</v>
      </c>
      <c r="D44" s="519">
        <f t="shared" si="4"/>
        <v>8.4851047833850206</v>
      </c>
      <c r="E44" s="520">
        <v>13.1087445719141</v>
      </c>
      <c r="F44" s="521">
        <v>206.071</v>
      </c>
      <c r="G44" s="521">
        <v>12.779</v>
      </c>
      <c r="H44" s="519">
        <f t="shared" si="5"/>
        <v>1.7321579227453077</v>
      </c>
      <c r="I44" s="522">
        <v>25.3935113379925</v>
      </c>
      <c r="J44" s="518">
        <v>22.823</v>
      </c>
      <c r="K44" s="523">
        <v>21.603017186293702</v>
      </c>
    </row>
    <row r="45" spans="1:11" ht="27" customHeight="1">
      <c r="A45" s="927" t="s">
        <v>238</v>
      </c>
      <c r="B45" s="928"/>
      <c r="C45" s="526">
        <v>69.933000000000007</v>
      </c>
      <c r="D45" s="99">
        <f>SUM(D44,D41,D38)</f>
        <v>65.719387275631988</v>
      </c>
      <c r="E45" s="154">
        <v>6.0991344330428703</v>
      </c>
      <c r="F45" s="498">
        <v>7631.9840000000004</v>
      </c>
      <c r="G45" s="498">
        <v>545.38900000000001</v>
      </c>
      <c r="H45" s="99">
        <f>SUM(H44,H41,H38)</f>
        <v>64.151683409433758</v>
      </c>
      <c r="I45" s="524">
        <v>9.6793020368267602</v>
      </c>
      <c r="J45" s="526">
        <v>109.133</v>
      </c>
      <c r="K45" s="525">
        <v>6.7077720451558598</v>
      </c>
    </row>
    <row r="46" spans="1:11" ht="15.75" customHeight="1">
      <c r="A46" s="837"/>
      <c r="B46" s="837"/>
      <c r="C46" s="837"/>
      <c r="D46" s="837"/>
      <c r="E46" s="837"/>
      <c r="F46" s="837"/>
      <c r="G46" s="837"/>
      <c r="H46" s="837"/>
      <c r="I46" s="837"/>
      <c r="J46" s="837"/>
      <c r="K46" s="837"/>
    </row>
  </sheetData>
  <mergeCells count="28">
    <mergeCell ref="A32:K32"/>
    <mergeCell ref="A46:K46"/>
    <mergeCell ref="A35:A37"/>
    <mergeCell ref="A39:A40"/>
    <mergeCell ref="A42:A43"/>
    <mergeCell ref="A45:B45"/>
    <mergeCell ref="A33:B33"/>
    <mergeCell ref="C33:E33"/>
    <mergeCell ref="F33:I33"/>
    <mergeCell ref="J33:K33"/>
    <mergeCell ref="A20:A22"/>
    <mergeCell ref="A24:A25"/>
    <mergeCell ref="A27:A28"/>
    <mergeCell ref="A30:B30"/>
    <mergeCell ref="A5:A7"/>
    <mergeCell ref="A9:A10"/>
    <mergeCell ref="A12:A13"/>
    <mergeCell ref="A15:B15"/>
    <mergeCell ref="A17:K17"/>
    <mergeCell ref="A18:B18"/>
    <mergeCell ref="C18:E18"/>
    <mergeCell ref="F18:I18"/>
    <mergeCell ref="J18:K18"/>
    <mergeCell ref="A1:K1"/>
    <mergeCell ref="A3:B3"/>
    <mergeCell ref="C3:E3"/>
    <mergeCell ref="F3:I3"/>
    <mergeCell ref="J3:K3"/>
  </mergeCells>
  <hyperlinks>
    <hyperlink ref="A1:K1" location="'0'!A1" display="VIIE AASTA KESKMINE RAIETE  MAHT  METSAMAAL" xr:uid="{29E6FD70-77B1-4C09-BD61-62DBCE187BD4}"/>
  </hyperlinks>
  <printOptions horizontalCentered="1"/>
  <pageMargins left="0.78740157480314965" right="0.78740157480314965" top="0.98425196850393704" bottom="1.1811023622047245" header="0.51181102362204722" footer="0.51181102362204722"/>
  <pageSetup paperSize="9" scale="74" orientation="landscape"/>
  <rowBreaks count="1" manualBreakCount="1">
    <brk id="16"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21"/>
  <sheetViews>
    <sheetView zoomScaleNormal="100" workbookViewId="0">
      <selection activeCell="A2" sqref="A2"/>
    </sheetView>
  </sheetViews>
  <sheetFormatPr defaultColWidth="11.44140625" defaultRowHeight="13.2"/>
  <cols>
    <col min="1" max="1" width="19.6640625" customWidth="1"/>
    <col min="2" max="2" width="10" customWidth="1"/>
    <col min="3" max="3" width="6.5546875" customWidth="1"/>
    <col min="4" max="4" width="10" customWidth="1"/>
    <col min="5" max="5" width="6.5546875" customWidth="1"/>
    <col min="6" max="6" width="8.109375" customWidth="1"/>
    <col min="7" max="7" width="8" customWidth="1"/>
    <col min="8" max="8" width="9.109375" customWidth="1"/>
    <col min="9" max="9" width="6.5546875" customWidth="1"/>
    <col min="10" max="10" width="7.44140625" customWidth="1"/>
    <col min="11" max="11" width="6.5546875" customWidth="1"/>
    <col min="12" max="12" width="7.33203125" customWidth="1"/>
    <col min="13" max="13" width="7.88671875" customWidth="1"/>
    <col min="14" max="14" width="6.5546875" customWidth="1"/>
    <col min="15" max="15" width="8.5546875" customWidth="1"/>
    <col min="16" max="16" width="7.88671875" customWidth="1"/>
    <col min="17" max="17" width="6.5546875" customWidth="1"/>
    <col min="18" max="18" width="7" customWidth="1"/>
    <col min="20" max="20" width="8.44140625" customWidth="1"/>
  </cols>
  <sheetData>
    <row r="1" spans="1:21" ht="15.75" customHeight="1">
      <c r="A1" s="895" t="s">
        <v>95</v>
      </c>
      <c r="B1" s="895"/>
      <c r="C1" s="895"/>
      <c r="D1" s="895"/>
      <c r="E1" s="895"/>
      <c r="F1" s="895"/>
      <c r="G1" s="895"/>
      <c r="H1" s="895"/>
      <c r="I1" s="895"/>
      <c r="J1" s="895"/>
      <c r="K1" s="895"/>
      <c r="L1" s="895"/>
    </row>
    <row r="2" spans="1:21" ht="11.25" customHeight="1">
      <c r="A2" s="83"/>
      <c r="B2" s="83"/>
      <c r="C2" s="75"/>
      <c r="D2" s="83"/>
      <c r="E2" s="75"/>
      <c r="F2" s="83"/>
      <c r="G2" s="75"/>
    </row>
    <row r="3" spans="1:21" ht="15" customHeight="1">
      <c r="A3" s="729" t="s">
        <v>405</v>
      </c>
      <c r="B3" s="929" t="s">
        <v>96</v>
      </c>
      <c r="C3" s="931"/>
      <c r="D3" s="929" t="s">
        <v>57</v>
      </c>
      <c r="E3" s="930"/>
      <c r="F3" s="931"/>
      <c r="G3" s="827" t="s">
        <v>97</v>
      </c>
      <c r="H3" s="929" t="s">
        <v>98</v>
      </c>
      <c r="I3" s="930"/>
      <c r="J3" s="930"/>
      <c r="K3" s="930"/>
      <c r="L3" s="931"/>
      <c r="M3" s="929" t="s">
        <v>403</v>
      </c>
      <c r="N3" s="930"/>
      <c r="O3" s="931"/>
      <c r="P3" s="929" t="s">
        <v>404</v>
      </c>
      <c r="Q3" s="930"/>
      <c r="R3" s="932"/>
    </row>
    <row r="4" spans="1:21" ht="29.25" customHeight="1">
      <c r="A4" s="730"/>
      <c r="B4" s="529" t="s">
        <v>23</v>
      </c>
      <c r="C4" s="530" t="s">
        <v>24</v>
      </c>
      <c r="D4" s="531" t="s">
        <v>23</v>
      </c>
      <c r="E4" s="14" t="s">
        <v>24</v>
      </c>
      <c r="F4" s="67" t="s">
        <v>99</v>
      </c>
      <c r="G4" s="829"/>
      <c r="H4" s="532" t="s">
        <v>428</v>
      </c>
      <c r="I4" s="14" t="s">
        <v>24</v>
      </c>
      <c r="J4" s="67" t="s">
        <v>99</v>
      </c>
      <c r="K4" s="531" t="s">
        <v>429</v>
      </c>
      <c r="L4" s="67" t="s">
        <v>99</v>
      </c>
      <c r="M4" s="532" t="s">
        <v>23</v>
      </c>
      <c r="N4" s="14" t="s">
        <v>24</v>
      </c>
      <c r="O4" s="67" t="s">
        <v>99</v>
      </c>
      <c r="P4" s="532" t="s">
        <v>23</v>
      </c>
      <c r="Q4" s="14" t="s">
        <v>24</v>
      </c>
      <c r="R4" s="527" t="s">
        <v>99</v>
      </c>
    </row>
    <row r="5" spans="1:21" ht="21.75" customHeight="1" thickTop="1">
      <c r="A5" s="533" t="s">
        <v>100</v>
      </c>
      <c r="B5" s="541">
        <v>432.78800011706801</v>
      </c>
      <c r="C5" s="534">
        <f>B5/B$20*100</f>
        <v>9.9567885441387425</v>
      </c>
      <c r="D5" s="535">
        <v>209.828</v>
      </c>
      <c r="E5" s="536">
        <f>D5/D$20*100</f>
        <v>8.8902635369883924</v>
      </c>
      <c r="F5" s="142">
        <v>4.9471313809579396</v>
      </c>
      <c r="G5" s="537">
        <f>D5/B5*100</f>
        <v>48.48285995527651</v>
      </c>
      <c r="H5" s="538">
        <v>42853.951999999997</v>
      </c>
      <c r="I5" s="536">
        <f>H5/H$20*100</f>
        <v>9.1913634862941223</v>
      </c>
      <c r="J5" s="534">
        <v>6.0173116039903203</v>
      </c>
      <c r="K5" s="539">
        <v>204.233</v>
      </c>
      <c r="L5" s="534">
        <v>3.16246091198563</v>
      </c>
      <c r="M5" s="147">
        <v>42.582000000000001</v>
      </c>
      <c r="N5" s="536">
        <f>M5/D5*100</f>
        <v>20.293764416569761</v>
      </c>
      <c r="O5" s="534">
        <v>14.623086542898101</v>
      </c>
      <c r="P5" s="147">
        <v>27.704000000000001</v>
      </c>
      <c r="Q5" s="536">
        <f>P5/D5*100</f>
        <v>13.20319499780773</v>
      </c>
      <c r="R5" s="556">
        <v>17.689434744753399</v>
      </c>
      <c r="T5" s="501"/>
      <c r="U5" s="68"/>
    </row>
    <row r="6" spans="1:21" ht="21.75" customHeight="1">
      <c r="A6" s="540" t="s">
        <v>101</v>
      </c>
      <c r="B6" s="541">
        <v>103.26938880661601</v>
      </c>
      <c r="C6" s="534">
        <f t="shared" ref="C6:C20" si="0">B6/B$20*100</f>
        <v>2.3758317401401845</v>
      </c>
      <c r="D6" s="543">
        <v>68.36</v>
      </c>
      <c r="E6" s="536">
        <f t="shared" ref="E6:E20" si="1">D6/D$20*100</f>
        <v>2.8963647148546734</v>
      </c>
      <c r="F6" s="140">
        <v>7.7250418112680102</v>
      </c>
      <c r="G6" s="537">
        <f t="shared" ref="G6:G20" si="2">D6/B6*100</f>
        <v>66.195801863427391</v>
      </c>
      <c r="H6" s="544">
        <v>14284.499</v>
      </c>
      <c r="I6" s="536">
        <f t="shared" ref="I6:I20" si="3">H6/H$20*100</f>
        <v>3.0637552991286525</v>
      </c>
      <c r="J6" s="542">
        <v>10.709426487686599</v>
      </c>
      <c r="K6" s="545">
        <v>208.959</v>
      </c>
      <c r="L6" s="542">
        <v>5.7886798110940596</v>
      </c>
      <c r="M6" s="150">
        <v>19.606000000000002</v>
      </c>
      <c r="N6" s="536">
        <f t="shared" ref="N6:N20" si="4">M6/D6*100</f>
        <v>28.680514921006438</v>
      </c>
      <c r="O6" s="542">
        <v>23.087227012403499</v>
      </c>
      <c r="P6" s="150">
        <v>5.0919999999999996</v>
      </c>
      <c r="Q6" s="536">
        <f t="shared" ref="Q6:Q20" si="5">P6/D6*100</f>
        <v>7.4488004681100044</v>
      </c>
      <c r="R6" s="557">
        <v>29.2096282759335</v>
      </c>
      <c r="T6" s="501"/>
      <c r="U6" s="68"/>
    </row>
    <row r="7" spans="1:21" ht="21.75" customHeight="1">
      <c r="A7" s="540" t="s">
        <v>102</v>
      </c>
      <c r="B7" s="541">
        <v>297.14827892336001</v>
      </c>
      <c r="C7" s="534">
        <f t="shared" si="0"/>
        <v>6.8362398650016862</v>
      </c>
      <c r="D7" s="543">
        <v>183.73</v>
      </c>
      <c r="E7" s="536">
        <f t="shared" si="1"/>
        <v>7.7845097873061615</v>
      </c>
      <c r="F7" s="140">
        <v>4.6626690802077597</v>
      </c>
      <c r="G7" s="537">
        <f t="shared" si="2"/>
        <v>61.831083345223526</v>
      </c>
      <c r="H7" s="544">
        <v>36096.305999999997</v>
      </c>
      <c r="I7" s="536">
        <f t="shared" si="3"/>
        <v>7.7419760249532983</v>
      </c>
      <c r="J7" s="542">
        <v>6.4254219683715004</v>
      </c>
      <c r="K7" s="545">
        <v>196.464</v>
      </c>
      <c r="L7" s="542">
        <v>3.8372533126518</v>
      </c>
      <c r="M7" s="150">
        <v>37.860999999999997</v>
      </c>
      <c r="N7" s="536">
        <f t="shared" si="4"/>
        <v>20.606868774832634</v>
      </c>
      <c r="O7" s="542">
        <v>12.1041117186</v>
      </c>
      <c r="P7" s="150">
        <v>34.198999999999998</v>
      </c>
      <c r="Q7" s="536">
        <f t="shared" si="5"/>
        <v>18.613726664126705</v>
      </c>
      <c r="R7" s="557">
        <v>14.265215579524501</v>
      </c>
      <c r="T7" s="501"/>
      <c r="U7" s="68"/>
    </row>
    <row r="8" spans="1:21" ht="21.75" customHeight="1">
      <c r="A8" s="540" t="s">
        <v>104</v>
      </c>
      <c r="B8" s="541">
        <v>254.52731939385899</v>
      </c>
      <c r="C8" s="534">
        <f t="shared" si="0"/>
        <v>5.8556953917983021</v>
      </c>
      <c r="D8" s="543">
        <v>139.523</v>
      </c>
      <c r="E8" s="536">
        <f t="shared" si="1"/>
        <v>5.9114905516481659</v>
      </c>
      <c r="F8" s="140">
        <v>6.0962721737271197</v>
      </c>
      <c r="G8" s="537">
        <f t="shared" si="2"/>
        <v>54.816512558363229</v>
      </c>
      <c r="H8" s="544">
        <v>25350.175999999999</v>
      </c>
      <c r="I8" s="536">
        <f t="shared" si="3"/>
        <v>5.4371340607636283</v>
      </c>
      <c r="J8" s="542">
        <v>7.3240658928275799</v>
      </c>
      <c r="K8" s="545">
        <v>181.69200000000001</v>
      </c>
      <c r="L8" s="542">
        <v>3.4290748082645002</v>
      </c>
      <c r="M8" s="150">
        <v>20.108000000000001</v>
      </c>
      <c r="N8" s="536">
        <f t="shared" si="4"/>
        <v>14.411960751990712</v>
      </c>
      <c r="O8" s="542">
        <v>21.3853096857727</v>
      </c>
      <c r="P8" s="150">
        <v>7.782</v>
      </c>
      <c r="Q8" s="536">
        <f t="shared" si="5"/>
        <v>5.577575023472833</v>
      </c>
      <c r="R8" s="557">
        <v>29.2470329769057</v>
      </c>
      <c r="T8" s="501"/>
      <c r="U8" s="68"/>
    </row>
    <row r="9" spans="1:21" ht="21.75" customHeight="1">
      <c r="A9" s="540" t="s">
        <v>103</v>
      </c>
      <c r="B9" s="541">
        <v>267.43868039988803</v>
      </c>
      <c r="C9" s="534">
        <f t="shared" si="0"/>
        <v>6.1527361861809915</v>
      </c>
      <c r="D9" s="543">
        <v>149.91499999999999</v>
      </c>
      <c r="E9" s="536">
        <f t="shared" si="1"/>
        <v>6.3517922209982203</v>
      </c>
      <c r="F9" s="140">
        <v>6.1973072239892204</v>
      </c>
      <c r="G9" s="537">
        <f t="shared" si="2"/>
        <v>56.055840455030435</v>
      </c>
      <c r="H9" s="544">
        <v>27698.352999999999</v>
      </c>
      <c r="I9" s="536">
        <f t="shared" si="3"/>
        <v>5.9407736862795124</v>
      </c>
      <c r="J9" s="542">
        <v>7.8575781867474301</v>
      </c>
      <c r="K9" s="545">
        <v>184.761</v>
      </c>
      <c r="L9" s="542">
        <v>4.2336150537396904</v>
      </c>
      <c r="M9" s="150">
        <v>27.274000000000001</v>
      </c>
      <c r="N9" s="536">
        <f t="shared" si="4"/>
        <v>18.19297601974452</v>
      </c>
      <c r="O9" s="542">
        <v>17.940222860358599</v>
      </c>
      <c r="P9" s="150">
        <v>13.462999999999999</v>
      </c>
      <c r="Q9" s="536">
        <f t="shared" si="5"/>
        <v>8.9804222392689184</v>
      </c>
      <c r="R9" s="557">
        <v>22.214187821312699</v>
      </c>
      <c r="T9" s="501"/>
      <c r="U9" s="68"/>
    </row>
    <row r="10" spans="1:21" ht="21.75" customHeight="1">
      <c r="A10" s="540" t="s">
        <v>105</v>
      </c>
      <c r="B10" s="541">
        <v>181.47840657347399</v>
      </c>
      <c r="C10" s="534">
        <f t="shared" si="0"/>
        <v>4.1751206574363104</v>
      </c>
      <c r="D10" s="543">
        <v>98.43</v>
      </c>
      <c r="E10" s="536">
        <f t="shared" si="1"/>
        <v>4.1704092873485301</v>
      </c>
      <c r="F10" s="140">
        <v>6.81520729562122</v>
      </c>
      <c r="G10" s="537">
        <f t="shared" si="2"/>
        <v>54.237857747637477</v>
      </c>
      <c r="H10" s="544">
        <v>17133.131000000001</v>
      </c>
      <c r="I10" s="536">
        <f t="shared" si="3"/>
        <v>3.6747330719765112</v>
      </c>
      <c r="J10" s="542">
        <v>9.1903580214091001</v>
      </c>
      <c r="K10" s="545">
        <v>174.06299999999999</v>
      </c>
      <c r="L10" s="542">
        <v>4.6455842000875398</v>
      </c>
      <c r="M10" s="150">
        <v>28.530999999999999</v>
      </c>
      <c r="N10" s="536">
        <f t="shared" si="4"/>
        <v>28.986081479223813</v>
      </c>
      <c r="O10" s="542">
        <v>19.457161523811099</v>
      </c>
      <c r="P10" s="150">
        <v>9.5589999999999993</v>
      </c>
      <c r="Q10" s="536">
        <f t="shared" si="5"/>
        <v>9.7114700802600815</v>
      </c>
      <c r="R10" s="557">
        <v>23.6839054741477</v>
      </c>
      <c r="T10" s="501"/>
      <c r="U10" s="68"/>
    </row>
    <row r="11" spans="1:21" ht="21.75" customHeight="1">
      <c r="A11" s="540" t="s">
        <v>106</v>
      </c>
      <c r="B11" s="541">
        <v>369.52783450178498</v>
      </c>
      <c r="C11" s="534">
        <f t="shared" si="0"/>
        <v>8.5014152617737224</v>
      </c>
      <c r="D11" s="543">
        <v>200.14699999999999</v>
      </c>
      <c r="E11" s="536">
        <f t="shared" si="1"/>
        <v>8.4800864333531045</v>
      </c>
      <c r="F11" s="140">
        <v>5.5777185396382496</v>
      </c>
      <c r="G11" s="537">
        <f t="shared" si="2"/>
        <v>54.1629023074399</v>
      </c>
      <c r="H11" s="544">
        <v>38822.211000000003</v>
      </c>
      <c r="I11" s="536">
        <f t="shared" si="3"/>
        <v>8.3266311737737997</v>
      </c>
      <c r="J11" s="542">
        <v>6.9677487398632101</v>
      </c>
      <c r="K11" s="545">
        <v>193.96899999999999</v>
      </c>
      <c r="L11" s="542">
        <v>3.9134250952574501</v>
      </c>
      <c r="M11" s="150">
        <v>47.48</v>
      </c>
      <c r="N11" s="536">
        <f t="shared" si="4"/>
        <v>23.722563915522091</v>
      </c>
      <c r="O11" s="542">
        <v>13.235005542771701</v>
      </c>
      <c r="P11" s="150">
        <v>22.244</v>
      </c>
      <c r="Q11" s="536">
        <f t="shared" si="5"/>
        <v>11.113831333969532</v>
      </c>
      <c r="R11" s="557">
        <v>17.962478327554098</v>
      </c>
      <c r="T11" s="501"/>
      <c r="U11" s="68"/>
    </row>
    <row r="12" spans="1:21" ht="21.75" customHeight="1">
      <c r="A12" s="540" t="s">
        <v>108</v>
      </c>
      <c r="B12" s="541">
        <v>182.30437952478101</v>
      </c>
      <c r="C12" s="534">
        <f t="shared" si="0"/>
        <v>4.1941231205755782</v>
      </c>
      <c r="D12" s="543">
        <v>88.68</v>
      </c>
      <c r="E12" s="536">
        <f t="shared" si="1"/>
        <v>3.7573087026523186</v>
      </c>
      <c r="F12" s="140">
        <v>7.2984697502783797</v>
      </c>
      <c r="G12" s="537">
        <f t="shared" si="2"/>
        <v>48.643921902021859</v>
      </c>
      <c r="H12" s="544">
        <v>18584.113000000001</v>
      </c>
      <c r="I12" s="536">
        <f t="shared" si="3"/>
        <v>3.9859413118622982</v>
      </c>
      <c r="J12" s="542">
        <v>9.7153553926341107</v>
      </c>
      <c r="K12" s="545">
        <v>209.56399999999999</v>
      </c>
      <c r="L12" s="542">
        <v>5.6556908020405503</v>
      </c>
      <c r="M12" s="150">
        <v>12.907999999999999</v>
      </c>
      <c r="N12" s="536">
        <f t="shared" si="4"/>
        <v>14.55570590888588</v>
      </c>
      <c r="O12" s="542">
        <v>23.137731218731901</v>
      </c>
      <c r="P12" s="150">
        <v>4.4539999999999997</v>
      </c>
      <c r="Q12" s="536">
        <f t="shared" si="5"/>
        <v>5.0225529995489389</v>
      </c>
      <c r="R12" s="557">
        <v>30.9656492296502</v>
      </c>
      <c r="T12" s="501"/>
      <c r="U12" s="68"/>
    </row>
    <row r="13" spans="1:21" ht="21.75" customHeight="1">
      <c r="A13" s="540" t="s">
        <v>107</v>
      </c>
      <c r="B13" s="541">
        <v>541.94039156026997</v>
      </c>
      <c r="C13" s="534">
        <f t="shared" si="0"/>
        <v>12.467965564742462</v>
      </c>
      <c r="D13" s="543">
        <v>300.96300000000002</v>
      </c>
      <c r="E13" s="536">
        <f t="shared" si="1"/>
        <v>12.751588848402678</v>
      </c>
      <c r="F13" s="140">
        <v>3.8866838920312499</v>
      </c>
      <c r="G13" s="537">
        <f t="shared" si="2"/>
        <v>55.534336374802116</v>
      </c>
      <c r="H13" s="544">
        <v>60363.517999999996</v>
      </c>
      <c r="I13" s="536">
        <f t="shared" si="3"/>
        <v>12.946834757491166</v>
      </c>
      <c r="J13" s="542">
        <v>5.7381491564459397</v>
      </c>
      <c r="K13" s="545">
        <v>200.56800000000001</v>
      </c>
      <c r="L13" s="542">
        <v>3.5485969964057502</v>
      </c>
      <c r="M13" s="150">
        <v>69.680000000000007</v>
      </c>
      <c r="N13" s="536">
        <f t="shared" si="4"/>
        <v>23.152347630771889</v>
      </c>
      <c r="O13" s="542">
        <v>11.99430984972</v>
      </c>
      <c r="P13" s="150">
        <v>45.371000000000002</v>
      </c>
      <c r="Q13" s="536">
        <f t="shared" si="5"/>
        <v>15.075275033808142</v>
      </c>
      <c r="R13" s="557">
        <v>13.8488120720219</v>
      </c>
      <c r="T13" s="501"/>
      <c r="U13" s="68"/>
    </row>
    <row r="14" spans="1:21" ht="21.75" customHeight="1">
      <c r="A14" s="540" t="s">
        <v>109</v>
      </c>
      <c r="B14" s="541">
        <v>276.45324605562502</v>
      </c>
      <c r="C14" s="534">
        <f t="shared" si="0"/>
        <v>6.3601266961469562</v>
      </c>
      <c r="D14" s="543">
        <v>145.67699999999999</v>
      </c>
      <c r="E14" s="536">
        <f t="shared" si="1"/>
        <v>6.172231166850267</v>
      </c>
      <c r="F14" s="140">
        <v>6.2045336612220101</v>
      </c>
      <c r="G14" s="537">
        <f t="shared" si="2"/>
        <v>52.694986251197207</v>
      </c>
      <c r="H14" s="544">
        <v>27055.937999999998</v>
      </c>
      <c r="I14" s="536">
        <f t="shared" si="3"/>
        <v>5.8029877995998511</v>
      </c>
      <c r="J14" s="542">
        <v>8.4285273001949097</v>
      </c>
      <c r="K14" s="545">
        <v>185.726</v>
      </c>
      <c r="L14" s="542">
        <v>4.1404807356747204</v>
      </c>
      <c r="M14" s="150">
        <v>32.149000000000001</v>
      </c>
      <c r="N14" s="536">
        <f t="shared" si="4"/>
        <v>22.068686203038229</v>
      </c>
      <c r="O14" s="542">
        <v>19.7266398481928</v>
      </c>
      <c r="P14" s="150">
        <v>13.053000000000001</v>
      </c>
      <c r="Q14" s="536">
        <f t="shared" si="5"/>
        <v>8.9602339422146269</v>
      </c>
      <c r="R14" s="557">
        <v>27.950700214561799</v>
      </c>
      <c r="T14" s="501"/>
      <c r="U14" s="68"/>
    </row>
    <row r="15" spans="1:21" ht="21.75" customHeight="1">
      <c r="A15" s="540" t="s">
        <v>110</v>
      </c>
      <c r="B15" s="541">
        <v>293.86224399622898</v>
      </c>
      <c r="C15" s="534">
        <f t="shared" si="0"/>
        <v>6.7606408305801047</v>
      </c>
      <c r="D15" s="543">
        <v>174.822</v>
      </c>
      <c r="E15" s="536">
        <f t="shared" si="1"/>
        <v>7.4070841454114067</v>
      </c>
      <c r="F15" s="140">
        <v>4.9476694297603103</v>
      </c>
      <c r="G15" s="537">
        <f t="shared" si="2"/>
        <v>59.491140346101567</v>
      </c>
      <c r="H15" s="544">
        <v>33087.027000000002</v>
      </c>
      <c r="I15" s="536">
        <f t="shared" si="3"/>
        <v>7.096542504127223</v>
      </c>
      <c r="J15" s="542">
        <v>6.4113461009045896</v>
      </c>
      <c r="K15" s="545">
        <v>189.261</v>
      </c>
      <c r="L15" s="542">
        <v>2.89256581990136</v>
      </c>
      <c r="M15" s="150">
        <v>31.318000000000001</v>
      </c>
      <c r="N15" s="536">
        <f t="shared" si="4"/>
        <v>17.914221322259213</v>
      </c>
      <c r="O15" s="542">
        <v>15.5467544570422</v>
      </c>
      <c r="P15" s="150">
        <v>8.08</v>
      </c>
      <c r="Q15" s="536">
        <f t="shared" si="5"/>
        <v>4.6218439326858176</v>
      </c>
      <c r="R15" s="557">
        <v>23.2957126720685</v>
      </c>
      <c r="T15" s="501"/>
      <c r="U15" s="68"/>
    </row>
    <row r="16" spans="1:21" ht="21.75" customHeight="1">
      <c r="A16" s="540" t="s">
        <v>111</v>
      </c>
      <c r="B16" s="541">
        <v>334.91457490726202</v>
      </c>
      <c r="C16" s="534">
        <f t="shared" si="0"/>
        <v>7.7050971879989811</v>
      </c>
      <c r="D16" s="543">
        <v>146.31399999999999</v>
      </c>
      <c r="E16" s="536">
        <f t="shared" si="1"/>
        <v>6.1992204050504194</v>
      </c>
      <c r="F16" s="140">
        <v>5.8417875925649003</v>
      </c>
      <c r="G16" s="537">
        <f t="shared" si="2"/>
        <v>43.686961082692328</v>
      </c>
      <c r="H16" s="544">
        <v>31671.157999999999</v>
      </c>
      <c r="I16" s="536">
        <f t="shared" si="3"/>
        <v>6.7928653396973058</v>
      </c>
      <c r="J16" s="542">
        <v>7.3030978690340396</v>
      </c>
      <c r="K16" s="545">
        <v>216.46</v>
      </c>
      <c r="L16" s="542">
        <v>4.0239138794595597</v>
      </c>
      <c r="M16" s="150">
        <v>34.533000000000001</v>
      </c>
      <c r="N16" s="536">
        <f t="shared" si="4"/>
        <v>23.601979304782866</v>
      </c>
      <c r="O16" s="542">
        <v>16.743255825784701</v>
      </c>
      <c r="P16" s="150">
        <v>6.8680000000000003</v>
      </c>
      <c r="Q16" s="536">
        <f t="shared" si="5"/>
        <v>4.6940142433396668</v>
      </c>
      <c r="R16" s="557">
        <v>21.906230598585601</v>
      </c>
      <c r="T16" s="501"/>
      <c r="U16" s="68"/>
    </row>
    <row r="17" spans="1:21" ht="21.75" customHeight="1">
      <c r="A17" s="540" t="s">
        <v>112</v>
      </c>
      <c r="B17" s="541">
        <v>191.25566055797501</v>
      </c>
      <c r="C17" s="534">
        <f t="shared" si="0"/>
        <v>4.4000576945992664</v>
      </c>
      <c r="D17" s="543">
        <v>121.465</v>
      </c>
      <c r="E17" s="536">
        <f t="shared" si="1"/>
        <v>5.1463858995000429</v>
      </c>
      <c r="F17" s="140">
        <v>5.8452856947709604</v>
      </c>
      <c r="G17" s="537">
        <f t="shared" si="2"/>
        <v>63.509231384647315</v>
      </c>
      <c r="H17" s="544">
        <v>24792.781999999999</v>
      </c>
      <c r="I17" s="536">
        <f t="shared" si="3"/>
        <v>5.3175835731194683</v>
      </c>
      <c r="J17" s="542">
        <v>7.3987603891154103</v>
      </c>
      <c r="K17" s="545">
        <v>204.11500000000001</v>
      </c>
      <c r="L17" s="542">
        <v>4.1152792882719202</v>
      </c>
      <c r="M17" s="150">
        <v>18.14</v>
      </c>
      <c r="N17" s="536">
        <f t="shared" si="4"/>
        <v>14.934343226443831</v>
      </c>
      <c r="O17" s="542">
        <v>21.350207912404802</v>
      </c>
      <c r="P17" s="150">
        <v>15.621</v>
      </c>
      <c r="Q17" s="536">
        <f t="shared" si="5"/>
        <v>12.860494792738649</v>
      </c>
      <c r="R17" s="557">
        <v>22.3791618220686</v>
      </c>
      <c r="T17" s="501"/>
      <c r="U17" s="68"/>
    </row>
    <row r="18" spans="1:21" ht="21.75" customHeight="1">
      <c r="A18" s="540" t="s">
        <v>113</v>
      </c>
      <c r="B18" s="541">
        <v>342.03245080798803</v>
      </c>
      <c r="C18" s="534">
        <f t="shared" si="0"/>
        <v>7.8688521562693108</v>
      </c>
      <c r="D18" s="543">
        <v>176.404</v>
      </c>
      <c r="E18" s="536">
        <f t="shared" si="1"/>
        <v>7.4741123633590378</v>
      </c>
      <c r="F18" s="140">
        <v>5.1766332281357403</v>
      </c>
      <c r="G18" s="537">
        <f t="shared" si="2"/>
        <v>51.575223223199544</v>
      </c>
      <c r="H18" s="544">
        <v>33937.781000000003</v>
      </c>
      <c r="I18" s="536">
        <f t="shared" si="3"/>
        <v>7.2790131722098002</v>
      </c>
      <c r="J18" s="542">
        <v>6.2127489814630996</v>
      </c>
      <c r="K18" s="545">
        <v>192.387</v>
      </c>
      <c r="L18" s="542">
        <v>3.5353940015418801</v>
      </c>
      <c r="M18" s="150">
        <v>26.206</v>
      </c>
      <c r="N18" s="536">
        <f t="shared" si="4"/>
        <v>14.855672206979435</v>
      </c>
      <c r="O18" s="542">
        <v>16.8581675912958</v>
      </c>
      <c r="P18" s="150">
        <v>10.984999999999999</v>
      </c>
      <c r="Q18" s="536">
        <f t="shared" si="5"/>
        <v>6.2271830570735354</v>
      </c>
      <c r="R18" s="557">
        <v>21.775820422189899</v>
      </c>
      <c r="T18" s="501"/>
      <c r="U18" s="68"/>
    </row>
    <row r="19" spans="1:21" ht="21.75" customHeight="1" thickBot="1">
      <c r="A19" s="546" t="s">
        <v>114</v>
      </c>
      <c r="B19" s="547">
        <v>277.72170679263502</v>
      </c>
      <c r="C19" s="534">
        <f t="shared" si="0"/>
        <v>6.3893091026174087</v>
      </c>
      <c r="D19" s="549">
        <v>155.94200000000001</v>
      </c>
      <c r="E19" s="536">
        <f t="shared" si="1"/>
        <v>6.6071519362765878</v>
      </c>
      <c r="F19" s="141">
        <v>5.6542636900362204</v>
      </c>
      <c r="G19" s="612">
        <f t="shared" si="2"/>
        <v>56.150454280635827</v>
      </c>
      <c r="H19" s="550">
        <v>34510.565999999999</v>
      </c>
      <c r="I19" s="536">
        <f t="shared" si="3"/>
        <v>7.4018647387233614</v>
      </c>
      <c r="J19" s="548">
        <v>7.8936647659150498</v>
      </c>
      <c r="K19" s="551">
        <v>221.303</v>
      </c>
      <c r="L19" s="548">
        <v>4.5299745952364097</v>
      </c>
      <c r="M19" s="560">
        <v>27.777000000000001</v>
      </c>
      <c r="N19" s="536">
        <f t="shared" si="4"/>
        <v>17.812391786689926</v>
      </c>
      <c r="O19" s="548">
        <v>20.277026147996899</v>
      </c>
      <c r="P19" s="560">
        <v>21.468</v>
      </c>
      <c r="Q19" s="536">
        <f t="shared" si="5"/>
        <v>13.766656833951082</v>
      </c>
      <c r="R19" s="558">
        <v>16.2473484677157</v>
      </c>
      <c r="T19" s="501"/>
      <c r="U19" s="68"/>
    </row>
    <row r="20" spans="1:21" ht="21.75" customHeight="1" thickTop="1" thickBot="1">
      <c r="A20" s="284" t="s">
        <v>40</v>
      </c>
      <c r="B20" s="552">
        <f>SUM(B5:B19)</f>
        <v>4346.6625629188147</v>
      </c>
      <c r="C20" s="596">
        <f t="shared" si="0"/>
        <v>100</v>
      </c>
      <c r="D20" s="553">
        <v>2360.1999999999998</v>
      </c>
      <c r="E20" s="138">
        <f t="shared" si="1"/>
        <v>100</v>
      </c>
      <c r="F20" s="216">
        <v>1.2021727079294899</v>
      </c>
      <c r="G20" s="554">
        <f t="shared" si="2"/>
        <v>54.299131019158494</v>
      </c>
      <c r="H20" s="528">
        <v>466241.511</v>
      </c>
      <c r="I20" s="611">
        <f t="shared" si="3"/>
        <v>100</v>
      </c>
      <c r="J20" s="555">
        <v>1.65654249277234</v>
      </c>
      <c r="K20" s="498">
        <v>197.54300000000001</v>
      </c>
      <c r="L20" s="555">
        <v>1.02146488894613</v>
      </c>
      <c r="M20" s="84">
        <v>476.15300000000002</v>
      </c>
      <c r="N20" s="611">
        <f t="shared" si="4"/>
        <v>20.174264892805695</v>
      </c>
      <c r="O20" s="555">
        <v>4.1933147367633801</v>
      </c>
      <c r="P20" s="84">
        <v>245.94200000000001</v>
      </c>
      <c r="Q20" s="611">
        <f t="shared" si="5"/>
        <v>10.420388102703162</v>
      </c>
      <c r="R20" s="559">
        <v>5.29033556412001</v>
      </c>
    </row>
    <row r="21" spans="1:21" ht="13.8" thickTop="1"/>
  </sheetData>
  <mergeCells count="8">
    <mergeCell ref="M3:O3"/>
    <mergeCell ref="P3:R3"/>
    <mergeCell ref="A1:L1"/>
    <mergeCell ref="A3:A4"/>
    <mergeCell ref="B3:C3"/>
    <mergeCell ref="D3:F3"/>
    <mergeCell ref="G3:G4"/>
    <mergeCell ref="H3:L3"/>
  </mergeCells>
  <hyperlinks>
    <hyperlink ref="A1:L1" location="'0'!A1" display="MAAKONDADE  METSAMAA  PINDALA  JA  TAGAVARA" xr:uid="{17FE53BD-D3D5-4E05-9E3B-3914B7579877}"/>
  </hyperlinks>
  <printOptions horizontalCentered="1"/>
  <pageMargins left="0.78740157480314965" right="0.78740157480314965" top="0.98425196850393704" bottom="1.1811023622047245" header="0.51181102362204722" footer="0.51181102362204722"/>
  <pageSetup paperSize="9" scale="80" orientation="landscape"/>
  <rowBreaks count="1" manualBreakCount="1">
    <brk id="20" max="17" man="1"/>
  </rowBreaks>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C08E-F938-4890-BFE5-4837322BFB5F}">
  <dimension ref="A1:AC35"/>
  <sheetViews>
    <sheetView workbookViewId="0"/>
  </sheetViews>
  <sheetFormatPr defaultRowHeight="14.4"/>
  <cols>
    <col min="1" max="1" width="14.5546875" style="616" customWidth="1"/>
    <col min="2" max="28" width="10.109375" style="616" customWidth="1"/>
    <col min="29" max="16384" width="8.88671875" style="616"/>
  </cols>
  <sheetData>
    <row r="1" spans="1:29" ht="15.6">
      <c r="A1" s="615" t="s">
        <v>442</v>
      </c>
      <c r="L1" s="617"/>
    </row>
    <row r="2" spans="1:29" ht="15" thickBot="1"/>
    <row r="3" spans="1:29" ht="15.75" customHeight="1">
      <c r="A3" s="618" t="s">
        <v>443</v>
      </c>
      <c r="B3" s="933" t="s">
        <v>444</v>
      </c>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row>
    <row r="4" spans="1:29" ht="16.2" thickBot="1">
      <c r="A4" s="619" t="s">
        <v>445</v>
      </c>
      <c r="B4" s="620">
        <v>1999</v>
      </c>
      <c r="C4" s="621">
        <v>2000</v>
      </c>
      <c r="D4" s="621">
        <v>2001</v>
      </c>
      <c r="E4" s="621">
        <v>2002</v>
      </c>
      <c r="F4" s="621">
        <v>2003</v>
      </c>
      <c r="G4" s="621">
        <v>2004</v>
      </c>
      <c r="H4" s="621">
        <v>2005</v>
      </c>
      <c r="I4" s="621">
        <v>2006</v>
      </c>
      <c r="J4" s="621">
        <v>2007</v>
      </c>
      <c r="K4" s="621">
        <v>2008</v>
      </c>
      <c r="L4" s="621">
        <v>2009</v>
      </c>
      <c r="M4" s="621">
        <v>2010</v>
      </c>
      <c r="N4" s="621">
        <v>2011</v>
      </c>
      <c r="O4" s="621">
        <v>2012</v>
      </c>
      <c r="P4" s="621">
        <v>2013</v>
      </c>
      <c r="Q4" s="621">
        <v>2014</v>
      </c>
      <c r="R4" s="621">
        <v>2015</v>
      </c>
      <c r="S4" s="621">
        <v>2016</v>
      </c>
      <c r="T4" s="621">
        <v>2017</v>
      </c>
      <c r="U4" s="621">
        <v>2018</v>
      </c>
      <c r="V4" s="621">
        <v>2019</v>
      </c>
      <c r="W4" s="621">
        <v>2020</v>
      </c>
      <c r="X4" s="621">
        <v>2021</v>
      </c>
      <c r="Y4" s="621">
        <v>2022</v>
      </c>
      <c r="Z4" s="621">
        <v>2023</v>
      </c>
      <c r="AA4" s="621">
        <v>2024</v>
      </c>
      <c r="AB4" s="622">
        <v>2025</v>
      </c>
    </row>
    <row r="5" spans="1:29" ht="15" thickTop="1">
      <c r="A5" s="623" t="s">
        <v>82</v>
      </c>
      <c r="B5" s="624">
        <v>711.261453408188</v>
      </c>
      <c r="C5" s="625">
        <v>753.80219833254705</v>
      </c>
      <c r="D5" s="625">
        <v>729.01413564723498</v>
      </c>
      <c r="E5" s="625">
        <v>716.23883682139399</v>
      </c>
      <c r="F5" s="625">
        <v>717.978036260728</v>
      </c>
      <c r="G5" s="625">
        <v>739.62769635760503</v>
      </c>
      <c r="H5" s="625">
        <v>729.80144147600697</v>
      </c>
      <c r="I5" s="625">
        <v>746.77677057310098</v>
      </c>
      <c r="J5" s="625">
        <v>769.89276252535603</v>
      </c>
      <c r="K5" s="625">
        <v>758.67830931372202</v>
      </c>
      <c r="L5" s="625">
        <v>750.80909919974897</v>
      </c>
      <c r="M5" s="625">
        <v>744.271831586659</v>
      </c>
      <c r="N5" s="625">
        <v>726.07155380850998</v>
      </c>
      <c r="O5" s="625">
        <v>721.904426889874</v>
      </c>
      <c r="P5" s="625">
        <v>733.35788716403999</v>
      </c>
      <c r="Q5" s="625">
        <v>743.64754304331404</v>
      </c>
      <c r="R5" s="625">
        <v>739.67028346249401</v>
      </c>
      <c r="S5" s="625">
        <v>736.14468467360996</v>
      </c>
      <c r="T5" s="625">
        <v>731.86933084262296</v>
      </c>
      <c r="U5" s="625">
        <v>729.34389854908295</v>
      </c>
      <c r="V5" s="625">
        <v>724.97789703492401</v>
      </c>
      <c r="W5" s="625">
        <v>710.74968219129801</v>
      </c>
      <c r="X5" s="625">
        <v>709.06126225610296</v>
      </c>
      <c r="Y5" s="625">
        <v>705.102424942585</v>
      </c>
      <c r="Z5" s="625">
        <v>696.34965771028305</v>
      </c>
      <c r="AA5" s="625">
        <v>695.23579372961103</v>
      </c>
      <c r="AB5" s="626">
        <v>695.04946119226497</v>
      </c>
    </row>
    <row r="6" spans="1:29">
      <c r="A6" s="627" t="s">
        <v>83</v>
      </c>
      <c r="B6" s="628">
        <v>390.94543372301001</v>
      </c>
      <c r="C6" s="629">
        <v>410.913378520023</v>
      </c>
      <c r="D6" s="629">
        <v>411.31583814087901</v>
      </c>
      <c r="E6" s="629">
        <v>405.02281507798398</v>
      </c>
      <c r="F6" s="629">
        <v>404.646476833593</v>
      </c>
      <c r="G6" s="629">
        <v>407.00195992321198</v>
      </c>
      <c r="H6" s="629">
        <v>402.40448017439201</v>
      </c>
      <c r="I6" s="629">
        <v>395.30250787994402</v>
      </c>
      <c r="J6" s="629">
        <v>387.56851516672702</v>
      </c>
      <c r="K6" s="629">
        <v>389.06634981363402</v>
      </c>
      <c r="L6" s="629">
        <v>375.77580462740599</v>
      </c>
      <c r="M6" s="629">
        <v>376.614513617434</v>
      </c>
      <c r="N6" s="629">
        <v>385.18374402851703</v>
      </c>
      <c r="O6" s="629">
        <v>384.56305592058101</v>
      </c>
      <c r="P6" s="629">
        <v>388.068549920137</v>
      </c>
      <c r="Q6" s="629">
        <v>409.58188987795199</v>
      </c>
      <c r="R6" s="629">
        <v>419.03129217827501</v>
      </c>
      <c r="S6" s="629">
        <v>428.64212793063098</v>
      </c>
      <c r="T6" s="629">
        <v>438.24518483625599</v>
      </c>
      <c r="U6" s="629">
        <v>438.70186080290398</v>
      </c>
      <c r="V6" s="629">
        <v>440.10261771003297</v>
      </c>
      <c r="W6" s="629">
        <v>438.90283502957101</v>
      </c>
      <c r="X6" s="629">
        <v>431.40898254426997</v>
      </c>
      <c r="Y6" s="629">
        <v>425.951801822932</v>
      </c>
      <c r="Z6" s="629">
        <v>424.976829682529</v>
      </c>
      <c r="AA6" s="629">
        <v>431.913640837196</v>
      </c>
      <c r="AB6" s="630">
        <v>437.85067103192802</v>
      </c>
    </row>
    <row r="7" spans="1:29">
      <c r="A7" s="627" t="s">
        <v>84</v>
      </c>
      <c r="B7" s="628">
        <v>660.013800583837</v>
      </c>
      <c r="C7" s="629">
        <v>680.11497134760702</v>
      </c>
      <c r="D7" s="629">
        <v>688.52632914493597</v>
      </c>
      <c r="E7" s="629">
        <v>691.68573228610103</v>
      </c>
      <c r="F7" s="629">
        <v>700.96491393926999</v>
      </c>
      <c r="G7" s="629">
        <v>699.95136659576201</v>
      </c>
      <c r="H7" s="629">
        <v>702.884090540947</v>
      </c>
      <c r="I7" s="629">
        <v>687.63462524360102</v>
      </c>
      <c r="J7" s="629">
        <v>681.01889159223003</v>
      </c>
      <c r="K7" s="629">
        <v>670.73309150437603</v>
      </c>
      <c r="L7" s="629">
        <v>677.53548765171001</v>
      </c>
      <c r="M7" s="629">
        <v>681.35074379320702</v>
      </c>
      <c r="N7" s="629">
        <v>700.45980374887597</v>
      </c>
      <c r="O7" s="629">
        <v>701.86003121982105</v>
      </c>
      <c r="P7" s="629">
        <v>697.47389387207397</v>
      </c>
      <c r="Q7" s="629">
        <v>689.90783951484696</v>
      </c>
      <c r="R7" s="629">
        <v>691.90446597745904</v>
      </c>
      <c r="S7" s="629">
        <v>681.73126033741801</v>
      </c>
      <c r="T7" s="629">
        <v>687.07007132331205</v>
      </c>
      <c r="U7" s="629">
        <v>683.50088742409605</v>
      </c>
      <c r="V7" s="629">
        <v>683.11538714195501</v>
      </c>
      <c r="W7" s="629">
        <v>683.91809504614298</v>
      </c>
      <c r="X7" s="629">
        <v>686.44141982129599</v>
      </c>
      <c r="Y7" s="629">
        <v>686.45438062782296</v>
      </c>
      <c r="Z7" s="629">
        <v>696.76894492608801</v>
      </c>
      <c r="AA7" s="629">
        <v>701.59894290479497</v>
      </c>
      <c r="AB7" s="630">
        <v>706.04608263995397</v>
      </c>
    </row>
    <row r="8" spans="1:29">
      <c r="A8" s="627" t="s">
        <v>85</v>
      </c>
      <c r="B8" s="628">
        <v>132.9388157571</v>
      </c>
      <c r="C8" s="629">
        <v>123.571055022225</v>
      </c>
      <c r="D8" s="629">
        <v>121.535805736255</v>
      </c>
      <c r="E8" s="629">
        <v>124.197350044494</v>
      </c>
      <c r="F8" s="629">
        <v>127.66614536678701</v>
      </c>
      <c r="G8" s="629">
        <v>127.112064229656</v>
      </c>
      <c r="H8" s="629">
        <v>124.073057195462</v>
      </c>
      <c r="I8" s="629">
        <v>124.737645774415</v>
      </c>
      <c r="J8" s="629">
        <v>120.999027499129</v>
      </c>
      <c r="K8" s="629">
        <v>120.92955332723599</v>
      </c>
      <c r="L8" s="629">
        <v>120.882092254829</v>
      </c>
      <c r="M8" s="629">
        <v>123.647167582168</v>
      </c>
      <c r="N8" s="629">
        <v>129.49670399940899</v>
      </c>
      <c r="O8" s="629">
        <v>129.351560478397</v>
      </c>
      <c r="P8" s="629">
        <v>128.521231613298</v>
      </c>
      <c r="Q8" s="629">
        <v>131.00995556514499</v>
      </c>
      <c r="R8" s="629">
        <v>134.45300372601699</v>
      </c>
      <c r="S8" s="629">
        <v>138.32913699584199</v>
      </c>
      <c r="T8" s="629">
        <v>143.61545560945399</v>
      </c>
      <c r="U8" s="629">
        <v>145.813843196779</v>
      </c>
      <c r="V8" s="629">
        <v>149.00894839267499</v>
      </c>
      <c r="W8" s="629">
        <v>151.49550444646499</v>
      </c>
      <c r="X8" s="629">
        <v>149.03540428832801</v>
      </c>
      <c r="Y8" s="629">
        <v>149.80542457893</v>
      </c>
      <c r="Z8" s="629">
        <v>152.59095934498899</v>
      </c>
      <c r="AA8" s="629">
        <v>158.597597774272</v>
      </c>
      <c r="AB8" s="630">
        <v>161.16104443657201</v>
      </c>
    </row>
    <row r="9" spans="1:29">
      <c r="A9" s="627" t="s">
        <v>86</v>
      </c>
      <c r="B9" s="628">
        <v>60.103242663599097</v>
      </c>
      <c r="C9" s="629">
        <v>63.425259414108602</v>
      </c>
      <c r="D9" s="629">
        <v>65.608371895919106</v>
      </c>
      <c r="E9" s="629">
        <v>61.226737411636101</v>
      </c>
      <c r="F9" s="629">
        <v>66.393921016508898</v>
      </c>
      <c r="G9" s="629">
        <v>69.429115319947798</v>
      </c>
      <c r="H9" s="629">
        <v>68.212147224254693</v>
      </c>
      <c r="I9" s="629">
        <v>66.199389736506603</v>
      </c>
      <c r="J9" s="629">
        <v>68.851315113856003</v>
      </c>
      <c r="K9" s="629">
        <v>68.719042382830693</v>
      </c>
      <c r="L9" s="629">
        <v>70.4983931596785</v>
      </c>
      <c r="M9" s="629">
        <v>71.779912206161896</v>
      </c>
      <c r="N9" s="629">
        <v>74.424044289326901</v>
      </c>
      <c r="O9" s="629">
        <v>78.370285388987597</v>
      </c>
      <c r="P9" s="629">
        <v>77.991757268360701</v>
      </c>
      <c r="Q9" s="629">
        <v>75.460291998953394</v>
      </c>
      <c r="R9" s="629">
        <v>78.317654006657705</v>
      </c>
      <c r="S9" s="629">
        <v>82.766510184262103</v>
      </c>
      <c r="T9" s="629">
        <v>86.8391231271533</v>
      </c>
      <c r="U9" s="629">
        <v>88.475013680434202</v>
      </c>
      <c r="V9" s="629">
        <v>91.300274550520598</v>
      </c>
      <c r="W9" s="629">
        <v>95.074564347355903</v>
      </c>
      <c r="X9" s="629">
        <v>95.360082098802096</v>
      </c>
      <c r="Y9" s="629">
        <v>95.219807247529204</v>
      </c>
      <c r="Z9" s="629">
        <v>97.619438837818095</v>
      </c>
      <c r="AA9" s="629">
        <v>98.458705570807098</v>
      </c>
      <c r="AB9" s="630">
        <v>97.370199161832005</v>
      </c>
    </row>
    <row r="10" spans="1:29">
      <c r="A10" s="627" t="s">
        <v>87</v>
      </c>
      <c r="B10" s="628">
        <v>200.01416066854199</v>
      </c>
      <c r="C10" s="629">
        <v>178.25049835174801</v>
      </c>
      <c r="D10" s="629">
        <v>187.43230101126201</v>
      </c>
      <c r="E10" s="629">
        <v>185.19086368472401</v>
      </c>
      <c r="F10" s="629">
        <v>200.686059652285</v>
      </c>
      <c r="G10" s="629">
        <v>202.41529861754</v>
      </c>
      <c r="H10" s="629">
        <v>207.242970474321</v>
      </c>
      <c r="I10" s="629">
        <v>208.393015712953</v>
      </c>
      <c r="J10" s="629">
        <v>196.32247002525</v>
      </c>
      <c r="K10" s="629">
        <v>184.052238200028</v>
      </c>
      <c r="L10" s="629">
        <v>184.66475587294599</v>
      </c>
      <c r="M10" s="629">
        <v>187.29190512846799</v>
      </c>
      <c r="N10" s="629">
        <v>184.18596887848</v>
      </c>
      <c r="O10" s="629">
        <v>196.42784237581401</v>
      </c>
      <c r="P10" s="629">
        <v>205.10706217682201</v>
      </c>
      <c r="Q10" s="629">
        <v>207.81878507997499</v>
      </c>
      <c r="R10" s="629">
        <v>210.01979103535299</v>
      </c>
      <c r="S10" s="629">
        <v>208.43026238509</v>
      </c>
      <c r="T10" s="629">
        <v>204.97775236543899</v>
      </c>
      <c r="U10" s="629">
        <v>208.402087102222</v>
      </c>
      <c r="V10" s="629">
        <v>208.70345883769701</v>
      </c>
      <c r="W10" s="629">
        <v>210.135077883214</v>
      </c>
      <c r="X10" s="629">
        <v>218.981855907849</v>
      </c>
      <c r="Y10" s="629">
        <v>226.79233244462799</v>
      </c>
      <c r="Z10" s="629">
        <v>229.77776535221599</v>
      </c>
      <c r="AA10" s="629">
        <v>228.59977368931601</v>
      </c>
      <c r="AB10" s="630">
        <v>225.00937232042901</v>
      </c>
    </row>
    <row r="11" spans="1:29" ht="15" thickBot="1">
      <c r="A11" s="631" t="s">
        <v>88</v>
      </c>
      <c r="B11" s="632">
        <v>37.2791194713582</v>
      </c>
      <c r="C11" s="633">
        <v>32.973127534606803</v>
      </c>
      <c r="D11" s="633">
        <v>31.9646366185403</v>
      </c>
      <c r="E11" s="633">
        <v>31.611344329559699</v>
      </c>
      <c r="F11" s="633">
        <v>37.184049632142099</v>
      </c>
      <c r="G11" s="633">
        <v>36.726429845042802</v>
      </c>
      <c r="H11" s="633">
        <v>36.365489013850798</v>
      </c>
      <c r="I11" s="633">
        <v>39.660471690657701</v>
      </c>
      <c r="J11" s="633">
        <v>40.271668311299599</v>
      </c>
      <c r="K11" s="633">
        <v>37.111343145255802</v>
      </c>
      <c r="L11" s="633">
        <v>36.4643434427363</v>
      </c>
      <c r="M11" s="633">
        <v>37.244162779232603</v>
      </c>
      <c r="N11" s="633">
        <v>34.732749405522704</v>
      </c>
      <c r="O11" s="633">
        <v>37.098356988110197</v>
      </c>
      <c r="P11" s="633">
        <v>37.940137772799197</v>
      </c>
      <c r="Q11" s="633">
        <v>38.1027385690399</v>
      </c>
      <c r="R11" s="633">
        <v>37.1538725874899</v>
      </c>
      <c r="S11" s="633">
        <v>37.572425128496803</v>
      </c>
      <c r="T11" s="633">
        <v>38.529193781492403</v>
      </c>
      <c r="U11" s="633">
        <v>37.0490606726461</v>
      </c>
      <c r="V11" s="633">
        <v>35.941493277134903</v>
      </c>
      <c r="W11" s="633">
        <v>35.1861605875389</v>
      </c>
      <c r="X11" s="633">
        <v>35.356559481856401</v>
      </c>
      <c r="Y11" s="633">
        <v>35.693720065286598</v>
      </c>
      <c r="Z11" s="633">
        <v>36.0937437856646</v>
      </c>
      <c r="AA11" s="633">
        <v>36.414428623617198</v>
      </c>
      <c r="AB11" s="634">
        <v>37.713541862549</v>
      </c>
    </row>
    <row r="12" spans="1:29" ht="16.8" thickTop="1" thickBot="1">
      <c r="A12" s="635" t="s">
        <v>170</v>
      </c>
      <c r="B12" s="636">
        <v>2192.5560262756298</v>
      </c>
      <c r="C12" s="637">
        <v>2243.0504885228602</v>
      </c>
      <c r="D12" s="637">
        <v>2235.3974181950298</v>
      </c>
      <c r="E12" s="637">
        <v>2215.1736796558898</v>
      </c>
      <c r="F12" s="637">
        <v>2255.5196027013099</v>
      </c>
      <c r="G12" s="637">
        <v>2282.2639308887601</v>
      </c>
      <c r="H12" s="637">
        <v>2270.9836760992298</v>
      </c>
      <c r="I12" s="637">
        <v>2268.7044266111802</v>
      </c>
      <c r="J12" s="637">
        <v>2264.9246502338501</v>
      </c>
      <c r="K12" s="637">
        <v>2229.2899276870799</v>
      </c>
      <c r="L12" s="637">
        <v>2216.6299762090598</v>
      </c>
      <c r="M12" s="637">
        <v>2222.2002366933302</v>
      </c>
      <c r="N12" s="637">
        <v>2234.55456815864</v>
      </c>
      <c r="O12" s="637">
        <v>2249.5755592615901</v>
      </c>
      <c r="P12" s="637">
        <v>2268.4605197875298</v>
      </c>
      <c r="Q12" s="637">
        <v>2295.5290436492301</v>
      </c>
      <c r="R12" s="637">
        <v>2310.55036297375</v>
      </c>
      <c r="S12" s="637">
        <v>2313.6164076353498</v>
      </c>
      <c r="T12" s="637">
        <v>2331.1461118857301</v>
      </c>
      <c r="U12" s="637">
        <v>2331.28665142816</v>
      </c>
      <c r="V12" s="637">
        <v>2333.1500769449399</v>
      </c>
      <c r="W12" s="637">
        <v>2325.46191953159</v>
      </c>
      <c r="X12" s="637">
        <v>2325.6455663984998</v>
      </c>
      <c r="Y12" s="637">
        <v>2325.0198917297098</v>
      </c>
      <c r="Z12" s="637">
        <v>2334.1773396395902</v>
      </c>
      <c r="AA12" s="637">
        <v>2350.8188831296102</v>
      </c>
      <c r="AB12" s="638">
        <v>2360.20037264553</v>
      </c>
      <c r="AC12" s="639"/>
    </row>
    <row r="13" spans="1:29" ht="15.6" thickTop="1" thickBot="1">
      <c r="A13" s="640"/>
      <c r="B13" s="641"/>
      <c r="C13" s="641"/>
      <c r="D13" s="641"/>
      <c r="E13" s="641"/>
      <c r="F13" s="641"/>
      <c r="G13" s="641"/>
      <c r="H13" s="641"/>
      <c r="I13" s="641"/>
      <c r="J13" s="641"/>
      <c r="K13" s="641"/>
      <c r="L13" s="641"/>
      <c r="M13" s="641"/>
      <c r="N13" s="641"/>
      <c r="O13" s="641"/>
      <c r="P13" s="641"/>
      <c r="Q13" s="641"/>
      <c r="R13" s="641"/>
      <c r="S13" s="641"/>
      <c r="T13" s="641"/>
      <c r="U13" s="641"/>
      <c r="V13" s="641"/>
      <c r="W13" s="641"/>
      <c r="X13" s="641"/>
      <c r="Y13" s="641"/>
      <c r="Z13" s="641"/>
      <c r="AA13" s="641"/>
      <c r="AB13" s="641"/>
    </row>
    <row r="14" spans="1:29" ht="15.6">
      <c r="A14" s="618" t="s">
        <v>446</v>
      </c>
      <c r="B14" s="933" t="s">
        <v>447</v>
      </c>
      <c r="C14" s="934"/>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5"/>
    </row>
    <row r="15" spans="1:29" ht="16.2" thickBot="1">
      <c r="A15" s="619" t="s">
        <v>445</v>
      </c>
      <c r="B15" s="620">
        <v>1999</v>
      </c>
      <c r="C15" s="621">
        <v>2000</v>
      </c>
      <c r="D15" s="621">
        <v>2001</v>
      </c>
      <c r="E15" s="621">
        <v>2002</v>
      </c>
      <c r="F15" s="621">
        <v>2003</v>
      </c>
      <c r="G15" s="621">
        <v>2004</v>
      </c>
      <c r="H15" s="621">
        <v>2005</v>
      </c>
      <c r="I15" s="621">
        <v>2006</v>
      </c>
      <c r="J15" s="621">
        <v>2007</v>
      </c>
      <c r="K15" s="621">
        <v>2008</v>
      </c>
      <c r="L15" s="621">
        <v>2009</v>
      </c>
      <c r="M15" s="621">
        <v>2010</v>
      </c>
      <c r="N15" s="621">
        <v>2011</v>
      </c>
      <c r="O15" s="621">
        <v>2012</v>
      </c>
      <c r="P15" s="621">
        <v>2013</v>
      </c>
      <c r="Q15" s="621">
        <v>2014</v>
      </c>
      <c r="R15" s="621">
        <v>2015</v>
      </c>
      <c r="S15" s="621">
        <v>2016</v>
      </c>
      <c r="T15" s="621">
        <v>2017</v>
      </c>
      <c r="U15" s="621">
        <v>2018</v>
      </c>
      <c r="V15" s="621">
        <v>2019</v>
      </c>
      <c r="W15" s="621">
        <v>2020</v>
      </c>
      <c r="X15" s="621">
        <v>2021</v>
      </c>
      <c r="Y15" s="621">
        <v>2022</v>
      </c>
      <c r="Z15" s="621">
        <v>2023</v>
      </c>
      <c r="AA15" s="621">
        <v>2024</v>
      </c>
      <c r="AB15" s="622">
        <v>2025</v>
      </c>
    </row>
    <row r="16" spans="1:29" ht="15" thickTop="1">
      <c r="A16" s="623" t="s">
        <v>448</v>
      </c>
      <c r="B16" s="624">
        <v>139705.54795393499</v>
      </c>
      <c r="C16" s="625">
        <v>154906.35612342399</v>
      </c>
      <c r="D16" s="625">
        <v>147159.87859028101</v>
      </c>
      <c r="E16" s="625">
        <v>147664.82136687401</v>
      </c>
      <c r="F16" s="625">
        <v>147513.79850309799</v>
      </c>
      <c r="G16" s="625">
        <v>155486.358478921</v>
      </c>
      <c r="H16" s="625">
        <v>155165.25304723199</v>
      </c>
      <c r="I16" s="625">
        <v>161963.63937126799</v>
      </c>
      <c r="J16" s="625">
        <v>169472.824917477</v>
      </c>
      <c r="K16" s="625">
        <v>170687.118569994</v>
      </c>
      <c r="L16" s="625">
        <v>171976.647096917</v>
      </c>
      <c r="M16" s="625">
        <v>171055.05539743701</v>
      </c>
      <c r="N16" s="625">
        <v>171113.60801678299</v>
      </c>
      <c r="O16" s="625">
        <v>172557.365939668</v>
      </c>
      <c r="P16" s="625">
        <v>176244.44023175101</v>
      </c>
      <c r="Q16" s="625">
        <v>180193.000145203</v>
      </c>
      <c r="R16" s="625">
        <v>180251.87418665801</v>
      </c>
      <c r="S16" s="625">
        <v>178860.15088059401</v>
      </c>
      <c r="T16" s="625">
        <v>177363.49189861101</v>
      </c>
      <c r="U16" s="625">
        <v>175389.10197436699</v>
      </c>
      <c r="V16" s="625">
        <v>173845.85019941101</v>
      </c>
      <c r="W16" s="625">
        <v>170385.96520212901</v>
      </c>
      <c r="X16" s="625">
        <v>168195.81432933599</v>
      </c>
      <c r="Y16" s="625">
        <v>165049.55414333101</v>
      </c>
      <c r="Z16" s="625">
        <v>162388.87379500401</v>
      </c>
      <c r="AA16" s="625">
        <v>162514.208707171</v>
      </c>
      <c r="AB16" s="626">
        <v>163463.83004653899</v>
      </c>
    </row>
    <row r="17" spans="1:28">
      <c r="A17" s="627" t="s">
        <v>449</v>
      </c>
      <c r="B17" s="628">
        <v>83875.179732773104</v>
      </c>
      <c r="C17" s="629">
        <v>91071.056561139194</v>
      </c>
      <c r="D17" s="629">
        <v>89487.009285754495</v>
      </c>
      <c r="E17" s="629">
        <v>86938.529319360707</v>
      </c>
      <c r="F17" s="629">
        <v>86735.828355222198</v>
      </c>
      <c r="G17" s="629">
        <v>86349.074878483807</v>
      </c>
      <c r="H17" s="629">
        <v>84343.182874301201</v>
      </c>
      <c r="I17" s="629">
        <v>83196.6411249261</v>
      </c>
      <c r="J17" s="629">
        <v>81186.662395969994</v>
      </c>
      <c r="K17" s="629">
        <v>80968.127436668394</v>
      </c>
      <c r="L17" s="629">
        <v>80073.1088424872</v>
      </c>
      <c r="M17" s="629">
        <v>81324.501285678605</v>
      </c>
      <c r="N17" s="629">
        <v>83149.620636818901</v>
      </c>
      <c r="O17" s="629">
        <v>83523.346712798098</v>
      </c>
      <c r="P17" s="629">
        <v>85043.936422703293</v>
      </c>
      <c r="Q17" s="629">
        <v>89943.1837869398</v>
      </c>
      <c r="R17" s="629">
        <v>90589.3423896444</v>
      </c>
      <c r="S17" s="629">
        <v>93456.357396081803</v>
      </c>
      <c r="T17" s="629">
        <v>96325.623227151198</v>
      </c>
      <c r="U17" s="629">
        <v>96021.933883089398</v>
      </c>
      <c r="V17" s="629">
        <v>94392.982441042594</v>
      </c>
      <c r="W17" s="629">
        <v>93333.633165579406</v>
      </c>
      <c r="X17" s="629">
        <v>90364.398103027503</v>
      </c>
      <c r="Y17" s="629">
        <v>87369.768107787604</v>
      </c>
      <c r="Z17" s="629">
        <v>85426.654327983299</v>
      </c>
      <c r="AA17" s="629">
        <v>83854.876756427504</v>
      </c>
      <c r="AB17" s="630">
        <v>83813.049500964698</v>
      </c>
    </row>
    <row r="18" spans="1:28">
      <c r="A18" s="627" t="s">
        <v>450</v>
      </c>
      <c r="B18" s="628">
        <v>115988.951781554</v>
      </c>
      <c r="C18" s="629">
        <v>118337.301792243</v>
      </c>
      <c r="D18" s="629">
        <v>117354.61273543999</v>
      </c>
      <c r="E18" s="629">
        <v>116455.154096992</v>
      </c>
      <c r="F18" s="629">
        <v>117733.741861231</v>
      </c>
      <c r="G18" s="629">
        <v>117208.741602457</v>
      </c>
      <c r="H18" s="629">
        <v>117198.883909201</v>
      </c>
      <c r="I18" s="629">
        <v>115401.40600631401</v>
      </c>
      <c r="J18" s="629">
        <v>114636.47342890099</v>
      </c>
      <c r="K18" s="629">
        <v>113649.48421202099</v>
      </c>
      <c r="L18" s="629">
        <v>116741.79989883</v>
      </c>
      <c r="M18" s="629">
        <v>119743.20309753899</v>
      </c>
      <c r="N18" s="629">
        <v>125742.980316949</v>
      </c>
      <c r="O18" s="629">
        <v>128099.629439558</v>
      </c>
      <c r="P18" s="629">
        <v>130422.343747038</v>
      </c>
      <c r="Q18" s="629">
        <v>128828.54256254301</v>
      </c>
      <c r="R18" s="629">
        <v>129486.72044518001</v>
      </c>
      <c r="S18" s="629">
        <v>127810.904682906</v>
      </c>
      <c r="T18" s="629">
        <v>128066.130963865</v>
      </c>
      <c r="U18" s="629">
        <v>126011.47128932</v>
      </c>
      <c r="V18" s="629">
        <v>126182.76240391799</v>
      </c>
      <c r="W18" s="629">
        <v>124347.94820840799</v>
      </c>
      <c r="X18" s="629">
        <v>122738.177915726</v>
      </c>
      <c r="Y18" s="629">
        <v>122218.79123594001</v>
      </c>
      <c r="Z18" s="629">
        <v>122869.31751583199</v>
      </c>
      <c r="AA18" s="629">
        <v>123530.73023949</v>
      </c>
      <c r="AB18" s="630">
        <v>124447.670269026</v>
      </c>
    </row>
    <row r="19" spans="1:28">
      <c r="A19" s="627" t="s">
        <v>451</v>
      </c>
      <c r="B19" s="628">
        <v>38708.115154491898</v>
      </c>
      <c r="C19" s="629">
        <v>33690.288328874398</v>
      </c>
      <c r="D19" s="629">
        <v>35044.821504113497</v>
      </c>
      <c r="E19" s="629">
        <v>34660.637711645199</v>
      </c>
      <c r="F19" s="629">
        <v>33469.019189359104</v>
      </c>
      <c r="G19" s="629">
        <v>32518.999639246598</v>
      </c>
      <c r="H19" s="629">
        <v>32280.876543684099</v>
      </c>
      <c r="I19" s="629">
        <v>31174.725469851299</v>
      </c>
      <c r="J19" s="629">
        <v>30551.022628052098</v>
      </c>
      <c r="K19" s="629">
        <v>30822.851894178799</v>
      </c>
      <c r="L19" s="629">
        <v>31092.055726831699</v>
      </c>
      <c r="M19" s="629">
        <v>31512.068221994901</v>
      </c>
      <c r="N19" s="629">
        <v>32830.024594155999</v>
      </c>
      <c r="O19" s="629">
        <v>32482.153495441202</v>
      </c>
      <c r="P19" s="629">
        <v>32881.421851990403</v>
      </c>
      <c r="Q19" s="629">
        <v>32478.661920519498</v>
      </c>
      <c r="R19" s="629">
        <v>32558.342106267701</v>
      </c>
      <c r="S19" s="629">
        <v>33299.950753768499</v>
      </c>
      <c r="T19" s="629">
        <v>34468.114178469899</v>
      </c>
      <c r="U19" s="629">
        <v>34064.3702990155</v>
      </c>
      <c r="V19" s="629">
        <v>34725.514173137999</v>
      </c>
      <c r="W19" s="629">
        <v>34936.505718993802</v>
      </c>
      <c r="X19" s="629">
        <v>33832.448544857201</v>
      </c>
      <c r="Y19" s="629">
        <v>33608.046644384704</v>
      </c>
      <c r="Z19" s="629">
        <v>35240.748045207103</v>
      </c>
      <c r="AA19" s="629">
        <v>35131.893977330597</v>
      </c>
      <c r="AB19" s="630">
        <v>34915.624395728599</v>
      </c>
    </row>
    <row r="20" spans="1:28">
      <c r="A20" s="627" t="s">
        <v>452</v>
      </c>
      <c r="B20" s="628">
        <v>12392.0913243298</v>
      </c>
      <c r="C20" s="629">
        <v>13801.8277841869</v>
      </c>
      <c r="D20" s="629">
        <v>14638.4983541041</v>
      </c>
      <c r="E20" s="629">
        <v>13788.3714093035</v>
      </c>
      <c r="F20" s="629">
        <v>14805.717409294501</v>
      </c>
      <c r="G20" s="629">
        <v>15236.807183990601</v>
      </c>
      <c r="H20" s="629">
        <v>15030.579841725201</v>
      </c>
      <c r="I20" s="629">
        <v>14177.9341431546</v>
      </c>
      <c r="J20" s="629">
        <v>15113.0435924838</v>
      </c>
      <c r="K20" s="629">
        <v>15634.6794875287</v>
      </c>
      <c r="L20" s="629">
        <v>15957.242765668299</v>
      </c>
      <c r="M20" s="629">
        <v>16054.152557465601</v>
      </c>
      <c r="N20" s="629">
        <v>17389.1151724722</v>
      </c>
      <c r="O20" s="629">
        <v>18195.0260079617</v>
      </c>
      <c r="P20" s="629">
        <v>18649.704023422499</v>
      </c>
      <c r="Q20" s="629">
        <v>18429.117900421199</v>
      </c>
      <c r="R20" s="629">
        <v>19486.218095718901</v>
      </c>
      <c r="S20" s="629">
        <v>19863.3630917091</v>
      </c>
      <c r="T20" s="629">
        <v>20441.6407558008</v>
      </c>
      <c r="U20" s="629">
        <v>19901.806439313001</v>
      </c>
      <c r="V20" s="629">
        <v>20054.383433167201</v>
      </c>
      <c r="W20" s="629">
        <v>20109.880265812099</v>
      </c>
      <c r="X20" s="629">
        <v>19893.969567021999</v>
      </c>
      <c r="Y20" s="629">
        <v>19939.382384396202</v>
      </c>
      <c r="Z20" s="629">
        <v>20543.683369355102</v>
      </c>
      <c r="AA20" s="629">
        <v>21201.558797030899</v>
      </c>
      <c r="AB20" s="630">
        <v>20952.2163685917</v>
      </c>
    </row>
    <row r="21" spans="1:28">
      <c r="A21" s="627" t="s">
        <v>453</v>
      </c>
      <c r="B21" s="628">
        <v>38979.461786076899</v>
      </c>
      <c r="C21" s="629">
        <v>33742.189440294402</v>
      </c>
      <c r="D21" s="629">
        <v>34268.682345055902</v>
      </c>
      <c r="E21" s="629">
        <v>33110.352777458902</v>
      </c>
      <c r="F21" s="629">
        <v>35502.616706598703</v>
      </c>
      <c r="G21" s="629">
        <v>35366.799219392997</v>
      </c>
      <c r="H21" s="629">
        <v>35677.309318315398</v>
      </c>
      <c r="I21" s="629">
        <v>35985.998563884998</v>
      </c>
      <c r="J21" s="629">
        <v>34067.788854240403</v>
      </c>
      <c r="K21" s="629">
        <v>31746.5165256738</v>
      </c>
      <c r="L21" s="629">
        <v>31635.5320026177</v>
      </c>
      <c r="M21" s="629">
        <v>32270.467304393002</v>
      </c>
      <c r="N21" s="629">
        <v>31672.502112250299</v>
      </c>
      <c r="O21" s="629">
        <v>33529.562467577904</v>
      </c>
      <c r="P21" s="629">
        <v>35000.3691690778</v>
      </c>
      <c r="Q21" s="629">
        <v>34800.387945217102</v>
      </c>
      <c r="R21" s="629">
        <v>34097.541762037203</v>
      </c>
      <c r="S21" s="629">
        <v>33188.157515815103</v>
      </c>
      <c r="T21" s="629">
        <v>32176.162906589601</v>
      </c>
      <c r="U21" s="629">
        <v>31555.0623954152</v>
      </c>
      <c r="V21" s="629">
        <v>30856.5808279474</v>
      </c>
      <c r="W21" s="629">
        <v>30205.925125992599</v>
      </c>
      <c r="X21" s="629">
        <v>31080.058882668702</v>
      </c>
      <c r="Y21" s="629">
        <v>31603.723892782698</v>
      </c>
      <c r="Z21" s="629">
        <v>32318.681820418002</v>
      </c>
      <c r="AA21" s="629">
        <v>32135.932242780302</v>
      </c>
      <c r="AB21" s="630">
        <v>31666.633805115202</v>
      </c>
    </row>
    <row r="22" spans="1:28" ht="15" thickBot="1">
      <c r="A22" s="631" t="s">
        <v>88</v>
      </c>
      <c r="B22" s="632">
        <v>7431.2793705311997</v>
      </c>
      <c r="C22" s="633">
        <v>6232.2541656611002</v>
      </c>
      <c r="D22" s="633">
        <v>6346.5512523322604</v>
      </c>
      <c r="E22" s="633">
        <v>6444.5987389205402</v>
      </c>
      <c r="F22" s="633">
        <v>7454.8855863182598</v>
      </c>
      <c r="G22" s="633">
        <v>6959.23757965401</v>
      </c>
      <c r="H22" s="633">
        <v>6811.9735405476004</v>
      </c>
      <c r="I22" s="633">
        <v>7093.27302043281</v>
      </c>
      <c r="J22" s="633">
        <v>6961.6179892337504</v>
      </c>
      <c r="K22" s="633">
        <v>6158.0648315286198</v>
      </c>
      <c r="L22" s="633">
        <v>6592.81978869053</v>
      </c>
      <c r="M22" s="633">
        <v>6667.57068614527</v>
      </c>
      <c r="N22" s="633">
        <v>6169.6392525025203</v>
      </c>
      <c r="O22" s="633">
        <v>6565.8591575704604</v>
      </c>
      <c r="P22" s="633">
        <v>6907.1825958861</v>
      </c>
      <c r="Q22" s="633">
        <v>6754.6970978218096</v>
      </c>
      <c r="R22" s="633">
        <v>6766.9436682273199</v>
      </c>
      <c r="S22" s="633">
        <v>7329.9276604335</v>
      </c>
      <c r="T22" s="633">
        <v>7943.3059381507801</v>
      </c>
      <c r="U22" s="633">
        <v>7515.5556339575996</v>
      </c>
      <c r="V22" s="633">
        <v>7160.7911976298901</v>
      </c>
      <c r="W22" s="633">
        <v>6947.8028603952398</v>
      </c>
      <c r="X22" s="633">
        <v>6762.7283077582997</v>
      </c>
      <c r="Y22" s="633">
        <v>6351.1106337944802</v>
      </c>
      <c r="Z22" s="633">
        <v>6433.8464372582803</v>
      </c>
      <c r="AA22" s="633">
        <v>6747.2398623753297</v>
      </c>
      <c r="AB22" s="634">
        <v>6982.4870457303996</v>
      </c>
    </row>
    <row r="23" spans="1:28" ht="16.8" thickTop="1" thickBot="1">
      <c r="A23" s="635" t="s">
        <v>170</v>
      </c>
      <c r="B23" s="636">
        <v>437080.62710369099</v>
      </c>
      <c r="C23" s="637">
        <v>451781.27419582201</v>
      </c>
      <c r="D23" s="637">
        <v>444300.05406708102</v>
      </c>
      <c r="E23" s="637">
        <v>439062.46542055497</v>
      </c>
      <c r="F23" s="637">
        <v>443215.60761112202</v>
      </c>
      <c r="G23" s="637">
        <v>449126.01858214597</v>
      </c>
      <c r="H23" s="637">
        <v>446508.05907500698</v>
      </c>
      <c r="I23" s="637">
        <v>448993.61769983202</v>
      </c>
      <c r="J23" s="637">
        <v>451989.43380635697</v>
      </c>
      <c r="K23" s="637">
        <v>449666.84295759402</v>
      </c>
      <c r="L23" s="637">
        <v>454069.20612204302</v>
      </c>
      <c r="M23" s="637">
        <v>458627.018550654</v>
      </c>
      <c r="N23" s="637">
        <v>468067.49010193202</v>
      </c>
      <c r="O23" s="637">
        <v>474952.94322057499</v>
      </c>
      <c r="P23" s="637">
        <v>485149.39804186998</v>
      </c>
      <c r="Q23" s="637">
        <v>491427.59135866503</v>
      </c>
      <c r="R23" s="637">
        <v>493236.98265373398</v>
      </c>
      <c r="S23" s="637">
        <v>493808.81198130897</v>
      </c>
      <c r="T23" s="637">
        <v>496784.46986863902</v>
      </c>
      <c r="U23" s="637">
        <v>490459.30191447801</v>
      </c>
      <c r="V23" s="637">
        <v>487218.86467625399</v>
      </c>
      <c r="W23" s="637">
        <v>480267.66054731002</v>
      </c>
      <c r="X23" s="637">
        <v>472867.59565039602</v>
      </c>
      <c r="Y23" s="637">
        <v>466140.37704241602</v>
      </c>
      <c r="Z23" s="637">
        <v>465221.80531105801</v>
      </c>
      <c r="AA23" s="637">
        <v>465116.44058260601</v>
      </c>
      <c r="AB23" s="638">
        <v>466241.51143169601</v>
      </c>
    </row>
    <row r="24" spans="1:28" ht="15.6" thickTop="1" thickBot="1"/>
    <row r="25" spans="1:28" ht="15.6">
      <c r="A25" s="618" t="s">
        <v>446</v>
      </c>
      <c r="B25" s="933" t="s">
        <v>454</v>
      </c>
      <c r="C25" s="934"/>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5"/>
    </row>
    <row r="26" spans="1:28" ht="16.2" thickBot="1">
      <c r="A26" s="619" t="s">
        <v>445</v>
      </c>
      <c r="B26" s="620">
        <v>1999</v>
      </c>
      <c r="C26" s="621">
        <v>2000</v>
      </c>
      <c r="D26" s="621">
        <v>2001</v>
      </c>
      <c r="E26" s="621">
        <v>2002</v>
      </c>
      <c r="F26" s="621">
        <v>2003</v>
      </c>
      <c r="G26" s="621">
        <v>2004</v>
      </c>
      <c r="H26" s="621">
        <v>2005</v>
      </c>
      <c r="I26" s="621">
        <v>2006</v>
      </c>
      <c r="J26" s="621">
        <v>2007</v>
      </c>
      <c r="K26" s="621">
        <v>2008</v>
      </c>
      <c r="L26" s="621">
        <v>2009</v>
      </c>
      <c r="M26" s="621">
        <v>2010</v>
      </c>
      <c r="N26" s="621">
        <v>2011</v>
      </c>
      <c r="O26" s="621">
        <v>2012</v>
      </c>
      <c r="P26" s="621">
        <v>2013</v>
      </c>
      <c r="Q26" s="621">
        <v>2014</v>
      </c>
      <c r="R26" s="621">
        <v>2015</v>
      </c>
      <c r="S26" s="621">
        <v>2016</v>
      </c>
      <c r="T26" s="621">
        <v>2017</v>
      </c>
      <c r="U26" s="621">
        <v>2018</v>
      </c>
      <c r="V26" s="621">
        <v>2019</v>
      </c>
      <c r="W26" s="621">
        <v>2020</v>
      </c>
      <c r="X26" s="621">
        <v>2021</v>
      </c>
      <c r="Y26" s="621">
        <v>2022</v>
      </c>
      <c r="Z26" s="621">
        <v>2023</v>
      </c>
      <c r="AA26" s="621">
        <v>2024</v>
      </c>
      <c r="AB26" s="622">
        <v>2025</v>
      </c>
    </row>
    <row r="27" spans="1:28" ht="15" thickTop="1">
      <c r="A27" s="623" t="s">
        <v>82</v>
      </c>
      <c r="B27" s="624">
        <v>196.419400045511</v>
      </c>
      <c r="C27" s="625">
        <v>205.50000579208299</v>
      </c>
      <c r="D27" s="625">
        <v>201.861488542508</v>
      </c>
      <c r="E27" s="625">
        <v>206.167012699559</v>
      </c>
      <c r="F27" s="625">
        <v>205.45725781718701</v>
      </c>
      <c r="G27" s="625">
        <v>210.22246630924499</v>
      </c>
      <c r="H27" s="625">
        <v>212.61297145894</v>
      </c>
      <c r="I27" s="625">
        <v>216.88360665928499</v>
      </c>
      <c r="J27" s="625">
        <v>220.125234534719</v>
      </c>
      <c r="K27" s="625">
        <v>224.97956838174599</v>
      </c>
      <c r="L27" s="625">
        <v>229.055091740655</v>
      </c>
      <c r="M27" s="625">
        <v>229.82873748261801</v>
      </c>
      <c r="N27" s="625">
        <v>235.670447518884</v>
      </c>
      <c r="O27" s="625">
        <v>239.030762954431</v>
      </c>
      <c r="P27" s="625">
        <v>240.32528089839499</v>
      </c>
      <c r="Q27" s="625">
        <v>242.309682632419</v>
      </c>
      <c r="R27" s="625">
        <v>243.692193963607</v>
      </c>
      <c r="S27" s="625">
        <v>242.96874596044501</v>
      </c>
      <c r="T27" s="625">
        <v>242.343112935758</v>
      </c>
      <c r="U27" s="625">
        <v>240.475175460131</v>
      </c>
      <c r="V27" s="625">
        <v>239.794690169756</v>
      </c>
      <c r="W27" s="625">
        <v>239.72710712555701</v>
      </c>
      <c r="X27" s="625">
        <v>237.20914296483701</v>
      </c>
      <c r="Y27" s="625">
        <v>234.07883493915199</v>
      </c>
      <c r="Z27" s="625">
        <v>233.200191882002</v>
      </c>
      <c r="AA27" s="625">
        <v>233.754087710817</v>
      </c>
      <c r="AB27" s="626">
        <v>235.18301814972801</v>
      </c>
    </row>
    <row r="28" spans="1:28">
      <c r="A28" s="627" t="s">
        <v>83</v>
      </c>
      <c r="B28" s="628">
        <v>214.54446707312101</v>
      </c>
      <c r="C28" s="629">
        <v>221.63078965486</v>
      </c>
      <c r="D28" s="629">
        <v>217.562760749088</v>
      </c>
      <c r="E28" s="629">
        <v>214.650943311975</v>
      </c>
      <c r="F28" s="629">
        <v>214.349644247345</v>
      </c>
      <c r="G28" s="629">
        <v>212.158867477629</v>
      </c>
      <c r="H28" s="629">
        <v>209.598021467726</v>
      </c>
      <c r="I28" s="629">
        <v>210.46322617865499</v>
      </c>
      <c r="J28" s="629">
        <v>209.476929159337</v>
      </c>
      <c r="K28" s="629">
        <v>208.108790378435</v>
      </c>
      <c r="L28" s="629">
        <v>213.087452295877</v>
      </c>
      <c r="M28" s="629">
        <v>215.93565395169099</v>
      </c>
      <c r="N28" s="629">
        <v>215.87001509249299</v>
      </c>
      <c r="O28" s="629">
        <v>217.190251187434</v>
      </c>
      <c r="P28" s="629">
        <v>219.14668539928101</v>
      </c>
      <c r="Q28" s="629">
        <v>219.597560365135</v>
      </c>
      <c r="R28" s="629">
        <v>216.187535586492</v>
      </c>
      <c r="S28" s="629">
        <v>218.02886675480099</v>
      </c>
      <c r="T28" s="629">
        <v>219.798474826693</v>
      </c>
      <c r="U28" s="629">
        <v>218.877425564943</v>
      </c>
      <c r="V28" s="629">
        <v>214.47948419892001</v>
      </c>
      <c r="W28" s="629">
        <v>212.652153771782</v>
      </c>
      <c r="X28" s="629">
        <v>209.463413510994</v>
      </c>
      <c r="Y28" s="629">
        <v>205.11655951183701</v>
      </c>
      <c r="Z28" s="629">
        <v>201.014851543318</v>
      </c>
      <c r="AA28" s="629">
        <v>194.14732212182099</v>
      </c>
      <c r="AB28" s="630">
        <v>191.419255572759</v>
      </c>
    </row>
    <row r="29" spans="1:28">
      <c r="A29" s="627" t="s">
        <v>84</v>
      </c>
      <c r="B29" s="628">
        <v>175.73716137291601</v>
      </c>
      <c r="C29" s="629">
        <v>173.99602534519201</v>
      </c>
      <c r="D29" s="629">
        <v>170.443173728999</v>
      </c>
      <c r="E29" s="629">
        <v>168.36425657082</v>
      </c>
      <c r="F29" s="629">
        <v>167.959536233552</v>
      </c>
      <c r="G29" s="629">
        <v>167.45269342426701</v>
      </c>
      <c r="H29" s="629">
        <v>166.739986701085</v>
      </c>
      <c r="I29" s="629">
        <v>167.82372755797701</v>
      </c>
      <c r="J29" s="629">
        <v>168.33082730036901</v>
      </c>
      <c r="K29" s="629">
        <v>169.44069951449501</v>
      </c>
      <c r="L29" s="629">
        <v>172.303594463293</v>
      </c>
      <c r="M29" s="629">
        <v>175.74385026852099</v>
      </c>
      <c r="N29" s="629">
        <v>179.51491241034699</v>
      </c>
      <c r="O29" s="629">
        <v>182.514495400063</v>
      </c>
      <c r="P29" s="629">
        <v>186.992437843071</v>
      </c>
      <c r="Q29" s="629">
        <v>186.732973860881</v>
      </c>
      <c r="R29" s="629">
        <v>187.14537456013201</v>
      </c>
      <c r="S29" s="629">
        <v>187.47989437897701</v>
      </c>
      <c r="T29" s="629">
        <v>186.39457066905399</v>
      </c>
      <c r="U29" s="629">
        <v>184.36182543115501</v>
      </c>
      <c r="V29" s="629">
        <v>184.71661563919099</v>
      </c>
      <c r="W29" s="629">
        <v>181.81701743104</v>
      </c>
      <c r="X29" s="629">
        <v>178.80357212080699</v>
      </c>
      <c r="Y29" s="629">
        <v>178.043573884924</v>
      </c>
      <c r="Z29" s="629">
        <v>176.341552548479</v>
      </c>
      <c r="AA29" s="629">
        <v>176.07029128071699</v>
      </c>
      <c r="AB29" s="630">
        <v>176.25998263981299</v>
      </c>
    </row>
    <row r="30" spans="1:28">
      <c r="A30" s="627" t="s">
        <v>85</v>
      </c>
      <c r="B30" s="628">
        <v>291.17240840491399</v>
      </c>
      <c r="C30" s="629">
        <v>272.63899561928298</v>
      </c>
      <c r="D30" s="629">
        <v>288.34976895750702</v>
      </c>
      <c r="E30" s="629">
        <v>279.07711154245999</v>
      </c>
      <c r="F30" s="629">
        <v>262.16048971481098</v>
      </c>
      <c r="G30" s="629">
        <v>255.829372580198</v>
      </c>
      <c r="H30" s="629">
        <v>260.17636119685199</v>
      </c>
      <c r="I30" s="629">
        <v>249.92234923392701</v>
      </c>
      <c r="J30" s="629">
        <v>252.48981962497299</v>
      </c>
      <c r="K30" s="629">
        <v>254.88270688284101</v>
      </c>
      <c r="L30" s="629">
        <v>257.209774805081</v>
      </c>
      <c r="M30" s="629">
        <v>254.854751938042</v>
      </c>
      <c r="N30" s="629">
        <v>253.52015595938201</v>
      </c>
      <c r="O30" s="629">
        <v>251.1152812947</v>
      </c>
      <c r="P30" s="629">
        <v>255.84427910655299</v>
      </c>
      <c r="Q30" s="629">
        <v>247.90987662284499</v>
      </c>
      <c r="R30" s="629">
        <v>242.15407022526401</v>
      </c>
      <c r="S30" s="629">
        <v>240.729838101784</v>
      </c>
      <c r="T30" s="629">
        <v>240.002818862352</v>
      </c>
      <c r="U30" s="629">
        <v>233.61547540479199</v>
      </c>
      <c r="V30" s="629">
        <v>233.04314638626801</v>
      </c>
      <c r="W30" s="629">
        <v>230.61084120380301</v>
      </c>
      <c r="X30" s="629">
        <v>227.00947272504499</v>
      </c>
      <c r="Y30" s="629">
        <v>224.344657337006</v>
      </c>
      <c r="Z30" s="629">
        <v>230.949121733564</v>
      </c>
      <c r="AA30" s="629">
        <v>221.515927544709</v>
      </c>
      <c r="AB30" s="630">
        <v>216.65052195333899</v>
      </c>
    </row>
    <row r="31" spans="1:28">
      <c r="A31" s="627" t="s">
        <v>86</v>
      </c>
      <c r="B31" s="628">
        <v>206.18007906310501</v>
      </c>
      <c r="C31" s="629">
        <v>217.60774668769801</v>
      </c>
      <c r="D31" s="629">
        <v>223.119366188915</v>
      </c>
      <c r="E31" s="629">
        <v>225.201798955942</v>
      </c>
      <c r="F31" s="629">
        <v>222.99808751486501</v>
      </c>
      <c r="G31" s="629">
        <v>219.458466578111</v>
      </c>
      <c r="H31" s="629">
        <v>220.350486729447</v>
      </c>
      <c r="I31" s="629">
        <v>214.17016379738601</v>
      </c>
      <c r="J31" s="629">
        <v>219.50261323973299</v>
      </c>
      <c r="K31" s="629">
        <v>227.51596857867401</v>
      </c>
      <c r="L31" s="629">
        <v>226.349027977492</v>
      </c>
      <c r="M31" s="629">
        <v>223.65801328031401</v>
      </c>
      <c r="N31" s="629">
        <v>233.649156512796</v>
      </c>
      <c r="O31" s="629">
        <v>232.167407808349</v>
      </c>
      <c r="P31" s="629">
        <v>239.12403921418201</v>
      </c>
      <c r="Q31" s="629">
        <v>244.22272180813701</v>
      </c>
      <c r="R31" s="629">
        <v>248.81003322778699</v>
      </c>
      <c r="S31" s="629">
        <v>239.99275851413299</v>
      </c>
      <c r="T31" s="629">
        <v>235.396673983791</v>
      </c>
      <c r="U31" s="629">
        <v>224.94267716303401</v>
      </c>
      <c r="V31" s="629">
        <v>219.65304630130299</v>
      </c>
      <c r="W31" s="629">
        <v>211.516933092014</v>
      </c>
      <c r="X31" s="629">
        <v>208.61946769728999</v>
      </c>
      <c r="Y31" s="629">
        <v>209.403725556414</v>
      </c>
      <c r="Z31" s="629">
        <v>210.446644786452</v>
      </c>
      <c r="AA31" s="629">
        <v>215.33452703970099</v>
      </c>
      <c r="AB31" s="630">
        <v>215.18099530399999</v>
      </c>
    </row>
    <row r="32" spans="1:28">
      <c r="A32" s="627" t="s">
        <v>87</v>
      </c>
      <c r="B32" s="628">
        <v>194.88351052639999</v>
      </c>
      <c r="C32" s="629">
        <v>189.29646622198899</v>
      </c>
      <c r="D32" s="629">
        <v>182.83231951037499</v>
      </c>
      <c r="E32" s="629">
        <v>178.79042258708401</v>
      </c>
      <c r="F32" s="629">
        <v>176.9062423574</v>
      </c>
      <c r="G32" s="629">
        <v>174.72394359982599</v>
      </c>
      <c r="H32" s="629">
        <v>172.152084274125</v>
      </c>
      <c r="I32" s="629">
        <v>172.683323578623</v>
      </c>
      <c r="J32" s="629">
        <v>173.529748529849</v>
      </c>
      <c r="K32" s="629">
        <v>172.486446435776</v>
      </c>
      <c r="L32" s="629">
        <v>171.313317763698</v>
      </c>
      <c r="M32" s="629">
        <v>172.300384697662</v>
      </c>
      <c r="N32" s="629">
        <v>171.959364250741</v>
      </c>
      <c r="O32" s="629">
        <v>170.696587927834</v>
      </c>
      <c r="P32" s="629">
        <v>170.644388338536</v>
      </c>
      <c r="Q32" s="629">
        <v>167.45544889902399</v>
      </c>
      <c r="R32" s="629">
        <v>162.353945758843</v>
      </c>
      <c r="S32" s="629">
        <v>159.22907324511999</v>
      </c>
      <c r="T32" s="629">
        <v>156.973927830105</v>
      </c>
      <c r="U32" s="629">
        <v>151.414330029897</v>
      </c>
      <c r="V32" s="629">
        <v>147.84891922631601</v>
      </c>
      <c r="W32" s="629">
        <v>143.74527770551501</v>
      </c>
      <c r="X32" s="629">
        <v>141.92983593922801</v>
      </c>
      <c r="Y32" s="629">
        <v>139.350936392432</v>
      </c>
      <c r="Z32" s="629">
        <v>140.65191107972601</v>
      </c>
      <c r="AA32" s="629">
        <v>140.57727059019501</v>
      </c>
      <c r="AB32" s="630">
        <v>140.73473241825499</v>
      </c>
    </row>
    <row r="33" spans="1:28" ht="15" thickBot="1">
      <c r="A33" s="631" t="s">
        <v>88</v>
      </c>
      <c r="B33" s="632">
        <v>199.34160130152</v>
      </c>
      <c r="C33" s="633">
        <v>189.01010100179499</v>
      </c>
      <c r="D33" s="633">
        <v>198.54914442077899</v>
      </c>
      <c r="E33" s="633">
        <v>203.86980926003201</v>
      </c>
      <c r="F33" s="633">
        <v>200.48611326815299</v>
      </c>
      <c r="G33" s="633">
        <v>189.48854024245301</v>
      </c>
      <c r="H33" s="633">
        <v>187.31972882182501</v>
      </c>
      <c r="I33" s="633">
        <v>178.849940962847</v>
      </c>
      <c r="J33" s="633">
        <v>172.866391712916</v>
      </c>
      <c r="K33" s="633">
        <v>165.93484120005101</v>
      </c>
      <c r="L33" s="633">
        <v>180.80182354150801</v>
      </c>
      <c r="M33" s="633">
        <v>179.02323984748301</v>
      </c>
      <c r="N33" s="633">
        <v>177.631755565009</v>
      </c>
      <c r="O33" s="633">
        <v>176.98517375512799</v>
      </c>
      <c r="P33" s="633">
        <v>182.05475787276001</v>
      </c>
      <c r="Q33" s="633">
        <v>177.27589542107901</v>
      </c>
      <c r="R33" s="633">
        <v>182.13292981216301</v>
      </c>
      <c r="S33" s="633">
        <v>195.087957068657</v>
      </c>
      <c r="T33" s="633">
        <v>206.16330523807599</v>
      </c>
      <c r="U33" s="633">
        <v>202.85414791923299</v>
      </c>
      <c r="V33" s="633">
        <v>199.234660129867</v>
      </c>
      <c r="W33" s="633">
        <v>197.458396835027</v>
      </c>
      <c r="X33" s="633">
        <v>191.272239348646</v>
      </c>
      <c r="Y33" s="633">
        <v>177.93355868141001</v>
      </c>
      <c r="Z33" s="633">
        <v>178.25378479617899</v>
      </c>
      <c r="AA33" s="633">
        <v>185.29028512613499</v>
      </c>
      <c r="AB33" s="634">
        <v>185.14535365516201</v>
      </c>
    </row>
    <row r="34" spans="1:28" ht="16.8" thickTop="1" thickBot="1">
      <c r="A34" s="635" t="s">
        <v>170</v>
      </c>
      <c r="B34" s="636">
        <v>199.34752948873799</v>
      </c>
      <c r="C34" s="637">
        <v>201.41377847153899</v>
      </c>
      <c r="D34" s="637">
        <v>198.756628441412</v>
      </c>
      <c r="E34" s="637">
        <v>198.20679048911401</v>
      </c>
      <c r="F34" s="637">
        <v>196.50266265933001</v>
      </c>
      <c r="G34" s="637">
        <v>196.78969312162201</v>
      </c>
      <c r="H34" s="637">
        <v>196.61438511172099</v>
      </c>
      <c r="I34" s="637">
        <v>197.907498408907</v>
      </c>
      <c r="J34" s="637">
        <v>199.560472689319</v>
      </c>
      <c r="K34" s="637">
        <v>201.70855184553301</v>
      </c>
      <c r="L34" s="637">
        <v>204.84664152138001</v>
      </c>
      <c r="M34" s="637">
        <v>206.38420020740301</v>
      </c>
      <c r="N34" s="637">
        <v>209.467916680879</v>
      </c>
      <c r="O34" s="637">
        <v>211.130024624057</v>
      </c>
      <c r="P34" s="637">
        <v>213.86724336172699</v>
      </c>
      <c r="Q34" s="637">
        <v>214.08031961879999</v>
      </c>
      <c r="R34" s="637">
        <v>213.47164318847501</v>
      </c>
      <c r="S34" s="637">
        <v>213.43590508420101</v>
      </c>
      <c r="T34" s="637">
        <v>213.107392683668</v>
      </c>
      <c r="U34" s="637">
        <v>210.38137957596001</v>
      </c>
      <c r="V34" s="637">
        <v>208.824485613127</v>
      </c>
      <c r="W34" s="637">
        <v>206.52570421108001</v>
      </c>
      <c r="X34" s="637">
        <v>203.327455603082</v>
      </c>
      <c r="Y34" s="637">
        <v>200.48876945118499</v>
      </c>
      <c r="Z34" s="637">
        <v>199.308680369115</v>
      </c>
      <c r="AA34" s="637">
        <v>197.8529455929</v>
      </c>
      <c r="AB34" s="638">
        <v>197.54319033052701</v>
      </c>
    </row>
    <row r="35" spans="1:28" ht="15" thickTop="1"/>
  </sheetData>
  <mergeCells count="3">
    <mergeCell ref="B3:AB3"/>
    <mergeCell ref="B14:AB14"/>
    <mergeCell ref="B25:AB25"/>
  </mergeCells>
  <printOptions gridLines="1"/>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C1AFF-C933-4DCF-AB4A-022C03234F85}">
  <dimension ref="A1:AC35"/>
  <sheetViews>
    <sheetView workbookViewId="0">
      <selection activeCell="Q37" sqref="Q37"/>
    </sheetView>
  </sheetViews>
  <sheetFormatPr defaultRowHeight="14.4"/>
  <cols>
    <col min="1" max="1" width="14.5546875" style="616" customWidth="1"/>
    <col min="2" max="28" width="9.88671875" style="616" customWidth="1"/>
    <col min="29" max="16384" width="8.88671875" style="616"/>
  </cols>
  <sheetData>
    <row r="1" spans="1:29" ht="15.6">
      <c r="A1" s="615" t="s">
        <v>455</v>
      </c>
      <c r="M1" s="617"/>
    </row>
    <row r="2" spans="1:29" ht="15" thickBot="1"/>
    <row r="3" spans="1:29" ht="15.75" customHeight="1">
      <c r="A3" s="618" t="s">
        <v>443</v>
      </c>
      <c r="B3" s="933" t="s">
        <v>456</v>
      </c>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row>
    <row r="4" spans="1:29" ht="16.2" thickBot="1">
      <c r="A4" s="619" t="s">
        <v>445</v>
      </c>
      <c r="B4" s="620">
        <v>1999</v>
      </c>
      <c r="C4" s="621">
        <v>2000</v>
      </c>
      <c r="D4" s="621">
        <v>2001</v>
      </c>
      <c r="E4" s="621">
        <v>2002</v>
      </c>
      <c r="F4" s="621">
        <v>2003</v>
      </c>
      <c r="G4" s="621">
        <v>2004</v>
      </c>
      <c r="H4" s="621">
        <v>2005</v>
      </c>
      <c r="I4" s="621">
        <v>2006</v>
      </c>
      <c r="J4" s="621">
        <v>2007</v>
      </c>
      <c r="K4" s="621">
        <v>2008</v>
      </c>
      <c r="L4" s="621">
        <v>2009</v>
      </c>
      <c r="M4" s="621">
        <v>2010</v>
      </c>
      <c r="N4" s="621">
        <v>2011</v>
      </c>
      <c r="O4" s="621">
        <v>2012</v>
      </c>
      <c r="P4" s="621">
        <v>2013</v>
      </c>
      <c r="Q4" s="621">
        <v>2014</v>
      </c>
      <c r="R4" s="621">
        <v>2015</v>
      </c>
      <c r="S4" s="621">
        <v>2016</v>
      </c>
      <c r="T4" s="621">
        <v>2017</v>
      </c>
      <c r="U4" s="621">
        <v>2018</v>
      </c>
      <c r="V4" s="621">
        <v>2019</v>
      </c>
      <c r="W4" s="621">
        <v>2020</v>
      </c>
      <c r="X4" s="621">
        <v>2021</v>
      </c>
      <c r="Y4" s="621">
        <v>2022</v>
      </c>
      <c r="Z4" s="621">
        <v>2023</v>
      </c>
      <c r="AA4" s="621">
        <v>2024</v>
      </c>
      <c r="AB4" s="622">
        <v>2025</v>
      </c>
    </row>
    <row r="5" spans="1:29" ht="15" thickTop="1">
      <c r="A5" s="623" t="s">
        <v>82</v>
      </c>
      <c r="B5" s="624">
        <v>604.13601213227105</v>
      </c>
      <c r="C5" s="625">
        <v>647.213205967921</v>
      </c>
      <c r="D5" s="625">
        <v>624.31648912738797</v>
      </c>
      <c r="E5" s="625">
        <v>611.999000190836</v>
      </c>
      <c r="F5" s="625">
        <v>609.75956161532895</v>
      </c>
      <c r="G5" s="625">
        <v>624.18208026225295</v>
      </c>
      <c r="H5" s="625">
        <v>613.26449812508599</v>
      </c>
      <c r="I5" s="625">
        <v>631.81453159057605</v>
      </c>
      <c r="J5" s="625">
        <v>653.41755011294003</v>
      </c>
      <c r="K5" s="625">
        <v>643.288445907511</v>
      </c>
      <c r="L5" s="625">
        <v>635.29692531738101</v>
      </c>
      <c r="M5" s="625">
        <v>632.93230968349201</v>
      </c>
      <c r="N5" s="625">
        <v>610.27892709998503</v>
      </c>
      <c r="O5" s="625">
        <v>598.20819321108399</v>
      </c>
      <c r="P5" s="625">
        <v>605.96025658178701</v>
      </c>
      <c r="Q5" s="625">
        <v>615.59908429596703</v>
      </c>
      <c r="R5" s="625">
        <v>603.41916153920602</v>
      </c>
      <c r="S5" s="625">
        <v>592.94590653268006</v>
      </c>
      <c r="T5" s="625">
        <v>571.92635686098504</v>
      </c>
      <c r="U5" s="625">
        <v>583.28449063865901</v>
      </c>
      <c r="V5" s="625">
        <v>575.05541437565898</v>
      </c>
      <c r="W5" s="625">
        <v>555.53185203052499</v>
      </c>
      <c r="X5" s="625">
        <v>519.80352140737</v>
      </c>
      <c r="Y5" s="625">
        <v>512.25932005950403</v>
      </c>
      <c r="Z5" s="625">
        <v>501.28055573704199</v>
      </c>
      <c r="AA5" s="625">
        <v>478.63190816525099</v>
      </c>
      <c r="AB5" s="626">
        <v>466.61796066560498</v>
      </c>
    </row>
    <row r="6" spans="1:29">
      <c r="A6" s="627" t="s">
        <v>83</v>
      </c>
      <c r="B6" s="628">
        <v>373.35955337063598</v>
      </c>
      <c r="C6" s="629">
        <v>390.48210766907903</v>
      </c>
      <c r="D6" s="629">
        <v>393.94071151555897</v>
      </c>
      <c r="E6" s="629">
        <v>386.01882594754898</v>
      </c>
      <c r="F6" s="629">
        <v>384.66197663552703</v>
      </c>
      <c r="G6" s="629">
        <v>382.083654033134</v>
      </c>
      <c r="H6" s="629">
        <v>376.11146542739198</v>
      </c>
      <c r="I6" s="629">
        <v>368.85745407235498</v>
      </c>
      <c r="J6" s="629">
        <v>363.075082544579</v>
      </c>
      <c r="K6" s="629">
        <v>365.228100546603</v>
      </c>
      <c r="L6" s="629">
        <v>354.301183074937</v>
      </c>
      <c r="M6" s="629">
        <v>356.29652913487701</v>
      </c>
      <c r="N6" s="629">
        <v>362.93152878876998</v>
      </c>
      <c r="O6" s="629">
        <v>357.987233544113</v>
      </c>
      <c r="P6" s="629">
        <v>356.503204364255</v>
      </c>
      <c r="Q6" s="629">
        <v>375.31669457274501</v>
      </c>
      <c r="R6" s="629">
        <v>378.22120436016797</v>
      </c>
      <c r="S6" s="629">
        <v>379.46945493046502</v>
      </c>
      <c r="T6" s="629">
        <v>381.47636525678399</v>
      </c>
      <c r="U6" s="629">
        <v>392.23583075461698</v>
      </c>
      <c r="V6" s="629">
        <v>387.85500234684997</v>
      </c>
      <c r="W6" s="629">
        <v>379.17214712053601</v>
      </c>
      <c r="X6" s="629">
        <v>363.45375070892698</v>
      </c>
      <c r="Y6" s="629">
        <v>360.21866784492198</v>
      </c>
      <c r="Z6" s="629">
        <v>359.84715391566198</v>
      </c>
      <c r="AA6" s="629">
        <v>361.47432641454299</v>
      </c>
      <c r="AB6" s="630">
        <v>368.81714945639402</v>
      </c>
    </row>
    <row r="7" spans="1:29">
      <c r="A7" s="627" t="s">
        <v>84</v>
      </c>
      <c r="B7" s="628">
        <v>608.08642461476495</v>
      </c>
      <c r="C7" s="629">
        <v>623.53756377679701</v>
      </c>
      <c r="D7" s="629">
        <v>644.28341685286</v>
      </c>
      <c r="E7" s="629">
        <v>647.64700376768405</v>
      </c>
      <c r="F7" s="629">
        <v>653.25004334315895</v>
      </c>
      <c r="G7" s="629">
        <v>649.49673316257895</v>
      </c>
      <c r="H7" s="629">
        <v>647.32410975771495</v>
      </c>
      <c r="I7" s="629">
        <v>630.03102718139201</v>
      </c>
      <c r="J7" s="629">
        <v>619.31599620038196</v>
      </c>
      <c r="K7" s="629">
        <v>611.66169049727603</v>
      </c>
      <c r="L7" s="629">
        <v>615.10377029953395</v>
      </c>
      <c r="M7" s="629">
        <v>622.88991940003996</v>
      </c>
      <c r="N7" s="629">
        <v>636.57020429041404</v>
      </c>
      <c r="O7" s="629">
        <v>635.68387623060505</v>
      </c>
      <c r="P7" s="629">
        <v>629.06211412113703</v>
      </c>
      <c r="Q7" s="629">
        <v>624.77324059223804</v>
      </c>
      <c r="R7" s="629">
        <v>617.06653796350099</v>
      </c>
      <c r="S7" s="629">
        <v>600.83678795228002</v>
      </c>
      <c r="T7" s="629">
        <v>598.930364871846</v>
      </c>
      <c r="U7" s="629">
        <v>608.53629129913304</v>
      </c>
      <c r="V7" s="629">
        <v>599.58933581379301</v>
      </c>
      <c r="W7" s="629">
        <v>598.65795786565695</v>
      </c>
      <c r="X7" s="629">
        <v>588.12724536985695</v>
      </c>
      <c r="Y7" s="629">
        <v>584.97217288583101</v>
      </c>
      <c r="Z7" s="629">
        <v>591.83136426544297</v>
      </c>
      <c r="AA7" s="629">
        <v>593.54507751271603</v>
      </c>
      <c r="AB7" s="630">
        <v>594.36388501027204</v>
      </c>
    </row>
    <row r="8" spans="1:29">
      <c r="A8" s="627" t="s">
        <v>85</v>
      </c>
      <c r="B8" s="628">
        <v>119.232417275076</v>
      </c>
      <c r="C8" s="629">
        <v>114.041152165543</v>
      </c>
      <c r="D8" s="629">
        <v>113.5614992929</v>
      </c>
      <c r="E8" s="629">
        <v>117.03407625889101</v>
      </c>
      <c r="F8" s="629">
        <v>121.576784436184</v>
      </c>
      <c r="G8" s="629">
        <v>121.54432317024001</v>
      </c>
      <c r="H8" s="629">
        <v>118.774126658062</v>
      </c>
      <c r="I8" s="629">
        <v>119.18394876569801</v>
      </c>
      <c r="J8" s="629">
        <v>114.323549522771</v>
      </c>
      <c r="K8" s="629">
        <v>113.829594916632</v>
      </c>
      <c r="L8" s="629">
        <v>113.186390811672</v>
      </c>
      <c r="M8" s="629">
        <v>115.140202332482</v>
      </c>
      <c r="N8" s="629">
        <v>119.98786887561801</v>
      </c>
      <c r="O8" s="629">
        <v>120.223279624065</v>
      </c>
      <c r="P8" s="629">
        <v>118.14360165245201</v>
      </c>
      <c r="Q8" s="629">
        <v>120.50184505044299</v>
      </c>
      <c r="R8" s="629">
        <v>121.413172020677</v>
      </c>
      <c r="S8" s="629">
        <v>124.07013381777401</v>
      </c>
      <c r="T8" s="629">
        <v>127.578436146643</v>
      </c>
      <c r="U8" s="629">
        <v>129.90757632444701</v>
      </c>
      <c r="V8" s="629">
        <v>132.007672436185</v>
      </c>
      <c r="W8" s="629">
        <v>134.04119438103299</v>
      </c>
      <c r="X8" s="629">
        <v>128.28778369253899</v>
      </c>
      <c r="Y8" s="629">
        <v>125.55433678940901</v>
      </c>
      <c r="Z8" s="629">
        <v>127.25380250015699</v>
      </c>
      <c r="AA8" s="629">
        <v>130.19069295676201</v>
      </c>
      <c r="AB8" s="630">
        <v>133.818780071129</v>
      </c>
    </row>
    <row r="9" spans="1:29">
      <c r="A9" s="627" t="s">
        <v>86</v>
      </c>
      <c r="B9" s="628">
        <v>45.889250557790902</v>
      </c>
      <c r="C9" s="629">
        <v>55.6577719451397</v>
      </c>
      <c r="D9" s="629">
        <v>60.050867699512303</v>
      </c>
      <c r="E9" s="629">
        <v>56.824333314259597</v>
      </c>
      <c r="F9" s="629">
        <v>61.426715059394098</v>
      </c>
      <c r="G9" s="629">
        <v>61.729870710369703</v>
      </c>
      <c r="H9" s="629">
        <v>59.822453421574302</v>
      </c>
      <c r="I9" s="629">
        <v>57.336139506631703</v>
      </c>
      <c r="J9" s="629">
        <v>58.787995472653897</v>
      </c>
      <c r="K9" s="629">
        <v>58.645110459020103</v>
      </c>
      <c r="L9" s="629">
        <v>62.023362809224402</v>
      </c>
      <c r="M9" s="629">
        <v>63.739894035539699</v>
      </c>
      <c r="N9" s="629">
        <v>65.756893114166203</v>
      </c>
      <c r="O9" s="629">
        <v>67.6368007902703</v>
      </c>
      <c r="P9" s="629">
        <v>66.897873894371202</v>
      </c>
      <c r="Q9" s="629">
        <v>63.845074244198898</v>
      </c>
      <c r="R9" s="629">
        <v>65.218778628995594</v>
      </c>
      <c r="S9" s="629">
        <v>66.225588899851402</v>
      </c>
      <c r="T9" s="629">
        <v>71.087757651630398</v>
      </c>
      <c r="U9" s="629">
        <v>75.2090985993879</v>
      </c>
      <c r="V9" s="629">
        <v>77.175172118921296</v>
      </c>
      <c r="W9" s="629">
        <v>80.021253908469205</v>
      </c>
      <c r="X9" s="629">
        <v>78.865110925570605</v>
      </c>
      <c r="Y9" s="629">
        <v>75.981750278622599</v>
      </c>
      <c r="Z9" s="629">
        <v>76.726801305915004</v>
      </c>
      <c r="AA9" s="629">
        <v>76.700421451652005</v>
      </c>
      <c r="AB9" s="630">
        <v>75.245266279308794</v>
      </c>
    </row>
    <row r="10" spans="1:29">
      <c r="A10" s="627" t="s">
        <v>87</v>
      </c>
      <c r="B10" s="628">
        <v>198.22833116632199</v>
      </c>
      <c r="C10" s="629">
        <v>174.88879708992701</v>
      </c>
      <c r="D10" s="629">
        <v>182.94442960871001</v>
      </c>
      <c r="E10" s="629">
        <v>181.02704195254901</v>
      </c>
      <c r="F10" s="629">
        <v>196.743994724142</v>
      </c>
      <c r="G10" s="629">
        <v>197.57408584120401</v>
      </c>
      <c r="H10" s="629">
        <v>202.23603782692999</v>
      </c>
      <c r="I10" s="629">
        <v>203.759318256668</v>
      </c>
      <c r="J10" s="629">
        <v>191.715400678061</v>
      </c>
      <c r="K10" s="629">
        <v>179.90030935671999</v>
      </c>
      <c r="L10" s="629">
        <v>181.00357735588599</v>
      </c>
      <c r="M10" s="629">
        <v>184.05426158088699</v>
      </c>
      <c r="N10" s="629">
        <v>181.08405048252601</v>
      </c>
      <c r="O10" s="629">
        <v>193.10459341909899</v>
      </c>
      <c r="P10" s="629">
        <v>200.14364952897</v>
      </c>
      <c r="Q10" s="629">
        <v>202.781760746597</v>
      </c>
      <c r="R10" s="629">
        <v>204.79277574590299</v>
      </c>
      <c r="S10" s="629">
        <v>202.65695126467901</v>
      </c>
      <c r="T10" s="629">
        <v>198.58091662237501</v>
      </c>
      <c r="U10" s="629">
        <v>201.43143902752601</v>
      </c>
      <c r="V10" s="629">
        <v>201.18557956864299</v>
      </c>
      <c r="W10" s="629">
        <v>201.71273529982699</v>
      </c>
      <c r="X10" s="629">
        <v>209.08620113161601</v>
      </c>
      <c r="Y10" s="629">
        <v>214.812683411297</v>
      </c>
      <c r="Z10" s="629">
        <v>217.99153421719299</v>
      </c>
      <c r="AA10" s="629">
        <v>217.131849538273</v>
      </c>
      <c r="AB10" s="630">
        <v>213.31558879683101</v>
      </c>
    </row>
    <row r="11" spans="1:29" ht="15" thickBot="1">
      <c r="A11" s="631" t="s">
        <v>88</v>
      </c>
      <c r="B11" s="632">
        <v>30.4259202303462</v>
      </c>
      <c r="C11" s="633">
        <v>27.367302324793901</v>
      </c>
      <c r="D11" s="633">
        <v>27.101479090434701</v>
      </c>
      <c r="E11" s="633">
        <v>26.613692085137899</v>
      </c>
      <c r="F11" s="633">
        <v>32.146071027763199</v>
      </c>
      <c r="G11" s="633">
        <v>31.978725268391798</v>
      </c>
      <c r="H11" s="633">
        <v>32.5194755350389</v>
      </c>
      <c r="I11" s="633">
        <v>36.3312480817685</v>
      </c>
      <c r="J11" s="633">
        <v>36.753075965903101</v>
      </c>
      <c r="K11" s="633">
        <v>34.006481068251396</v>
      </c>
      <c r="L11" s="633">
        <v>33.995401356523303</v>
      </c>
      <c r="M11" s="633">
        <v>34.781107157467197</v>
      </c>
      <c r="N11" s="633">
        <v>31.230689243314401</v>
      </c>
      <c r="O11" s="633">
        <v>33.581683376644399</v>
      </c>
      <c r="P11" s="633">
        <v>34.026577722293801</v>
      </c>
      <c r="Q11" s="633">
        <v>33.272249457544</v>
      </c>
      <c r="R11" s="633">
        <v>32.225797978120703</v>
      </c>
      <c r="S11" s="633">
        <v>32.120485992549398</v>
      </c>
      <c r="T11" s="633">
        <v>32.896153458025502</v>
      </c>
      <c r="U11" s="633">
        <v>32.847654621569198</v>
      </c>
      <c r="V11" s="633">
        <v>31.4967694346043</v>
      </c>
      <c r="W11" s="633">
        <v>30.582397810184801</v>
      </c>
      <c r="X11" s="633">
        <v>30.467770197291902</v>
      </c>
      <c r="Y11" s="633">
        <v>29.5582973642789</v>
      </c>
      <c r="Z11" s="633">
        <v>29.635719872614299</v>
      </c>
      <c r="AA11" s="633">
        <v>30.107534452124298</v>
      </c>
      <c r="AB11" s="634">
        <v>31.8688051129907</v>
      </c>
    </row>
    <row r="12" spans="1:29" ht="16.8" thickTop="1" thickBot="1">
      <c r="A12" s="635" t="s">
        <v>170</v>
      </c>
      <c r="B12" s="636">
        <v>1979.3579093472072</v>
      </c>
      <c r="C12" s="637">
        <v>2033.1879009392007</v>
      </c>
      <c r="D12" s="637">
        <v>2046.1988931873639</v>
      </c>
      <c r="E12" s="637">
        <v>2027.1639735169065</v>
      </c>
      <c r="F12" s="637">
        <v>2059.5651468414985</v>
      </c>
      <c r="G12" s="637">
        <v>2068.5894724481714</v>
      </c>
      <c r="H12" s="637">
        <v>2050.0521667517978</v>
      </c>
      <c r="I12" s="637">
        <v>2047.3136674550892</v>
      </c>
      <c r="J12" s="637">
        <v>2037.38865049729</v>
      </c>
      <c r="K12" s="637">
        <v>2006.5597327520134</v>
      </c>
      <c r="L12" s="637">
        <v>1994.9106110251578</v>
      </c>
      <c r="M12" s="637">
        <v>2009.8342233247847</v>
      </c>
      <c r="N12" s="637">
        <v>2007.8401618947935</v>
      </c>
      <c r="O12" s="637">
        <v>2006.4256601958809</v>
      </c>
      <c r="P12" s="637">
        <v>2010.7372778652659</v>
      </c>
      <c r="Q12" s="637">
        <v>2036.089948959733</v>
      </c>
      <c r="R12" s="637">
        <v>2022.3574282365712</v>
      </c>
      <c r="S12" s="637">
        <v>1998.3253093902788</v>
      </c>
      <c r="T12" s="637">
        <v>1982.476350868289</v>
      </c>
      <c r="U12" s="637">
        <v>2023.4523812653395</v>
      </c>
      <c r="V12" s="637">
        <v>2004.3649460946556</v>
      </c>
      <c r="W12" s="637">
        <v>1979.7195384162319</v>
      </c>
      <c r="X12" s="637">
        <v>1918.0913834331716</v>
      </c>
      <c r="Y12" s="637">
        <v>1903.3572286338645</v>
      </c>
      <c r="Z12" s="637">
        <v>1904.5669318140262</v>
      </c>
      <c r="AA12" s="637">
        <v>1887.7818104913215</v>
      </c>
      <c r="AB12" s="638">
        <v>1884.0474353925306</v>
      </c>
      <c r="AC12" s="639"/>
    </row>
    <row r="13" spans="1:29" ht="15.6" thickTop="1" thickBot="1">
      <c r="A13" s="640"/>
      <c r="B13" s="641"/>
      <c r="C13" s="641"/>
      <c r="D13" s="641"/>
      <c r="E13" s="641"/>
      <c r="F13" s="641"/>
      <c r="G13" s="641"/>
      <c r="H13" s="641"/>
      <c r="I13" s="641"/>
      <c r="J13" s="641"/>
      <c r="K13" s="641"/>
      <c r="L13" s="641"/>
      <c r="M13" s="641"/>
      <c r="N13" s="641"/>
      <c r="O13" s="641"/>
      <c r="P13" s="641"/>
      <c r="Q13" s="641"/>
      <c r="R13" s="641"/>
      <c r="S13" s="641"/>
      <c r="T13" s="641"/>
      <c r="U13" s="641"/>
      <c r="V13" s="641"/>
      <c r="W13" s="641"/>
      <c r="X13" s="641"/>
      <c r="Y13" s="641"/>
      <c r="Z13" s="641"/>
      <c r="AA13" s="641"/>
      <c r="AB13" s="641"/>
    </row>
    <row r="14" spans="1:29" ht="15.6">
      <c r="A14" s="618" t="s">
        <v>446</v>
      </c>
      <c r="B14" s="933" t="s">
        <v>457</v>
      </c>
      <c r="C14" s="934"/>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5"/>
    </row>
    <row r="15" spans="1:29" ht="16.2" thickBot="1">
      <c r="A15" s="619" t="s">
        <v>445</v>
      </c>
      <c r="B15" s="620">
        <v>1999</v>
      </c>
      <c r="C15" s="621">
        <v>2000</v>
      </c>
      <c r="D15" s="621">
        <v>2001</v>
      </c>
      <c r="E15" s="621">
        <v>2002</v>
      </c>
      <c r="F15" s="621">
        <v>2003</v>
      </c>
      <c r="G15" s="621">
        <v>2004</v>
      </c>
      <c r="H15" s="621">
        <v>2005</v>
      </c>
      <c r="I15" s="621">
        <v>2006</v>
      </c>
      <c r="J15" s="621">
        <v>2007</v>
      </c>
      <c r="K15" s="621">
        <v>2008</v>
      </c>
      <c r="L15" s="621">
        <v>2009</v>
      </c>
      <c r="M15" s="621">
        <v>2010</v>
      </c>
      <c r="N15" s="621">
        <v>2011</v>
      </c>
      <c r="O15" s="621">
        <v>2012</v>
      </c>
      <c r="P15" s="621">
        <v>2013</v>
      </c>
      <c r="Q15" s="621">
        <v>2014</v>
      </c>
      <c r="R15" s="621">
        <v>2015</v>
      </c>
      <c r="S15" s="621">
        <v>2016</v>
      </c>
      <c r="T15" s="621">
        <v>2017</v>
      </c>
      <c r="U15" s="621">
        <v>2018</v>
      </c>
      <c r="V15" s="621">
        <v>2019</v>
      </c>
      <c r="W15" s="621">
        <v>2020</v>
      </c>
      <c r="X15" s="621">
        <v>2021</v>
      </c>
      <c r="Y15" s="621">
        <v>2022</v>
      </c>
      <c r="Z15" s="621">
        <v>2023</v>
      </c>
      <c r="AA15" s="621">
        <v>2024</v>
      </c>
      <c r="AB15" s="622">
        <v>2025</v>
      </c>
    </row>
    <row r="16" spans="1:29" ht="15" thickTop="1">
      <c r="A16" s="623" t="s">
        <v>448</v>
      </c>
      <c r="B16" s="624">
        <v>119379.927123291</v>
      </c>
      <c r="C16" s="625">
        <v>133287.42018141199</v>
      </c>
      <c r="D16" s="625">
        <v>126797.47279345601</v>
      </c>
      <c r="E16" s="625">
        <v>127289.930669068</v>
      </c>
      <c r="F16" s="625">
        <v>127130.20312802801</v>
      </c>
      <c r="G16" s="625">
        <v>132997.80863845401</v>
      </c>
      <c r="H16" s="625">
        <v>132357.05691039201</v>
      </c>
      <c r="I16" s="625">
        <v>139355.080363766</v>
      </c>
      <c r="J16" s="625">
        <v>146322.146850013</v>
      </c>
      <c r="K16" s="625">
        <v>146701.25248765599</v>
      </c>
      <c r="L16" s="625">
        <v>147456.81412505999</v>
      </c>
      <c r="M16" s="625">
        <v>147070.48745919901</v>
      </c>
      <c r="N16" s="625">
        <v>145021.84491428299</v>
      </c>
      <c r="O16" s="625">
        <v>144353.417792836</v>
      </c>
      <c r="P16" s="625">
        <v>147226.62784782599</v>
      </c>
      <c r="Q16" s="625">
        <v>150226.355115076</v>
      </c>
      <c r="R16" s="625">
        <v>147566.89509632601</v>
      </c>
      <c r="S16" s="625">
        <v>144901.36880174</v>
      </c>
      <c r="T16" s="625">
        <v>139116.682627153</v>
      </c>
      <c r="U16" s="625">
        <v>141531.958509655</v>
      </c>
      <c r="V16" s="625">
        <v>138214.132400976</v>
      </c>
      <c r="W16" s="625">
        <v>132949.31718776899</v>
      </c>
      <c r="X16" s="625">
        <v>121076.212192861</v>
      </c>
      <c r="Y16" s="625">
        <v>116430.80078519401</v>
      </c>
      <c r="Z16" s="625">
        <v>111935.729562553</v>
      </c>
      <c r="AA16" s="625">
        <v>107787.82211573901</v>
      </c>
      <c r="AB16" s="626">
        <v>104776.723221252</v>
      </c>
    </row>
    <row r="17" spans="1:28">
      <c r="A17" s="627" t="s">
        <v>449</v>
      </c>
      <c r="B17" s="628">
        <v>80469.964188670798</v>
      </c>
      <c r="C17" s="629">
        <v>85967.620978930296</v>
      </c>
      <c r="D17" s="629">
        <v>85147.302727841103</v>
      </c>
      <c r="E17" s="629">
        <v>82144.607253436596</v>
      </c>
      <c r="F17" s="629">
        <v>81841.640267015202</v>
      </c>
      <c r="G17" s="629">
        <v>80347.268623494296</v>
      </c>
      <c r="H17" s="629">
        <v>78154.941497512802</v>
      </c>
      <c r="I17" s="629">
        <v>76872.945936811593</v>
      </c>
      <c r="J17" s="629">
        <v>75226.582896412307</v>
      </c>
      <c r="K17" s="629">
        <v>74929.021489793202</v>
      </c>
      <c r="L17" s="629">
        <v>74138.5283526243</v>
      </c>
      <c r="M17" s="629">
        <v>75681.270305968806</v>
      </c>
      <c r="N17" s="629">
        <v>76745.664179569096</v>
      </c>
      <c r="O17" s="629">
        <v>75843.986676010798</v>
      </c>
      <c r="P17" s="629">
        <v>76203.378001294695</v>
      </c>
      <c r="Q17" s="629">
        <v>80144.291796480597</v>
      </c>
      <c r="R17" s="629">
        <v>79135.518557220203</v>
      </c>
      <c r="S17" s="629">
        <v>79695.4718452542</v>
      </c>
      <c r="T17" s="629">
        <v>80499.049160311406</v>
      </c>
      <c r="U17" s="629">
        <v>82551.461173169897</v>
      </c>
      <c r="V17" s="629">
        <v>79323.482741035506</v>
      </c>
      <c r="W17" s="629">
        <v>76134.240119109396</v>
      </c>
      <c r="X17" s="629">
        <v>70298.001907049795</v>
      </c>
      <c r="Y17" s="629">
        <v>67651.029639303306</v>
      </c>
      <c r="Z17" s="629">
        <v>65720.470598822896</v>
      </c>
      <c r="AA17" s="629">
        <v>62866.582316212298</v>
      </c>
      <c r="AB17" s="630">
        <v>63033.652852323903</v>
      </c>
    </row>
    <row r="18" spans="1:28">
      <c r="A18" s="627" t="s">
        <v>450</v>
      </c>
      <c r="B18" s="628">
        <v>108723.698304194</v>
      </c>
      <c r="C18" s="629">
        <v>108775.822809148</v>
      </c>
      <c r="D18" s="629">
        <v>110117.63222091801</v>
      </c>
      <c r="E18" s="629">
        <v>108858.207539118</v>
      </c>
      <c r="F18" s="629">
        <v>109391.466121245</v>
      </c>
      <c r="G18" s="629">
        <v>107991.40026855801</v>
      </c>
      <c r="H18" s="629">
        <v>106870.67826549801</v>
      </c>
      <c r="I18" s="629">
        <v>104153.198318713</v>
      </c>
      <c r="J18" s="629">
        <v>102481.636625229</v>
      </c>
      <c r="K18" s="629">
        <v>101906.038024314</v>
      </c>
      <c r="L18" s="629">
        <v>103851.619452464</v>
      </c>
      <c r="M18" s="629">
        <v>107121.478055393</v>
      </c>
      <c r="N18" s="629">
        <v>111955.067691032</v>
      </c>
      <c r="O18" s="629">
        <v>113451.667061532</v>
      </c>
      <c r="P18" s="629">
        <v>114848.34587986099</v>
      </c>
      <c r="Q18" s="629">
        <v>114002.70788027901</v>
      </c>
      <c r="R18" s="629">
        <v>112582.697564231</v>
      </c>
      <c r="S18" s="629">
        <v>109311.624056642</v>
      </c>
      <c r="T18" s="629">
        <v>108197.371892957</v>
      </c>
      <c r="U18" s="629">
        <v>109469.675861663</v>
      </c>
      <c r="V18" s="629">
        <v>107481.351052361</v>
      </c>
      <c r="W18" s="629">
        <v>105234.748520223</v>
      </c>
      <c r="X18" s="629">
        <v>100855.856102644</v>
      </c>
      <c r="Y18" s="629">
        <v>99002.798517752104</v>
      </c>
      <c r="Z18" s="629">
        <v>98514.204422836294</v>
      </c>
      <c r="AA18" s="629">
        <v>98453.555630297196</v>
      </c>
      <c r="AB18" s="630">
        <v>98030.805055927194</v>
      </c>
    </row>
    <row r="19" spans="1:28">
      <c r="A19" s="627" t="s">
        <v>451</v>
      </c>
      <c r="B19" s="628">
        <v>34267.569280868898</v>
      </c>
      <c r="C19" s="629">
        <v>30801.069193021201</v>
      </c>
      <c r="D19" s="629">
        <v>32063.3302845871</v>
      </c>
      <c r="E19" s="629">
        <v>32046.509553289699</v>
      </c>
      <c r="F19" s="629">
        <v>31275.8950554115</v>
      </c>
      <c r="G19" s="629">
        <v>30473.043906077699</v>
      </c>
      <c r="H19" s="629">
        <v>30147.596446241001</v>
      </c>
      <c r="I19" s="629">
        <v>29139.783334247899</v>
      </c>
      <c r="J19" s="629">
        <v>27896.680740237902</v>
      </c>
      <c r="K19" s="629">
        <v>27848.266262111301</v>
      </c>
      <c r="L19" s="629">
        <v>27814.813646523002</v>
      </c>
      <c r="M19" s="629">
        <v>27932.01972615</v>
      </c>
      <c r="N19" s="629">
        <v>29111.076591663099</v>
      </c>
      <c r="O19" s="629">
        <v>28900.135479111999</v>
      </c>
      <c r="P19" s="629">
        <v>29056.112057725401</v>
      </c>
      <c r="Q19" s="629">
        <v>28593.516275241102</v>
      </c>
      <c r="R19" s="629">
        <v>27729.0468561991</v>
      </c>
      <c r="S19" s="629">
        <v>27757.1592000007</v>
      </c>
      <c r="T19" s="629">
        <v>28426.282097213101</v>
      </c>
      <c r="U19" s="629">
        <v>28119.087402945999</v>
      </c>
      <c r="V19" s="629">
        <v>28604.4437367756</v>
      </c>
      <c r="W19" s="629">
        <v>28834.982562073899</v>
      </c>
      <c r="X19" s="629">
        <v>26559.509618755001</v>
      </c>
      <c r="Y19" s="629">
        <v>24851.349552545998</v>
      </c>
      <c r="Z19" s="629">
        <v>25116.964823601302</v>
      </c>
      <c r="AA19" s="629">
        <v>24061.257595771502</v>
      </c>
      <c r="AB19" s="630">
        <v>23919.338639147802</v>
      </c>
    </row>
    <row r="20" spans="1:28">
      <c r="A20" s="627" t="s">
        <v>452</v>
      </c>
      <c r="B20" s="628">
        <v>9935.2143788800495</v>
      </c>
      <c r="C20" s="629">
        <v>12488.363322953801</v>
      </c>
      <c r="D20" s="629">
        <v>13619.9749798957</v>
      </c>
      <c r="E20" s="629">
        <v>12878.088805244301</v>
      </c>
      <c r="F20" s="629">
        <v>13709.928133667599</v>
      </c>
      <c r="G20" s="629">
        <v>13399.121438382101</v>
      </c>
      <c r="H20" s="629">
        <v>13021.359318226099</v>
      </c>
      <c r="I20" s="629">
        <v>12121.5040289266</v>
      </c>
      <c r="J20" s="629">
        <v>12675.498165728501</v>
      </c>
      <c r="K20" s="629">
        <v>13305.7699819685</v>
      </c>
      <c r="L20" s="629">
        <v>13907.4107164829</v>
      </c>
      <c r="M20" s="629">
        <v>14034.933774754199</v>
      </c>
      <c r="N20" s="629">
        <v>15144.590419620599</v>
      </c>
      <c r="O20" s="629">
        <v>15272.7097348838</v>
      </c>
      <c r="P20" s="629">
        <v>15244.513491183799</v>
      </c>
      <c r="Q20" s="629">
        <v>14720.589330422101</v>
      </c>
      <c r="R20" s="629">
        <v>15372.5436780126</v>
      </c>
      <c r="S20" s="629">
        <v>14678.1117436398</v>
      </c>
      <c r="T20" s="629">
        <v>15626.7167179556</v>
      </c>
      <c r="U20" s="629">
        <v>16066.8343201798</v>
      </c>
      <c r="V20" s="629">
        <v>15900.4365305356</v>
      </c>
      <c r="W20" s="629">
        <v>15612.177249013601</v>
      </c>
      <c r="X20" s="629">
        <v>15056.476778464001</v>
      </c>
      <c r="Y20" s="629">
        <v>14104.0184851011</v>
      </c>
      <c r="Z20" s="629">
        <v>14182.766097781599</v>
      </c>
      <c r="AA20" s="629">
        <v>14671.752569545701</v>
      </c>
      <c r="AB20" s="630">
        <v>14217.251582298501</v>
      </c>
    </row>
    <row r="21" spans="1:28">
      <c r="A21" s="627" t="s">
        <v>453</v>
      </c>
      <c r="B21" s="628">
        <v>38716.034624745902</v>
      </c>
      <c r="C21" s="629">
        <v>33087.517719677999</v>
      </c>
      <c r="D21" s="629">
        <v>33269.708637217198</v>
      </c>
      <c r="E21" s="629">
        <v>32229.566176311699</v>
      </c>
      <c r="F21" s="629">
        <v>34663.489888217402</v>
      </c>
      <c r="G21" s="629">
        <v>34286.490667781502</v>
      </c>
      <c r="H21" s="629">
        <v>34456.586150952899</v>
      </c>
      <c r="I21" s="629">
        <v>34811.115296894903</v>
      </c>
      <c r="J21" s="629">
        <v>32927.878139075998</v>
      </c>
      <c r="K21" s="629">
        <v>30740.684514673201</v>
      </c>
      <c r="L21" s="629">
        <v>30782.6928116362</v>
      </c>
      <c r="M21" s="629">
        <v>31591.383541936601</v>
      </c>
      <c r="N21" s="629">
        <v>31085.902421994899</v>
      </c>
      <c r="O21" s="629">
        <v>32929.640805433402</v>
      </c>
      <c r="P21" s="629">
        <v>34135.021442828598</v>
      </c>
      <c r="Q21" s="629">
        <v>33820.411798436602</v>
      </c>
      <c r="R21" s="629">
        <v>33119.861945609096</v>
      </c>
      <c r="S21" s="629">
        <v>32105.754367457001</v>
      </c>
      <c r="T21" s="629">
        <v>30930.115741472298</v>
      </c>
      <c r="U21" s="629">
        <v>30223.7370960105</v>
      </c>
      <c r="V21" s="629">
        <v>29399.416857926</v>
      </c>
      <c r="W21" s="629">
        <v>28590.9011435057</v>
      </c>
      <c r="X21" s="629">
        <v>29152.5597003738</v>
      </c>
      <c r="Y21" s="629">
        <v>29305.484745871101</v>
      </c>
      <c r="Z21" s="629">
        <v>30073.3952310809</v>
      </c>
      <c r="AA21" s="629">
        <v>29958.378204284701</v>
      </c>
      <c r="AB21" s="630">
        <v>29463.702252507399</v>
      </c>
    </row>
    <row r="22" spans="1:28" ht="15" thickBot="1">
      <c r="A22" s="631" t="s">
        <v>88</v>
      </c>
      <c r="B22" s="632">
        <v>5700.4126061777297</v>
      </c>
      <c r="C22" s="633">
        <v>4670.8721964320603</v>
      </c>
      <c r="D22" s="633">
        <v>5019.4283480757804</v>
      </c>
      <c r="E22" s="633">
        <v>5095.4986565673898</v>
      </c>
      <c r="F22" s="633">
        <v>6175.7237772977596</v>
      </c>
      <c r="G22" s="633">
        <v>5748.3552022985496</v>
      </c>
      <c r="H22" s="633">
        <v>5884.4210749062604</v>
      </c>
      <c r="I22" s="633">
        <v>6273.3449508962403</v>
      </c>
      <c r="J22" s="633">
        <v>6088.6261915587402</v>
      </c>
      <c r="K22" s="633">
        <v>5368.2803948436504</v>
      </c>
      <c r="L22" s="633">
        <v>5941.1007010658705</v>
      </c>
      <c r="M22" s="633">
        <v>6017.4054305284699</v>
      </c>
      <c r="N22" s="633">
        <v>5294.4882421155498</v>
      </c>
      <c r="O22" s="633">
        <v>5735.9958965279602</v>
      </c>
      <c r="P22" s="633">
        <v>5849.9490607539801</v>
      </c>
      <c r="Q22" s="633">
        <v>5570.8944975131999</v>
      </c>
      <c r="R22" s="633">
        <v>5534.4603542309596</v>
      </c>
      <c r="S22" s="633">
        <v>5941.6978192708902</v>
      </c>
      <c r="T22" s="633">
        <v>6462.6012359843598</v>
      </c>
      <c r="U22" s="633">
        <v>6454.3274647796998</v>
      </c>
      <c r="V22" s="633">
        <v>5942.4176385911696</v>
      </c>
      <c r="W22" s="633">
        <v>5664.6315840687703</v>
      </c>
      <c r="X22" s="633">
        <v>5463.2484746340997</v>
      </c>
      <c r="Y22" s="633">
        <v>4811.1682018562597</v>
      </c>
      <c r="Z22" s="633">
        <v>4706.5326008459397</v>
      </c>
      <c r="AA22" s="633">
        <v>4996.3896271616604</v>
      </c>
      <c r="AB22" s="634">
        <v>5507.5181758927802</v>
      </c>
    </row>
    <row r="23" spans="1:28" ht="16.8" thickTop="1" thickBot="1">
      <c r="A23" s="635" t="s">
        <v>170</v>
      </c>
      <c r="B23" s="636">
        <v>397192.82050682843</v>
      </c>
      <c r="C23" s="637">
        <v>409078.6864015754</v>
      </c>
      <c r="D23" s="637">
        <v>406034.84999199089</v>
      </c>
      <c r="E23" s="637">
        <v>400542.40865303564</v>
      </c>
      <c r="F23" s="637">
        <v>404188.34637088253</v>
      </c>
      <c r="G23" s="637">
        <v>405243.48874504614</v>
      </c>
      <c r="H23" s="637">
        <v>400892.63966372912</v>
      </c>
      <c r="I23" s="637">
        <v>402726.97223025619</v>
      </c>
      <c r="J23" s="637">
        <v>403619.04960825545</v>
      </c>
      <c r="K23" s="637">
        <v>400799.31315535988</v>
      </c>
      <c r="L23" s="637">
        <v>403892.97980585624</v>
      </c>
      <c r="M23" s="637">
        <v>409448.97829393001</v>
      </c>
      <c r="N23" s="637">
        <v>414358.63446027826</v>
      </c>
      <c r="O23" s="637">
        <v>416487.55344633589</v>
      </c>
      <c r="P23" s="637">
        <v>422563.9477814734</v>
      </c>
      <c r="Q23" s="637">
        <v>427078.76669344859</v>
      </c>
      <c r="R23" s="637">
        <v>421041.02405182901</v>
      </c>
      <c r="S23" s="637">
        <v>414391.18783400458</v>
      </c>
      <c r="T23" s="637">
        <v>409258.81947304675</v>
      </c>
      <c r="U23" s="637">
        <v>414417.08182840393</v>
      </c>
      <c r="V23" s="637">
        <v>404865.68095820083</v>
      </c>
      <c r="W23" s="637">
        <v>393020.9983657634</v>
      </c>
      <c r="X23" s="637">
        <v>368461.86477478169</v>
      </c>
      <c r="Y23" s="637">
        <v>356156.64992762386</v>
      </c>
      <c r="Z23" s="637">
        <v>350250.06333752192</v>
      </c>
      <c r="AA23" s="637">
        <v>342795.7380590121</v>
      </c>
      <c r="AB23" s="638">
        <v>338948.99177934951</v>
      </c>
    </row>
    <row r="24" spans="1:28" ht="15.6" thickTop="1" thickBot="1"/>
    <row r="25" spans="1:28" ht="15.6">
      <c r="A25" s="618" t="s">
        <v>446</v>
      </c>
      <c r="B25" s="933" t="s">
        <v>458</v>
      </c>
      <c r="C25" s="934"/>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5"/>
    </row>
    <row r="26" spans="1:28" ht="16.2" thickBot="1">
      <c r="A26" s="619" t="s">
        <v>445</v>
      </c>
      <c r="B26" s="620">
        <v>1999</v>
      </c>
      <c r="C26" s="621">
        <v>2000</v>
      </c>
      <c r="D26" s="621">
        <v>2001</v>
      </c>
      <c r="E26" s="621">
        <v>2002</v>
      </c>
      <c r="F26" s="621">
        <v>2003</v>
      </c>
      <c r="G26" s="621">
        <v>2004</v>
      </c>
      <c r="H26" s="621">
        <v>2005</v>
      </c>
      <c r="I26" s="621">
        <v>2006</v>
      </c>
      <c r="J26" s="621">
        <v>2007</v>
      </c>
      <c r="K26" s="621">
        <v>2008</v>
      </c>
      <c r="L26" s="621">
        <v>2009</v>
      </c>
      <c r="M26" s="621">
        <v>2010</v>
      </c>
      <c r="N26" s="621">
        <v>2011</v>
      </c>
      <c r="O26" s="621">
        <v>2012</v>
      </c>
      <c r="P26" s="621">
        <v>2013</v>
      </c>
      <c r="Q26" s="621">
        <v>2014</v>
      </c>
      <c r="R26" s="621">
        <v>2015</v>
      </c>
      <c r="S26" s="621">
        <v>2016</v>
      </c>
      <c r="T26" s="621">
        <v>2017</v>
      </c>
      <c r="U26" s="621">
        <v>2018</v>
      </c>
      <c r="V26" s="621">
        <v>2019</v>
      </c>
      <c r="W26" s="621">
        <v>2020</v>
      </c>
      <c r="X26" s="621">
        <v>2021</v>
      </c>
      <c r="Y26" s="621">
        <v>2022</v>
      </c>
      <c r="Z26" s="621">
        <v>2023</v>
      </c>
      <c r="AA26" s="621">
        <v>2024</v>
      </c>
      <c r="AB26" s="622">
        <v>2025</v>
      </c>
    </row>
    <row r="27" spans="1:28" ht="15" thickTop="1">
      <c r="A27" s="623" t="s">
        <v>82</v>
      </c>
      <c r="B27" s="624">
        <f>B16/B5</f>
        <v>197.60438829320054</v>
      </c>
      <c r="C27" s="624">
        <f t="shared" ref="C27:AB34" si="0">C16/C5</f>
        <v>205.94051380963069</v>
      </c>
      <c r="D27" s="624">
        <f t="shared" si="0"/>
        <v>203.09806804987934</v>
      </c>
      <c r="E27" s="624">
        <f t="shared" si="0"/>
        <v>207.99042258137013</v>
      </c>
      <c r="F27" s="624">
        <f t="shared" si="0"/>
        <v>208.49234867468792</v>
      </c>
      <c r="G27" s="624">
        <f t="shared" si="0"/>
        <v>213.07533946276442</v>
      </c>
      <c r="H27" s="624">
        <f t="shared" si="0"/>
        <v>215.82377149670822</v>
      </c>
      <c r="I27" s="624">
        <f t="shared" si="0"/>
        <v>220.56327196676426</v>
      </c>
      <c r="J27" s="624">
        <f t="shared" si="0"/>
        <v>223.93360390262234</v>
      </c>
      <c r="K27" s="624">
        <f t="shared" si="0"/>
        <v>228.04894665984412</v>
      </c>
      <c r="L27" s="624">
        <f t="shared" si="0"/>
        <v>232.10692236766872</v>
      </c>
      <c r="M27" s="624">
        <f t="shared" si="0"/>
        <v>232.36369072822964</v>
      </c>
      <c r="N27" s="624">
        <f t="shared" si="0"/>
        <v>237.63207031155338</v>
      </c>
      <c r="O27" s="624">
        <f t="shared" si="0"/>
        <v>241.30966347680797</v>
      </c>
      <c r="P27" s="624">
        <f t="shared" si="0"/>
        <v>242.96416513902952</v>
      </c>
      <c r="Q27" s="624">
        <f t="shared" si="0"/>
        <v>244.03277871487273</v>
      </c>
      <c r="R27" s="624">
        <f t="shared" si="0"/>
        <v>244.55122492284019</v>
      </c>
      <c r="S27" s="624">
        <f t="shared" si="0"/>
        <v>244.37535904256015</v>
      </c>
      <c r="T27" s="624">
        <f t="shared" si="0"/>
        <v>243.24230026868182</v>
      </c>
      <c r="U27" s="624">
        <f t="shared" si="0"/>
        <v>242.64653146303721</v>
      </c>
      <c r="V27" s="624">
        <f t="shared" si="0"/>
        <v>240.34924103972813</v>
      </c>
      <c r="W27" s="624">
        <f t="shared" si="0"/>
        <v>239.31898180424005</v>
      </c>
      <c r="X27" s="624">
        <f t="shared" si="0"/>
        <v>232.9268794967889</v>
      </c>
      <c r="Y27" s="624">
        <f t="shared" si="0"/>
        <v>227.28878953665384</v>
      </c>
      <c r="Z27" s="624">
        <f t="shared" si="0"/>
        <v>223.29956404946097</v>
      </c>
      <c r="AA27" s="624">
        <f t="shared" si="0"/>
        <v>225.19982532908048</v>
      </c>
      <c r="AB27" s="624">
        <f t="shared" si="0"/>
        <v>224.54498552047534</v>
      </c>
    </row>
    <row r="28" spans="1:28">
      <c r="A28" s="627" t="s">
        <v>83</v>
      </c>
      <c r="B28" s="628">
        <f t="shared" ref="B28:Q34" si="1">B17/B6</f>
        <v>215.52940982010401</v>
      </c>
      <c r="C28" s="628">
        <f t="shared" si="1"/>
        <v>220.15764433382202</v>
      </c>
      <c r="D28" s="628">
        <f t="shared" si="1"/>
        <v>216.14243016484511</v>
      </c>
      <c r="E28" s="628">
        <f t="shared" si="1"/>
        <v>212.79948471890887</v>
      </c>
      <c r="F28" s="628">
        <f t="shared" si="1"/>
        <v>212.76249080517096</v>
      </c>
      <c r="G28" s="628">
        <f t="shared" si="1"/>
        <v>210.28711324176837</v>
      </c>
      <c r="H28" s="628">
        <f t="shared" si="1"/>
        <v>207.79728533056527</v>
      </c>
      <c r="I28" s="628">
        <f t="shared" si="1"/>
        <v>208.4082755766465</v>
      </c>
      <c r="J28" s="628">
        <f t="shared" si="1"/>
        <v>207.19290998763555</v>
      </c>
      <c r="K28" s="628">
        <f t="shared" si="1"/>
        <v>205.15678113938628</v>
      </c>
      <c r="L28" s="628">
        <f t="shared" si="1"/>
        <v>209.25283881127635</v>
      </c>
      <c r="M28" s="628">
        <f t="shared" si="1"/>
        <v>212.41091090539211</v>
      </c>
      <c r="N28" s="628">
        <f t="shared" si="1"/>
        <v>211.46044940128607</v>
      </c>
      <c r="O28" s="628">
        <f t="shared" si="1"/>
        <v>211.86226649801722</v>
      </c>
      <c r="P28" s="628">
        <f t="shared" si="1"/>
        <v>213.75229470149264</v>
      </c>
      <c r="Q28" s="628">
        <f t="shared" si="1"/>
        <v>213.53777477901878</v>
      </c>
      <c r="R28" s="628">
        <f t="shared" si="0"/>
        <v>209.23078252868652</v>
      </c>
      <c r="S28" s="628">
        <f t="shared" si="0"/>
        <v>210.01814720464867</v>
      </c>
      <c r="T28" s="628">
        <f t="shared" si="0"/>
        <v>211.01975506693557</v>
      </c>
      <c r="U28" s="628">
        <f t="shared" si="0"/>
        <v>210.46384521870505</v>
      </c>
      <c r="V28" s="628">
        <f t="shared" si="0"/>
        <v>204.5183954340192</v>
      </c>
      <c r="W28" s="628">
        <f t="shared" si="0"/>
        <v>200.79069809657429</v>
      </c>
      <c r="X28" s="628">
        <f t="shared" si="0"/>
        <v>193.41663628434574</v>
      </c>
      <c r="Y28" s="628">
        <f t="shared" si="0"/>
        <v>187.80545173863061</v>
      </c>
      <c r="Z28" s="628">
        <f t="shared" si="0"/>
        <v>182.63440431218729</v>
      </c>
      <c r="AA28" s="628">
        <f t="shared" si="0"/>
        <v>173.91714354871269</v>
      </c>
      <c r="AB28" s="628">
        <f t="shared" si="0"/>
        <v>170.90759728833189</v>
      </c>
    </row>
    <row r="29" spans="1:28">
      <c r="A29" s="627" t="s">
        <v>84</v>
      </c>
      <c r="B29" s="628">
        <f t="shared" si="1"/>
        <v>178.79645705472319</v>
      </c>
      <c r="C29" s="628">
        <f t="shared" si="0"/>
        <v>174.44951054798946</v>
      </c>
      <c r="D29" s="628">
        <f t="shared" si="0"/>
        <v>170.91489450219146</v>
      </c>
      <c r="E29" s="628">
        <f t="shared" si="0"/>
        <v>168.08262356783214</v>
      </c>
      <c r="F29" s="628">
        <f t="shared" si="0"/>
        <v>167.45726576826348</v>
      </c>
      <c r="G29" s="628">
        <f t="shared" si="0"/>
        <v>166.26935095226432</v>
      </c>
      <c r="H29" s="628">
        <f t="shared" si="0"/>
        <v>165.09608811805003</v>
      </c>
      <c r="I29" s="628">
        <f t="shared" si="0"/>
        <v>165.31439536346244</v>
      </c>
      <c r="J29" s="628">
        <f t="shared" si="0"/>
        <v>165.47552017705465</v>
      </c>
      <c r="K29" s="628">
        <f t="shared" si="0"/>
        <v>166.60523228365864</v>
      </c>
      <c r="L29" s="628">
        <f t="shared" si="0"/>
        <v>168.83593381632485</v>
      </c>
      <c r="M29" s="628">
        <f t="shared" si="0"/>
        <v>171.97497458069495</v>
      </c>
      <c r="N29" s="628">
        <f t="shared" si="0"/>
        <v>175.87230275068956</v>
      </c>
      <c r="O29" s="628">
        <f t="shared" si="0"/>
        <v>178.47183372695062</v>
      </c>
      <c r="P29" s="628">
        <f t="shared" si="0"/>
        <v>182.57075621270829</v>
      </c>
      <c r="Q29" s="628">
        <f t="shared" si="0"/>
        <v>182.47053566540879</v>
      </c>
      <c r="R29" s="628">
        <f t="shared" si="0"/>
        <v>182.4482298712658</v>
      </c>
      <c r="S29" s="628">
        <f t="shared" si="0"/>
        <v>181.9323088208171</v>
      </c>
      <c r="T29" s="628">
        <f t="shared" si="0"/>
        <v>180.65100425507421</v>
      </c>
      <c r="U29" s="628">
        <f t="shared" si="0"/>
        <v>179.89013543951796</v>
      </c>
      <c r="V29" s="628">
        <f t="shared" si="0"/>
        <v>179.25827667778958</v>
      </c>
      <c r="W29" s="628">
        <f t="shared" si="0"/>
        <v>175.78443105543485</v>
      </c>
      <c r="X29" s="628">
        <f t="shared" si="0"/>
        <v>171.48645449883645</v>
      </c>
      <c r="Y29" s="628">
        <f t="shared" si="0"/>
        <v>169.24360355355651</v>
      </c>
      <c r="Z29" s="628">
        <f t="shared" si="0"/>
        <v>166.45654551463002</v>
      </c>
      <c r="AA29" s="628">
        <f t="shared" si="0"/>
        <v>165.87376319061116</v>
      </c>
      <c r="AB29" s="628">
        <f t="shared" si="0"/>
        <v>164.933986617025</v>
      </c>
    </row>
    <row r="30" spans="1:28">
      <c r="A30" s="627" t="s">
        <v>85</v>
      </c>
      <c r="B30" s="628">
        <f t="shared" si="1"/>
        <v>287.40144722396809</v>
      </c>
      <c r="C30" s="628">
        <f t="shared" si="0"/>
        <v>270.0873203061833</v>
      </c>
      <c r="D30" s="628">
        <f t="shared" si="0"/>
        <v>282.34331603784784</v>
      </c>
      <c r="E30" s="628">
        <f t="shared" si="0"/>
        <v>273.82204036369404</v>
      </c>
      <c r="F30" s="628">
        <f t="shared" si="0"/>
        <v>257.2521982749783</v>
      </c>
      <c r="G30" s="628">
        <f t="shared" si="0"/>
        <v>250.71548478159605</v>
      </c>
      <c r="H30" s="628">
        <f t="shared" si="0"/>
        <v>253.8229267139358</v>
      </c>
      <c r="I30" s="628">
        <f t="shared" si="0"/>
        <v>244.49419268305479</v>
      </c>
      <c r="J30" s="628">
        <f t="shared" si="0"/>
        <v>244.01517322274384</v>
      </c>
      <c r="K30" s="628">
        <f t="shared" si="0"/>
        <v>244.64873377180317</v>
      </c>
      <c r="L30" s="628">
        <f t="shared" si="0"/>
        <v>245.7434453652946</v>
      </c>
      <c r="M30" s="628">
        <f t="shared" si="0"/>
        <v>242.59137260756876</v>
      </c>
      <c r="N30" s="628">
        <f t="shared" si="0"/>
        <v>242.61683172188236</v>
      </c>
      <c r="O30" s="628">
        <f t="shared" si="0"/>
        <v>240.38718266114478</v>
      </c>
      <c r="P30" s="628">
        <f t="shared" si="0"/>
        <v>245.93893914967131</v>
      </c>
      <c r="Q30" s="628">
        <f t="shared" si="0"/>
        <v>237.28695824758233</v>
      </c>
      <c r="R30" s="628">
        <f t="shared" si="0"/>
        <v>228.38582004493523</v>
      </c>
      <c r="S30" s="628">
        <f t="shared" si="0"/>
        <v>223.72152222200853</v>
      </c>
      <c r="T30" s="628">
        <f t="shared" si="0"/>
        <v>222.81416010256595</v>
      </c>
      <c r="U30" s="628">
        <f t="shared" si="0"/>
        <v>216.45456099279355</v>
      </c>
      <c r="V30" s="628">
        <f t="shared" si="0"/>
        <v>216.68773646928383</v>
      </c>
      <c r="W30" s="628">
        <f t="shared" si="0"/>
        <v>215.12030458417109</v>
      </c>
      <c r="X30" s="628">
        <f t="shared" si="0"/>
        <v>207.03069968383636</v>
      </c>
      <c r="Y30" s="628">
        <f t="shared" si="0"/>
        <v>197.9330239641894</v>
      </c>
      <c r="Z30" s="628">
        <f t="shared" si="0"/>
        <v>197.37692964868626</v>
      </c>
      <c r="AA30" s="628">
        <f t="shared" si="0"/>
        <v>184.81549678641431</v>
      </c>
      <c r="AB30" s="628">
        <f t="shared" si="0"/>
        <v>178.74425866409709</v>
      </c>
    </row>
    <row r="31" spans="1:28">
      <c r="A31" s="627" t="s">
        <v>86</v>
      </c>
      <c r="B31" s="628">
        <f t="shared" si="1"/>
        <v>216.50417599145749</v>
      </c>
      <c r="C31" s="628">
        <f t="shared" si="0"/>
        <v>224.37770838658847</v>
      </c>
      <c r="D31" s="628">
        <f t="shared" si="0"/>
        <v>226.80729690782326</v>
      </c>
      <c r="E31" s="628">
        <f t="shared" si="0"/>
        <v>226.62982659248641</v>
      </c>
      <c r="F31" s="628">
        <f t="shared" si="0"/>
        <v>223.19162143720911</v>
      </c>
      <c r="G31" s="628">
        <f t="shared" si="0"/>
        <v>217.06057835839994</v>
      </c>
      <c r="H31" s="628">
        <f t="shared" si="0"/>
        <v>217.66675509717712</v>
      </c>
      <c r="I31" s="628">
        <f t="shared" si="0"/>
        <v>211.4112344017264</v>
      </c>
      <c r="J31" s="628">
        <f t="shared" si="0"/>
        <v>215.61371609659145</v>
      </c>
      <c r="K31" s="628">
        <f t="shared" si="0"/>
        <v>226.88626345526754</v>
      </c>
      <c r="L31" s="628">
        <f t="shared" si="0"/>
        <v>224.22858236919919</v>
      </c>
      <c r="M31" s="628">
        <f t="shared" si="0"/>
        <v>220.19072963831235</v>
      </c>
      <c r="N31" s="628">
        <f t="shared" si="0"/>
        <v>230.31183047725159</v>
      </c>
      <c r="O31" s="628">
        <f t="shared" si="0"/>
        <v>225.8047328737762</v>
      </c>
      <c r="P31" s="628">
        <f t="shared" si="0"/>
        <v>227.87739884311145</v>
      </c>
      <c r="Q31" s="628">
        <f t="shared" si="0"/>
        <v>230.56734610594717</v>
      </c>
      <c r="R31" s="628">
        <f t="shared" si="0"/>
        <v>235.70732235666441</v>
      </c>
      <c r="S31" s="628">
        <f t="shared" si="0"/>
        <v>221.6380705324726</v>
      </c>
      <c r="T31" s="628">
        <f t="shared" si="0"/>
        <v>219.82289544896344</v>
      </c>
      <c r="U31" s="628">
        <f t="shared" si="0"/>
        <v>213.62886431816059</v>
      </c>
      <c r="V31" s="628">
        <f t="shared" si="0"/>
        <v>206.03046412431956</v>
      </c>
      <c r="W31" s="628">
        <f t="shared" si="0"/>
        <v>195.10038254175939</v>
      </c>
      <c r="X31" s="628">
        <f t="shared" si="0"/>
        <v>190.91429152586414</v>
      </c>
      <c r="Y31" s="628">
        <f t="shared" si="0"/>
        <v>185.62376404047188</v>
      </c>
      <c r="Z31" s="628">
        <f t="shared" si="0"/>
        <v>184.84761330312651</v>
      </c>
      <c r="AA31" s="628">
        <f t="shared" si="0"/>
        <v>191.28646612188459</v>
      </c>
      <c r="AB31" s="628">
        <f t="shared" si="0"/>
        <v>188.94546175867558</v>
      </c>
    </row>
    <row r="32" spans="1:28">
      <c r="A32" s="627" t="s">
        <v>87</v>
      </c>
      <c r="B32" s="628">
        <f t="shared" si="1"/>
        <v>195.31029897165155</v>
      </c>
      <c r="C32" s="628">
        <f t="shared" si="0"/>
        <v>189.19175081674643</v>
      </c>
      <c r="D32" s="628">
        <f t="shared" si="0"/>
        <v>181.85690981887771</v>
      </c>
      <c r="E32" s="628">
        <f t="shared" si="0"/>
        <v>178.03730221012916</v>
      </c>
      <c r="F32" s="628">
        <f t="shared" si="0"/>
        <v>176.18575823277175</v>
      </c>
      <c r="G32" s="628">
        <f t="shared" si="0"/>
        <v>173.53738736434565</v>
      </c>
      <c r="H32" s="628">
        <f t="shared" si="0"/>
        <v>170.3780716888858</v>
      </c>
      <c r="I32" s="628">
        <f t="shared" si="0"/>
        <v>170.84428626250428</v>
      </c>
      <c r="J32" s="628">
        <f t="shared" si="0"/>
        <v>171.75395415608938</v>
      </c>
      <c r="K32" s="628">
        <f t="shared" si="0"/>
        <v>170.87621819325634</v>
      </c>
      <c r="L32" s="628">
        <f t="shared" si="0"/>
        <v>170.06676476405667</v>
      </c>
      <c r="M32" s="628">
        <f t="shared" si="0"/>
        <v>171.64168474334957</v>
      </c>
      <c r="N32" s="628">
        <f t="shared" si="0"/>
        <v>171.66560135562344</v>
      </c>
      <c r="O32" s="628">
        <f t="shared" si="0"/>
        <v>170.52748576500977</v>
      </c>
      <c r="P32" s="628">
        <f t="shared" si="0"/>
        <v>170.55260820497674</v>
      </c>
      <c r="Q32" s="628">
        <f t="shared" si="0"/>
        <v>166.782316486046</v>
      </c>
      <c r="R32" s="628">
        <f t="shared" si="0"/>
        <v>161.7237806606158</v>
      </c>
      <c r="S32" s="628">
        <f t="shared" si="0"/>
        <v>158.42414566636529</v>
      </c>
      <c r="T32" s="628">
        <f t="shared" si="0"/>
        <v>155.75573054831625</v>
      </c>
      <c r="U32" s="628">
        <f t="shared" si="0"/>
        <v>150.04478566963107</v>
      </c>
      <c r="V32" s="628">
        <f t="shared" si="0"/>
        <v>146.13083562430549</v>
      </c>
      <c r="W32" s="628">
        <f t="shared" si="0"/>
        <v>141.74068434998918</v>
      </c>
      <c r="X32" s="628">
        <f t="shared" si="0"/>
        <v>139.42842493954342</v>
      </c>
      <c r="Y32" s="628">
        <f t="shared" si="0"/>
        <v>136.42343776210154</v>
      </c>
      <c r="Z32" s="628">
        <f t="shared" si="0"/>
        <v>137.95671166347987</v>
      </c>
      <c r="AA32" s="628">
        <f t="shared" si="0"/>
        <v>137.97320967877656</v>
      </c>
      <c r="AB32" s="628">
        <f t="shared" si="0"/>
        <v>138.12259300265967</v>
      </c>
    </row>
    <row r="33" spans="1:28" ht="15" thickBot="1">
      <c r="A33" s="631" t="s">
        <v>88</v>
      </c>
      <c r="B33" s="632">
        <f t="shared" si="1"/>
        <v>187.35382736237679</v>
      </c>
      <c r="C33" s="632">
        <f t="shared" si="0"/>
        <v>170.67346065017156</v>
      </c>
      <c r="D33" s="632">
        <f t="shared" si="0"/>
        <v>185.20864973186488</v>
      </c>
      <c r="E33" s="632">
        <f t="shared" si="0"/>
        <v>191.4615469460891</v>
      </c>
      <c r="F33" s="632">
        <f t="shared" si="0"/>
        <v>192.11441958067127</v>
      </c>
      <c r="G33" s="632">
        <f t="shared" si="0"/>
        <v>179.75560795665302</v>
      </c>
      <c r="H33" s="632">
        <f t="shared" si="0"/>
        <v>180.95067580551685</v>
      </c>
      <c r="I33" s="632">
        <f t="shared" si="0"/>
        <v>172.67078017185673</v>
      </c>
      <c r="J33" s="632">
        <f t="shared" si="0"/>
        <v>165.66303721645872</v>
      </c>
      <c r="K33" s="632">
        <f t="shared" si="0"/>
        <v>157.86050853275438</v>
      </c>
      <c r="L33" s="632">
        <f t="shared" si="0"/>
        <v>174.76189319723522</v>
      </c>
      <c r="M33" s="632">
        <f t="shared" si="0"/>
        <v>173.00787474318759</v>
      </c>
      <c r="N33" s="632">
        <f t="shared" si="0"/>
        <v>169.52838283096645</v>
      </c>
      <c r="O33" s="632">
        <f t="shared" si="0"/>
        <v>170.80727705619626</v>
      </c>
      <c r="P33" s="632">
        <f t="shared" si="0"/>
        <v>171.92293355206169</v>
      </c>
      <c r="Q33" s="632">
        <f t="shared" si="0"/>
        <v>167.43365983179956</v>
      </c>
      <c r="R33" s="632">
        <f t="shared" si="0"/>
        <v>171.74005614968826</v>
      </c>
      <c r="S33" s="632">
        <f t="shared" si="0"/>
        <v>184.98156661294334</v>
      </c>
      <c r="T33" s="632">
        <f t="shared" si="0"/>
        <v>196.45461723147795</v>
      </c>
      <c r="U33" s="632">
        <f t="shared" si="0"/>
        <v>196.49279496934031</v>
      </c>
      <c r="V33" s="632">
        <f t="shared" si="0"/>
        <v>188.66752829775811</v>
      </c>
      <c r="W33" s="632">
        <f t="shared" si="0"/>
        <v>185.22522724435584</v>
      </c>
      <c r="X33" s="632">
        <f t="shared" si="0"/>
        <v>179.31238286416166</v>
      </c>
      <c r="Y33" s="632">
        <f t="shared" si="0"/>
        <v>162.76878679996432</v>
      </c>
      <c r="Z33" s="632">
        <f t="shared" si="0"/>
        <v>158.81283198371506</v>
      </c>
      <c r="AA33" s="632">
        <f t="shared" si="0"/>
        <v>165.95147088868083</v>
      </c>
      <c r="AB33" s="632">
        <f t="shared" si="0"/>
        <v>172.81847111512027</v>
      </c>
    </row>
    <row r="34" spans="1:28" ht="16.8" thickTop="1" thickBot="1">
      <c r="A34" s="635" t="s">
        <v>170</v>
      </c>
      <c r="B34" s="636">
        <f t="shared" si="1"/>
        <v>200.66750870630705</v>
      </c>
      <c r="C34" s="636">
        <f t="shared" si="0"/>
        <v>201.20062991354985</v>
      </c>
      <c r="D34" s="636">
        <f t="shared" si="0"/>
        <v>198.43371597152534</v>
      </c>
      <c r="E34" s="636">
        <f t="shared" si="0"/>
        <v>197.5875725327432</v>
      </c>
      <c r="F34" s="636">
        <f t="shared" si="0"/>
        <v>196.24936214847898</v>
      </c>
      <c r="G34" s="636">
        <f t="shared" si="0"/>
        <v>195.90329262646847</v>
      </c>
      <c r="H34" s="636">
        <f t="shared" si="0"/>
        <v>195.5524089413407</v>
      </c>
      <c r="I34" s="636">
        <f t="shared" si="0"/>
        <v>196.70995149994064</v>
      </c>
      <c r="J34" s="636">
        <f t="shared" si="0"/>
        <v>198.10606558043762</v>
      </c>
      <c r="K34" s="636">
        <f t="shared" si="0"/>
        <v>199.74452123867763</v>
      </c>
      <c r="L34" s="636">
        <f t="shared" si="0"/>
        <v>202.46169305716464</v>
      </c>
      <c r="M34" s="636">
        <f t="shared" si="0"/>
        <v>203.7227615801047</v>
      </c>
      <c r="N34" s="636">
        <f t="shared" si="0"/>
        <v>206.37032883596129</v>
      </c>
      <c r="O34" s="636">
        <f t="shared" si="0"/>
        <v>207.5768675155777</v>
      </c>
      <c r="P34" s="636">
        <f t="shared" si="0"/>
        <v>210.15373437055672</v>
      </c>
      <c r="Q34" s="636">
        <f t="shared" si="0"/>
        <v>209.75437107365966</v>
      </c>
      <c r="R34" s="636">
        <f t="shared" si="0"/>
        <v>208.19317998548004</v>
      </c>
      <c r="S34" s="636">
        <f t="shared" si="0"/>
        <v>207.36923357110561</v>
      </c>
      <c r="T34" s="636">
        <f t="shared" si="0"/>
        <v>206.43818489627819</v>
      </c>
      <c r="U34" s="636">
        <f t="shared" si="0"/>
        <v>204.80693574278908</v>
      </c>
      <c r="V34" s="636">
        <f t="shared" si="0"/>
        <v>201.99199838684524</v>
      </c>
      <c r="W34" s="636">
        <f t="shared" si="0"/>
        <v>198.52357404129006</v>
      </c>
      <c r="X34" s="636">
        <f t="shared" si="0"/>
        <v>192.09818049194072</v>
      </c>
      <c r="Y34" s="636">
        <f t="shared" si="0"/>
        <v>187.12023395800244</v>
      </c>
      <c r="Z34" s="636">
        <f t="shared" si="0"/>
        <v>183.90010741387928</v>
      </c>
      <c r="AA34" s="636">
        <f t="shared" si="0"/>
        <v>181.58652454109341</v>
      </c>
      <c r="AB34" s="636">
        <f t="shared" si="0"/>
        <v>179.90470166093849</v>
      </c>
    </row>
    <row r="35" spans="1:28" ht="15" thickTop="1"/>
  </sheetData>
  <mergeCells count="3">
    <mergeCell ref="B3:AB3"/>
    <mergeCell ref="B14:AB14"/>
    <mergeCell ref="B25:AB25"/>
  </mergeCells>
  <printOptions gridLines="1"/>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BE934-91E4-47F4-83AC-9461BAAB7AA0}">
  <dimension ref="A1:AB35"/>
  <sheetViews>
    <sheetView workbookViewId="0">
      <selection activeCell="N41" sqref="N41"/>
    </sheetView>
  </sheetViews>
  <sheetFormatPr defaultRowHeight="14.4"/>
  <cols>
    <col min="1" max="1" width="14.5546875" style="616" customWidth="1"/>
    <col min="2" max="23" width="8.88671875" style="616"/>
    <col min="24" max="28" width="10.109375" style="616" customWidth="1"/>
    <col min="29" max="16384" width="8.88671875" style="616"/>
  </cols>
  <sheetData>
    <row r="1" spans="1:28" ht="15.6">
      <c r="A1" s="615" t="s">
        <v>459</v>
      </c>
      <c r="N1" s="617"/>
    </row>
    <row r="2" spans="1:28" ht="15" thickBot="1"/>
    <row r="3" spans="1:28" ht="15.75" customHeight="1">
      <c r="A3" s="618" t="s">
        <v>443</v>
      </c>
      <c r="B3" s="933" t="s">
        <v>460</v>
      </c>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row>
    <row r="4" spans="1:28" ht="16.2" thickBot="1">
      <c r="A4" s="619" t="s">
        <v>445</v>
      </c>
      <c r="B4" s="620">
        <v>1999</v>
      </c>
      <c r="C4" s="621">
        <v>2000</v>
      </c>
      <c r="D4" s="621">
        <v>2001</v>
      </c>
      <c r="E4" s="621">
        <v>2002</v>
      </c>
      <c r="F4" s="621">
        <v>2003</v>
      </c>
      <c r="G4" s="621">
        <v>2004</v>
      </c>
      <c r="H4" s="621">
        <v>2005</v>
      </c>
      <c r="I4" s="621">
        <v>2006</v>
      </c>
      <c r="J4" s="621">
        <v>2007</v>
      </c>
      <c r="K4" s="621">
        <v>2008</v>
      </c>
      <c r="L4" s="621">
        <v>2009</v>
      </c>
      <c r="M4" s="621">
        <v>2010</v>
      </c>
      <c r="N4" s="621">
        <v>2011</v>
      </c>
      <c r="O4" s="621">
        <v>2012</v>
      </c>
      <c r="P4" s="621">
        <v>2013</v>
      </c>
      <c r="Q4" s="621">
        <v>2014</v>
      </c>
      <c r="R4" s="621">
        <v>2015</v>
      </c>
      <c r="S4" s="621">
        <v>2016</v>
      </c>
      <c r="T4" s="621">
        <v>2017</v>
      </c>
      <c r="U4" s="621">
        <v>2018</v>
      </c>
      <c r="V4" s="621">
        <v>2019</v>
      </c>
      <c r="W4" s="621">
        <v>2020</v>
      </c>
      <c r="X4" s="621">
        <v>2021</v>
      </c>
      <c r="Y4" s="621">
        <v>2022</v>
      </c>
      <c r="Z4" s="621">
        <v>2023</v>
      </c>
      <c r="AA4" s="621">
        <v>2024</v>
      </c>
      <c r="AB4" s="622">
        <v>2025</v>
      </c>
    </row>
    <row r="5" spans="1:28" ht="15" thickTop="1">
      <c r="A5" s="623" t="s">
        <v>82</v>
      </c>
      <c r="B5" s="624">
        <v>107.125441275917</v>
      </c>
      <c r="C5" s="625">
        <v>106.58899236462599</v>
      </c>
      <c r="D5" s="625">
        <v>104.697646519846</v>
      </c>
      <c r="E5" s="625">
        <v>104.239836630559</v>
      </c>
      <c r="F5" s="625">
        <v>108.218474645399</v>
      </c>
      <c r="G5" s="625">
        <v>115.44561609535199</v>
      </c>
      <c r="H5" s="625">
        <v>116.53694335092101</v>
      </c>
      <c r="I5" s="625">
        <v>114.96223898252499</v>
      </c>
      <c r="J5" s="625">
        <v>116.475212412416</v>
      </c>
      <c r="K5" s="625">
        <v>115.389863406212</v>
      </c>
      <c r="L5" s="625">
        <v>115.512173882368</v>
      </c>
      <c r="M5" s="625">
        <v>111.339521903167</v>
      </c>
      <c r="N5" s="625">
        <v>115.79262670852501</v>
      </c>
      <c r="O5" s="625">
        <v>123.69623367878999</v>
      </c>
      <c r="P5" s="625">
        <v>127.39763058225201</v>
      </c>
      <c r="Q5" s="625">
        <v>128.04845874734701</v>
      </c>
      <c r="R5" s="625">
        <v>136.251121923288</v>
      </c>
      <c r="S5" s="625">
        <v>143.19877814092999</v>
      </c>
      <c r="T5" s="625">
        <v>159.942973981638</v>
      </c>
      <c r="U5" s="625">
        <v>146.059407910424</v>
      </c>
      <c r="V5" s="625">
        <v>149.922482659265</v>
      </c>
      <c r="W5" s="625">
        <v>155.21783016077299</v>
      </c>
      <c r="X5" s="625">
        <v>189.25774084873299</v>
      </c>
      <c r="Y5" s="625">
        <v>192.843104883081</v>
      </c>
      <c r="Z5" s="625">
        <v>195.069101973241</v>
      </c>
      <c r="AA5" s="625">
        <v>216.60388556435899</v>
      </c>
      <c r="AB5" s="626">
        <v>228.43150052665999</v>
      </c>
    </row>
    <row r="6" spans="1:28">
      <c r="A6" s="627" t="s">
        <v>83</v>
      </c>
      <c r="B6" s="628">
        <v>17.585880352373501</v>
      </c>
      <c r="C6" s="629">
        <v>20.4312708509445</v>
      </c>
      <c r="D6" s="629">
        <v>17.375126625319599</v>
      </c>
      <c r="E6" s="629">
        <v>19.003989130434299</v>
      </c>
      <c r="F6" s="629">
        <v>19.984500198066598</v>
      </c>
      <c r="G6" s="629">
        <v>24.918305890077399</v>
      </c>
      <c r="H6" s="629">
        <v>26.2930147469994</v>
      </c>
      <c r="I6" s="629">
        <v>26.445053807589201</v>
      </c>
      <c r="J6" s="629">
        <v>24.493432622148099</v>
      </c>
      <c r="K6" s="629">
        <v>23.8382492670308</v>
      </c>
      <c r="L6" s="629">
        <v>21.4746215524689</v>
      </c>
      <c r="M6" s="629">
        <v>20.3179844825567</v>
      </c>
      <c r="N6" s="629">
        <v>22.252215239746899</v>
      </c>
      <c r="O6" s="629">
        <v>26.575822376468199</v>
      </c>
      <c r="P6" s="629">
        <v>31.565345555881802</v>
      </c>
      <c r="Q6" s="629">
        <v>34.265195305207499</v>
      </c>
      <c r="R6" s="629">
        <v>40.810087818107696</v>
      </c>
      <c r="S6" s="629">
        <v>49.172673000165503</v>
      </c>
      <c r="T6" s="629">
        <v>56.768819579471902</v>
      </c>
      <c r="U6" s="629">
        <v>46.466030048287003</v>
      </c>
      <c r="V6" s="629">
        <v>52.247615363183399</v>
      </c>
      <c r="W6" s="629">
        <v>59.730687909035503</v>
      </c>
      <c r="X6" s="629">
        <v>67.955231835343696</v>
      </c>
      <c r="Y6" s="629">
        <v>65.733133978009207</v>
      </c>
      <c r="Z6" s="629">
        <v>65.129675766866498</v>
      </c>
      <c r="AA6" s="629">
        <v>70.439314422653496</v>
      </c>
      <c r="AB6" s="630">
        <v>69.033521575534294</v>
      </c>
    </row>
    <row r="7" spans="1:28">
      <c r="A7" s="627" t="s">
        <v>84</v>
      </c>
      <c r="B7" s="628">
        <v>51.927375969071903</v>
      </c>
      <c r="C7" s="629">
        <v>56.577407570809598</v>
      </c>
      <c r="D7" s="629">
        <v>44.242912292076802</v>
      </c>
      <c r="E7" s="629">
        <v>44.038728518416498</v>
      </c>
      <c r="F7" s="629">
        <v>47.714870596110899</v>
      </c>
      <c r="G7" s="629">
        <v>50.4546334331826</v>
      </c>
      <c r="H7" s="629">
        <v>55.559980783231602</v>
      </c>
      <c r="I7" s="629">
        <v>57.603598062208903</v>
      </c>
      <c r="J7" s="629">
        <v>61.702895391848202</v>
      </c>
      <c r="K7" s="629">
        <v>59.0714010071001</v>
      </c>
      <c r="L7" s="629">
        <v>62.431717352176797</v>
      </c>
      <c r="M7" s="629">
        <v>58.460824393167599</v>
      </c>
      <c r="N7" s="629">
        <v>63.889599458462101</v>
      </c>
      <c r="O7" s="629">
        <v>66.1761549892163</v>
      </c>
      <c r="P7" s="629">
        <v>68.4117797509371</v>
      </c>
      <c r="Q7" s="629">
        <v>65.134598922608404</v>
      </c>
      <c r="R7" s="629">
        <v>74.837928013958006</v>
      </c>
      <c r="S7" s="629">
        <v>80.894472385138599</v>
      </c>
      <c r="T7" s="629">
        <v>88.139706451466395</v>
      </c>
      <c r="U7" s="629">
        <v>74.964596124962895</v>
      </c>
      <c r="V7" s="629">
        <v>83.526051328162296</v>
      </c>
      <c r="W7" s="629">
        <v>85.260137180485899</v>
      </c>
      <c r="X7" s="629">
        <v>98.314174451439001</v>
      </c>
      <c r="Y7" s="629">
        <v>101.482207741992</v>
      </c>
      <c r="Z7" s="629">
        <v>104.937580660645</v>
      </c>
      <c r="AA7" s="629">
        <v>108.053865392079</v>
      </c>
      <c r="AB7" s="630">
        <v>111.682197629681</v>
      </c>
    </row>
    <row r="8" spans="1:28">
      <c r="A8" s="627" t="s">
        <v>85</v>
      </c>
      <c r="B8" s="628">
        <v>13.706398482023999</v>
      </c>
      <c r="C8" s="629">
        <v>9.5299028566818897</v>
      </c>
      <c r="D8" s="629">
        <v>7.9743064433549797</v>
      </c>
      <c r="E8" s="629">
        <v>7.1632737856032502</v>
      </c>
      <c r="F8" s="629">
        <v>6.08936093060316</v>
      </c>
      <c r="G8" s="629">
        <v>5.5677410594153596</v>
      </c>
      <c r="H8" s="629">
        <v>5.2989305373993698</v>
      </c>
      <c r="I8" s="629">
        <v>5.5536970087175197</v>
      </c>
      <c r="J8" s="629">
        <v>6.6754779763579197</v>
      </c>
      <c r="K8" s="629">
        <v>7.09995841060418</v>
      </c>
      <c r="L8" s="629">
        <v>7.6957014431579003</v>
      </c>
      <c r="M8" s="629">
        <v>8.5069652496864592</v>
      </c>
      <c r="N8" s="629">
        <v>9.5088351237910498</v>
      </c>
      <c r="O8" s="629">
        <v>9.1282808543321199</v>
      </c>
      <c r="P8" s="629">
        <v>10.3776299608459</v>
      </c>
      <c r="Q8" s="629">
        <v>10.508110514702</v>
      </c>
      <c r="R8" s="629">
        <v>13.0398317053405</v>
      </c>
      <c r="S8" s="629">
        <v>14.2590031780683</v>
      </c>
      <c r="T8" s="629">
        <v>16.0370194628109</v>
      </c>
      <c r="U8" s="629">
        <v>15.9062668723326</v>
      </c>
      <c r="V8" s="629">
        <v>17.001275956489799</v>
      </c>
      <c r="W8" s="629">
        <v>17.4543100654322</v>
      </c>
      <c r="X8" s="629">
        <v>20.747620595788401</v>
      </c>
      <c r="Y8" s="629">
        <v>24.251087789520799</v>
      </c>
      <c r="Z8" s="629">
        <v>25.337156844831899</v>
      </c>
      <c r="AA8" s="629">
        <v>28.406904817509499</v>
      </c>
      <c r="AB8" s="630">
        <v>27.342264365442801</v>
      </c>
    </row>
    <row r="9" spans="1:28">
      <c r="A9" s="627" t="s">
        <v>86</v>
      </c>
      <c r="B9" s="628">
        <v>14.213992105808201</v>
      </c>
      <c r="C9" s="629">
        <v>7.7674874689688203</v>
      </c>
      <c r="D9" s="629">
        <v>5.5575041964068301</v>
      </c>
      <c r="E9" s="629">
        <v>4.4024040973764897</v>
      </c>
      <c r="F9" s="629">
        <v>4.9672059571147704</v>
      </c>
      <c r="G9" s="629">
        <v>7.6992446095781704</v>
      </c>
      <c r="H9" s="629">
        <v>8.3896938026804104</v>
      </c>
      <c r="I9" s="629">
        <v>8.8632502298749607</v>
      </c>
      <c r="J9" s="629">
        <v>10.063319641202099</v>
      </c>
      <c r="K9" s="629">
        <v>10.0739319238105</v>
      </c>
      <c r="L9" s="629">
        <v>8.47503035045413</v>
      </c>
      <c r="M9" s="629">
        <v>8.04001817062227</v>
      </c>
      <c r="N9" s="629">
        <v>8.6671511751607397</v>
      </c>
      <c r="O9" s="629">
        <v>10.7334845987173</v>
      </c>
      <c r="P9" s="629">
        <v>11.093883373989501</v>
      </c>
      <c r="Q9" s="629">
        <v>11.615217754754401</v>
      </c>
      <c r="R9" s="629">
        <v>13.0988753776622</v>
      </c>
      <c r="S9" s="629">
        <v>16.540921284410601</v>
      </c>
      <c r="T9" s="629">
        <v>15.751365475522899</v>
      </c>
      <c r="U9" s="629">
        <v>13.2659150810463</v>
      </c>
      <c r="V9" s="629">
        <v>14.1251024315993</v>
      </c>
      <c r="W9" s="629">
        <v>15.0533104388868</v>
      </c>
      <c r="X9" s="629">
        <v>16.494971173231502</v>
      </c>
      <c r="Y9" s="629">
        <v>19.238056968906601</v>
      </c>
      <c r="Z9" s="629">
        <v>20.892637531903102</v>
      </c>
      <c r="AA9" s="629">
        <v>21.7582841191551</v>
      </c>
      <c r="AB9" s="630">
        <v>22.124932882523201</v>
      </c>
    </row>
    <row r="10" spans="1:28">
      <c r="A10" s="627" t="s">
        <v>87</v>
      </c>
      <c r="B10" s="628">
        <v>1.7858295022203701</v>
      </c>
      <c r="C10" s="629">
        <v>3.3617012618205901</v>
      </c>
      <c r="D10" s="629">
        <v>4.4878714025520496</v>
      </c>
      <c r="E10" s="629">
        <v>4.1638217321747302</v>
      </c>
      <c r="F10" s="629">
        <v>3.9420649281428699</v>
      </c>
      <c r="G10" s="629">
        <v>4.84121277633567</v>
      </c>
      <c r="H10" s="629">
        <v>5.0069326473913502</v>
      </c>
      <c r="I10" s="629">
        <v>4.63369745628468</v>
      </c>
      <c r="J10" s="629">
        <v>4.6070693471886397</v>
      </c>
      <c r="K10" s="629">
        <v>4.1519288433077204</v>
      </c>
      <c r="L10" s="629">
        <v>3.6611785170595899</v>
      </c>
      <c r="M10" s="629">
        <v>3.2376435475808698</v>
      </c>
      <c r="N10" s="629">
        <v>3.1019183959544101</v>
      </c>
      <c r="O10" s="629">
        <v>3.3232489567158998</v>
      </c>
      <c r="P10" s="629">
        <v>4.9634126478521097</v>
      </c>
      <c r="Q10" s="629">
        <v>5.0370243333784996</v>
      </c>
      <c r="R10" s="629">
        <v>5.2270152894502404</v>
      </c>
      <c r="S10" s="629">
        <v>5.7733111204116998</v>
      </c>
      <c r="T10" s="629">
        <v>6.3968357430637202</v>
      </c>
      <c r="U10" s="629">
        <v>6.9706480746965802</v>
      </c>
      <c r="V10" s="629">
        <v>7.5178792690540099</v>
      </c>
      <c r="W10" s="629">
        <v>8.4223425833862908</v>
      </c>
      <c r="X10" s="629">
        <v>9.8956547762326501</v>
      </c>
      <c r="Y10" s="629">
        <v>11.979649033330301</v>
      </c>
      <c r="Z10" s="629">
        <v>11.7862311350233</v>
      </c>
      <c r="AA10" s="629">
        <v>11.4679241510428</v>
      </c>
      <c r="AB10" s="630">
        <v>11.693783523598199</v>
      </c>
    </row>
    <row r="11" spans="1:28" ht="15" thickBot="1">
      <c r="A11" s="631" t="s">
        <v>88</v>
      </c>
      <c r="B11" s="632">
        <v>6.8531992410119802</v>
      </c>
      <c r="C11" s="633">
        <v>5.6058252098128802</v>
      </c>
      <c r="D11" s="633">
        <v>4.8631575281055497</v>
      </c>
      <c r="E11" s="633">
        <v>4.9976522444218201</v>
      </c>
      <c r="F11" s="633">
        <v>5.0379786043788899</v>
      </c>
      <c r="G11" s="633">
        <v>4.7477045766509898</v>
      </c>
      <c r="H11" s="633">
        <v>3.84601347881196</v>
      </c>
      <c r="I11" s="633">
        <v>3.32922360888925</v>
      </c>
      <c r="J11" s="633">
        <v>3.5185923453965602</v>
      </c>
      <c r="K11" s="633">
        <v>3.1048620770043001</v>
      </c>
      <c r="L11" s="633">
        <v>2.4689420862129499</v>
      </c>
      <c r="M11" s="633">
        <v>2.4630556217653701</v>
      </c>
      <c r="N11" s="633">
        <v>3.5020601622082501</v>
      </c>
      <c r="O11" s="633">
        <v>3.5166736114657802</v>
      </c>
      <c r="P11" s="633">
        <v>3.9135600505053301</v>
      </c>
      <c r="Q11" s="633">
        <v>4.8304891114958197</v>
      </c>
      <c r="R11" s="633">
        <v>4.9280746093691796</v>
      </c>
      <c r="S11" s="633">
        <v>5.4519391359473603</v>
      </c>
      <c r="T11" s="633">
        <v>5.6330403234668598</v>
      </c>
      <c r="U11" s="633">
        <v>4.2014060510768898</v>
      </c>
      <c r="V11" s="633">
        <v>4.4447238425306201</v>
      </c>
      <c r="W11" s="633">
        <v>4.6037627773540297</v>
      </c>
      <c r="X11" s="633">
        <v>4.8887892845645</v>
      </c>
      <c r="Y11" s="633">
        <v>6.1354227010077302</v>
      </c>
      <c r="Z11" s="633">
        <v>6.4580239130503099</v>
      </c>
      <c r="AA11" s="633">
        <v>6.3068941714928899</v>
      </c>
      <c r="AB11" s="634">
        <v>5.84473674955834</v>
      </c>
    </row>
    <row r="12" spans="1:28" ht="16.8" thickTop="1" thickBot="1">
      <c r="A12" s="635" t="s">
        <v>170</v>
      </c>
      <c r="B12" s="636">
        <v>213.19811692842694</v>
      </c>
      <c r="C12" s="637">
        <v>209.86258758366429</v>
      </c>
      <c r="D12" s="637">
        <v>189.1985250076618</v>
      </c>
      <c r="E12" s="637">
        <v>188.0097061389861</v>
      </c>
      <c r="F12" s="637">
        <v>195.95445585981619</v>
      </c>
      <c r="G12" s="637">
        <v>213.67445844059219</v>
      </c>
      <c r="H12" s="637">
        <v>220.93150934743508</v>
      </c>
      <c r="I12" s="637">
        <v>221.39075915608947</v>
      </c>
      <c r="J12" s="637">
        <v>227.53599973655753</v>
      </c>
      <c r="K12" s="637">
        <v>222.73019493506962</v>
      </c>
      <c r="L12" s="637">
        <v>221.71936518389828</v>
      </c>
      <c r="M12" s="637">
        <v>212.36601336854625</v>
      </c>
      <c r="N12" s="637">
        <v>226.71440626384845</v>
      </c>
      <c r="O12" s="637">
        <v>243.1498990657056</v>
      </c>
      <c r="P12" s="637">
        <v>257.72324192226375</v>
      </c>
      <c r="Q12" s="637">
        <v>259.43909468949363</v>
      </c>
      <c r="R12" s="637">
        <v>288.19293473717579</v>
      </c>
      <c r="S12" s="637">
        <v>315.29109824507208</v>
      </c>
      <c r="T12" s="637">
        <v>348.66976101744069</v>
      </c>
      <c r="U12" s="637">
        <v>307.83427016282621</v>
      </c>
      <c r="V12" s="637">
        <v>328.78513085028442</v>
      </c>
      <c r="W12" s="637">
        <v>345.74238111535368</v>
      </c>
      <c r="X12" s="637">
        <v>407.55418296533276</v>
      </c>
      <c r="Y12" s="637">
        <v>421.66266309584762</v>
      </c>
      <c r="Z12" s="637">
        <v>429.61040782556108</v>
      </c>
      <c r="AA12" s="637">
        <v>463.03707263829176</v>
      </c>
      <c r="AB12" s="638">
        <v>476.15293725299784</v>
      </c>
    </row>
    <row r="13" spans="1:28" ht="15.6" thickTop="1" thickBot="1">
      <c r="A13" s="640"/>
      <c r="B13" s="641"/>
      <c r="C13" s="641"/>
      <c r="D13" s="641"/>
      <c r="E13" s="641"/>
      <c r="F13" s="641"/>
      <c r="G13" s="641"/>
      <c r="H13" s="641"/>
      <c r="I13" s="641"/>
      <c r="J13" s="641"/>
      <c r="K13" s="641"/>
      <c r="L13" s="641"/>
      <c r="M13" s="641"/>
      <c r="N13" s="641"/>
      <c r="O13" s="641"/>
      <c r="P13" s="641"/>
      <c r="Q13" s="641"/>
      <c r="R13" s="641"/>
      <c r="S13" s="641"/>
      <c r="T13" s="641"/>
      <c r="U13" s="641"/>
      <c r="V13" s="641"/>
      <c r="W13" s="641"/>
      <c r="X13" s="641"/>
      <c r="Y13" s="641"/>
      <c r="Z13" s="641"/>
      <c r="AA13" s="641"/>
      <c r="AB13" s="641"/>
    </row>
    <row r="14" spans="1:28" ht="15.6">
      <c r="A14" s="618" t="s">
        <v>446</v>
      </c>
      <c r="B14" s="933" t="s">
        <v>461</v>
      </c>
      <c r="C14" s="934"/>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5"/>
    </row>
    <row r="15" spans="1:28" ht="16.2" thickBot="1">
      <c r="A15" s="619" t="s">
        <v>445</v>
      </c>
      <c r="B15" s="620">
        <v>1999</v>
      </c>
      <c r="C15" s="621">
        <v>2000</v>
      </c>
      <c r="D15" s="621">
        <v>2001</v>
      </c>
      <c r="E15" s="621">
        <v>2002</v>
      </c>
      <c r="F15" s="621">
        <v>2003</v>
      </c>
      <c r="G15" s="621">
        <v>2004</v>
      </c>
      <c r="H15" s="621">
        <v>2005</v>
      </c>
      <c r="I15" s="621">
        <v>2006</v>
      </c>
      <c r="J15" s="621">
        <v>2007</v>
      </c>
      <c r="K15" s="621">
        <v>2008</v>
      </c>
      <c r="L15" s="621">
        <v>2009</v>
      </c>
      <c r="M15" s="621">
        <v>2010</v>
      </c>
      <c r="N15" s="621">
        <v>2011</v>
      </c>
      <c r="O15" s="621">
        <v>2012</v>
      </c>
      <c r="P15" s="621">
        <v>2013</v>
      </c>
      <c r="Q15" s="621">
        <v>2014</v>
      </c>
      <c r="R15" s="621">
        <v>2015</v>
      </c>
      <c r="S15" s="621">
        <v>2016</v>
      </c>
      <c r="T15" s="621">
        <v>2017</v>
      </c>
      <c r="U15" s="621">
        <v>2018</v>
      </c>
      <c r="V15" s="621">
        <v>2019</v>
      </c>
      <c r="W15" s="621">
        <v>2020</v>
      </c>
      <c r="X15" s="621">
        <v>2021</v>
      </c>
      <c r="Y15" s="621">
        <v>2022</v>
      </c>
      <c r="Z15" s="621">
        <v>2023</v>
      </c>
      <c r="AA15" s="621">
        <v>2024</v>
      </c>
      <c r="AB15" s="622">
        <v>2025</v>
      </c>
    </row>
    <row r="16" spans="1:28" ht="15" thickTop="1">
      <c r="A16" s="623" t="s">
        <v>448</v>
      </c>
      <c r="B16" s="624">
        <v>20325.6208306433</v>
      </c>
      <c r="C16" s="625">
        <v>21618.9359420117</v>
      </c>
      <c r="D16" s="625">
        <v>20362.4057968249</v>
      </c>
      <c r="E16" s="625">
        <v>20374.890697805899</v>
      </c>
      <c r="F16" s="625">
        <v>20383.595375069999</v>
      </c>
      <c r="G16" s="625">
        <v>22488.549840466701</v>
      </c>
      <c r="H16" s="625">
        <v>22808.196136839601</v>
      </c>
      <c r="I16" s="625">
        <v>22608.559007502001</v>
      </c>
      <c r="J16" s="625">
        <v>23150.678067463701</v>
      </c>
      <c r="K16" s="625">
        <v>23985.866082338202</v>
      </c>
      <c r="L16" s="625">
        <v>24519.832971856598</v>
      </c>
      <c r="M16" s="625">
        <v>23984.567938238801</v>
      </c>
      <c r="N16" s="625">
        <v>26091.763102500699</v>
      </c>
      <c r="O16" s="625">
        <v>28203.948146831601</v>
      </c>
      <c r="P16" s="625">
        <v>29017.812383925298</v>
      </c>
      <c r="Q16" s="625">
        <v>29966.645030127402</v>
      </c>
      <c r="R16" s="625">
        <v>32684.979090332599</v>
      </c>
      <c r="S16" s="625">
        <v>33958.7820788545</v>
      </c>
      <c r="T16" s="625">
        <v>38246.8092714581</v>
      </c>
      <c r="U16" s="625">
        <v>33857.143464711698</v>
      </c>
      <c r="V16" s="625">
        <v>35631.7177984351</v>
      </c>
      <c r="W16" s="625">
        <v>37436.648014359402</v>
      </c>
      <c r="X16" s="625">
        <v>47119.602136475398</v>
      </c>
      <c r="Y16" s="625">
        <v>48618.753358136797</v>
      </c>
      <c r="Z16" s="625">
        <v>50453.144232451297</v>
      </c>
      <c r="AA16" s="625">
        <v>54726.386591431699</v>
      </c>
      <c r="AB16" s="626">
        <v>58687.106825287003</v>
      </c>
    </row>
    <row r="17" spans="1:28">
      <c r="A17" s="627" t="s">
        <v>449</v>
      </c>
      <c r="B17" s="628">
        <v>3405.2155441023101</v>
      </c>
      <c r="C17" s="629">
        <v>5103.4355822088301</v>
      </c>
      <c r="D17" s="629">
        <v>4339.7065579133696</v>
      </c>
      <c r="E17" s="629">
        <v>4793.92206592415</v>
      </c>
      <c r="F17" s="629">
        <v>4894.18808820697</v>
      </c>
      <c r="G17" s="629">
        <v>6001.8062549895403</v>
      </c>
      <c r="H17" s="629">
        <v>6188.2413767884</v>
      </c>
      <c r="I17" s="629">
        <v>6323.6951881145296</v>
      </c>
      <c r="J17" s="629">
        <v>5960.0794995577298</v>
      </c>
      <c r="K17" s="629">
        <v>6039.1059468752301</v>
      </c>
      <c r="L17" s="629">
        <v>5934.5804898628503</v>
      </c>
      <c r="M17" s="629">
        <v>5643.2309797097796</v>
      </c>
      <c r="N17" s="629">
        <v>6403.9564572498202</v>
      </c>
      <c r="O17" s="629">
        <v>7679.3600367873096</v>
      </c>
      <c r="P17" s="629">
        <v>8840.5584214085593</v>
      </c>
      <c r="Q17" s="629">
        <v>9798.8919904592003</v>
      </c>
      <c r="R17" s="629">
        <v>11453.823832424199</v>
      </c>
      <c r="S17" s="629">
        <v>13760.885550827699</v>
      </c>
      <c r="T17" s="629">
        <v>15826.574066839799</v>
      </c>
      <c r="U17" s="629">
        <v>13470.472709919501</v>
      </c>
      <c r="V17" s="629">
        <v>15069.4997000071</v>
      </c>
      <c r="W17" s="629">
        <v>17199.393046469901</v>
      </c>
      <c r="X17" s="629">
        <v>20066.396195977701</v>
      </c>
      <c r="Y17" s="629">
        <v>19718.738468484298</v>
      </c>
      <c r="Z17" s="629">
        <v>19706.183729160399</v>
      </c>
      <c r="AA17" s="629">
        <v>20988.294440215301</v>
      </c>
      <c r="AB17" s="630">
        <v>20779.396648640799</v>
      </c>
    </row>
    <row r="18" spans="1:28">
      <c r="A18" s="627" t="s">
        <v>450</v>
      </c>
      <c r="B18" s="628">
        <v>7265.2534773597999</v>
      </c>
      <c r="C18" s="629">
        <v>9561.4789830951395</v>
      </c>
      <c r="D18" s="629">
        <v>7236.9805145222799</v>
      </c>
      <c r="E18" s="629">
        <v>7596.94655787387</v>
      </c>
      <c r="F18" s="629">
        <v>8342.2757399859802</v>
      </c>
      <c r="G18" s="629">
        <v>9217.3413338988194</v>
      </c>
      <c r="H18" s="629">
        <v>10328.205643703501</v>
      </c>
      <c r="I18" s="629">
        <v>11248.2076876009</v>
      </c>
      <c r="J18" s="629">
        <v>12154.8368036717</v>
      </c>
      <c r="K18" s="629">
        <v>11743.446187707101</v>
      </c>
      <c r="L18" s="629">
        <v>12890.180446365501</v>
      </c>
      <c r="M18" s="629">
        <v>12621.7250421465</v>
      </c>
      <c r="N18" s="629">
        <v>13787.912625917001</v>
      </c>
      <c r="O18" s="629">
        <v>14647.962378025801</v>
      </c>
      <c r="P18" s="629">
        <v>15573.9978671771</v>
      </c>
      <c r="Q18" s="629">
        <v>14825.834682263499</v>
      </c>
      <c r="R18" s="629">
        <v>16904.022880949102</v>
      </c>
      <c r="S18" s="629">
        <v>18499.280626264299</v>
      </c>
      <c r="T18" s="629">
        <v>19868.759070907799</v>
      </c>
      <c r="U18" s="629">
        <v>16541.7954276569</v>
      </c>
      <c r="V18" s="629">
        <v>18701.411351556901</v>
      </c>
      <c r="W18" s="629">
        <v>19113.199688184701</v>
      </c>
      <c r="X18" s="629">
        <v>21882.321813081999</v>
      </c>
      <c r="Y18" s="629">
        <v>23215.992718187499</v>
      </c>
      <c r="Z18" s="629">
        <v>24355.113092995402</v>
      </c>
      <c r="AA18" s="629">
        <v>25077.174609193102</v>
      </c>
      <c r="AB18" s="630">
        <v>26416.865213099099</v>
      </c>
    </row>
    <row r="19" spans="1:28">
      <c r="A19" s="627" t="s">
        <v>451</v>
      </c>
      <c r="B19" s="628">
        <v>4440.5458736230003</v>
      </c>
      <c r="C19" s="629">
        <v>2889.21913585323</v>
      </c>
      <c r="D19" s="629">
        <v>2981.4912195264901</v>
      </c>
      <c r="E19" s="629">
        <v>2614.1281583554501</v>
      </c>
      <c r="F19" s="629">
        <v>2193.12413394753</v>
      </c>
      <c r="G19" s="629">
        <v>2045.95573316886</v>
      </c>
      <c r="H19" s="629">
        <v>2133.2800974431202</v>
      </c>
      <c r="I19" s="629">
        <v>2034.94213560346</v>
      </c>
      <c r="J19" s="629">
        <v>2654.3418878142302</v>
      </c>
      <c r="K19" s="629">
        <v>2974.5856320675698</v>
      </c>
      <c r="L19" s="629">
        <v>3277.2420803087498</v>
      </c>
      <c r="M19" s="629">
        <v>3580.0484958449001</v>
      </c>
      <c r="N19" s="629">
        <v>3718.9480024929398</v>
      </c>
      <c r="O19" s="629">
        <v>3582.0180163292098</v>
      </c>
      <c r="P19" s="629">
        <v>3825.3097942650102</v>
      </c>
      <c r="Q19" s="629">
        <v>3885.1456452784801</v>
      </c>
      <c r="R19" s="629">
        <v>4829.2952500686297</v>
      </c>
      <c r="S19" s="629">
        <v>5542.79155376785</v>
      </c>
      <c r="T19" s="629">
        <v>6041.8320812567699</v>
      </c>
      <c r="U19" s="629">
        <v>5945.2828960694696</v>
      </c>
      <c r="V19" s="629">
        <v>6121.07043636248</v>
      </c>
      <c r="W19" s="629">
        <v>6101.5231569199505</v>
      </c>
      <c r="X19" s="629">
        <v>7272.9389261021697</v>
      </c>
      <c r="Y19" s="629">
        <v>8756.6970918386596</v>
      </c>
      <c r="Z19" s="629">
        <v>10123.7832216058</v>
      </c>
      <c r="AA19" s="629">
        <v>11070.636381559099</v>
      </c>
      <c r="AB19" s="630">
        <v>10996.285756580701</v>
      </c>
    </row>
    <row r="20" spans="1:28">
      <c r="A20" s="627" t="s">
        <v>452</v>
      </c>
      <c r="B20" s="628">
        <v>2456.8769454497701</v>
      </c>
      <c r="C20" s="629">
        <v>1313.4644612330301</v>
      </c>
      <c r="D20" s="629">
        <v>1018.52337420842</v>
      </c>
      <c r="E20" s="629">
        <v>910.28260405925505</v>
      </c>
      <c r="F20" s="629">
        <v>1095.7892756269</v>
      </c>
      <c r="G20" s="629">
        <v>1837.6857456085199</v>
      </c>
      <c r="H20" s="629">
        <v>2009.22052349915</v>
      </c>
      <c r="I20" s="629">
        <v>2056.4301142280101</v>
      </c>
      <c r="J20" s="629">
        <v>2437.54542675527</v>
      </c>
      <c r="K20" s="629">
        <v>2328.9095055601601</v>
      </c>
      <c r="L20" s="629">
        <v>2049.8320491854402</v>
      </c>
      <c r="M20" s="629">
        <v>2019.21878271131</v>
      </c>
      <c r="N20" s="629">
        <v>2244.5247528516302</v>
      </c>
      <c r="O20" s="629">
        <v>2922.31627307795</v>
      </c>
      <c r="P20" s="629">
        <v>3405.1905322386501</v>
      </c>
      <c r="Q20" s="629">
        <v>3708.52856999909</v>
      </c>
      <c r="R20" s="629">
        <v>4113.6744177063001</v>
      </c>
      <c r="S20" s="629">
        <v>5185.2513480693297</v>
      </c>
      <c r="T20" s="629">
        <v>4814.9240378451204</v>
      </c>
      <c r="U20" s="629">
        <v>3834.9721191331701</v>
      </c>
      <c r="V20" s="629">
        <v>4153.9469026315901</v>
      </c>
      <c r="W20" s="629">
        <v>4497.7030167985004</v>
      </c>
      <c r="X20" s="629">
        <v>4837.492788558</v>
      </c>
      <c r="Y20" s="629">
        <v>5835.3638992951601</v>
      </c>
      <c r="Z20" s="629">
        <v>6360.9172715735303</v>
      </c>
      <c r="AA20" s="629">
        <v>6529.8062274852</v>
      </c>
      <c r="AB20" s="630">
        <v>6734.9647862932197</v>
      </c>
    </row>
    <row r="21" spans="1:28">
      <c r="A21" s="627" t="s">
        <v>453</v>
      </c>
      <c r="B21" s="628">
        <v>263.42716133103801</v>
      </c>
      <c r="C21" s="629">
        <v>654.67172061638303</v>
      </c>
      <c r="D21" s="629">
        <v>998.97370783866495</v>
      </c>
      <c r="E21" s="629">
        <v>880.78660114716695</v>
      </c>
      <c r="F21" s="629">
        <v>839.12681838126298</v>
      </c>
      <c r="G21" s="629">
        <v>1080.30855161146</v>
      </c>
      <c r="H21" s="629">
        <v>1220.7231673625299</v>
      </c>
      <c r="I21" s="629">
        <v>1174.8832669900801</v>
      </c>
      <c r="J21" s="629">
        <v>1139.91071516445</v>
      </c>
      <c r="K21" s="629">
        <v>1005.83201100062</v>
      </c>
      <c r="L21" s="629">
        <v>852.83919098151705</v>
      </c>
      <c r="M21" s="629">
        <v>679.08376245639101</v>
      </c>
      <c r="N21" s="629">
        <v>586.59969025534701</v>
      </c>
      <c r="O21" s="629">
        <v>599.92166214445501</v>
      </c>
      <c r="P21" s="629">
        <v>865.34772624915797</v>
      </c>
      <c r="Q21" s="629">
        <v>979.97614678055004</v>
      </c>
      <c r="R21" s="629">
        <v>977.67981642805501</v>
      </c>
      <c r="S21" s="629">
        <v>1082.40314835809</v>
      </c>
      <c r="T21" s="629">
        <v>1246.0471651173</v>
      </c>
      <c r="U21" s="629">
        <v>1331.32529940465</v>
      </c>
      <c r="V21" s="629">
        <v>1457.16397002146</v>
      </c>
      <c r="W21" s="629">
        <v>1615.02398248697</v>
      </c>
      <c r="X21" s="629">
        <v>1927.49918229489</v>
      </c>
      <c r="Y21" s="629">
        <v>2298.2391469116601</v>
      </c>
      <c r="Z21" s="629">
        <v>2245.2865893370699</v>
      </c>
      <c r="AA21" s="629">
        <v>2177.5540384956398</v>
      </c>
      <c r="AB21" s="630">
        <v>2202.9315526077698</v>
      </c>
    </row>
    <row r="22" spans="1:28" ht="15" thickBot="1">
      <c r="A22" s="631" t="s">
        <v>88</v>
      </c>
      <c r="B22" s="632">
        <v>1730.86676435346</v>
      </c>
      <c r="C22" s="633">
        <v>1561.3819692290399</v>
      </c>
      <c r="D22" s="633">
        <v>1327.1229042564801</v>
      </c>
      <c r="E22" s="633">
        <v>1349.1000823531599</v>
      </c>
      <c r="F22" s="633">
        <v>1279.1618090205</v>
      </c>
      <c r="G22" s="633">
        <v>1210.88237735546</v>
      </c>
      <c r="H22" s="633">
        <v>927.55246564133904</v>
      </c>
      <c r="I22" s="633">
        <v>819.928069536566</v>
      </c>
      <c r="J22" s="633">
        <v>872.99179767500902</v>
      </c>
      <c r="K22" s="633">
        <v>789.784436684963</v>
      </c>
      <c r="L22" s="633">
        <v>651.71908762466103</v>
      </c>
      <c r="M22" s="633">
        <v>650.16525561679998</v>
      </c>
      <c r="N22" s="633">
        <v>875.15101038696901</v>
      </c>
      <c r="O22" s="633">
        <v>829.86326104249599</v>
      </c>
      <c r="P22" s="633">
        <v>1057.2335351321201</v>
      </c>
      <c r="Q22" s="633">
        <v>1183.80260030861</v>
      </c>
      <c r="R22" s="633">
        <v>1232.48331399636</v>
      </c>
      <c r="S22" s="633">
        <v>1388.22984116261</v>
      </c>
      <c r="T22" s="633">
        <v>1480.70470216642</v>
      </c>
      <c r="U22" s="633">
        <v>1061.2281691779001</v>
      </c>
      <c r="V22" s="633">
        <v>1218.37355903871</v>
      </c>
      <c r="W22" s="633">
        <v>1283.17127632647</v>
      </c>
      <c r="X22" s="633">
        <v>1299.4798331242</v>
      </c>
      <c r="Y22" s="633">
        <v>1539.9424319382199</v>
      </c>
      <c r="Z22" s="633">
        <v>1727.3138364123299</v>
      </c>
      <c r="AA22" s="633">
        <v>1750.85023521367</v>
      </c>
      <c r="AB22" s="634">
        <v>1474.9688698376101</v>
      </c>
    </row>
    <row r="23" spans="1:28" ht="16.8" thickTop="1" thickBot="1">
      <c r="A23" s="635" t="s">
        <v>170</v>
      </c>
      <c r="B23" s="636">
        <v>39887.806596862676</v>
      </c>
      <c r="C23" s="637">
        <v>42702.587794247353</v>
      </c>
      <c r="D23" s="637">
        <v>38265.204075090609</v>
      </c>
      <c r="E23" s="637">
        <v>38520.056767518945</v>
      </c>
      <c r="F23" s="637">
        <v>39027.261240239146</v>
      </c>
      <c r="G23" s="637">
        <v>43882.529837099362</v>
      </c>
      <c r="H23" s="637">
        <v>45615.419411277639</v>
      </c>
      <c r="I23" s="637">
        <v>46266.645469575546</v>
      </c>
      <c r="J23" s="637">
        <v>48370.384198102089</v>
      </c>
      <c r="K23" s="637">
        <v>48867.529802233832</v>
      </c>
      <c r="L23" s="637">
        <v>50176.226316185319</v>
      </c>
      <c r="M23" s="637">
        <v>49178.040256724482</v>
      </c>
      <c r="N23" s="637">
        <v>53708.855641654402</v>
      </c>
      <c r="O23" s="637">
        <v>58465.389774238822</v>
      </c>
      <c r="P23" s="637">
        <v>62585.450260395904</v>
      </c>
      <c r="Q23" s="637">
        <v>64348.824665216838</v>
      </c>
      <c r="R23" s="637">
        <v>72195.958601905222</v>
      </c>
      <c r="S23" s="637">
        <v>79417.624147304377</v>
      </c>
      <c r="T23" s="637">
        <v>87525.650395591307</v>
      </c>
      <c r="U23" s="637">
        <v>76042.220086073285</v>
      </c>
      <c r="V23" s="637">
        <v>82353.183718053348</v>
      </c>
      <c r="W23" s="637">
        <v>87246.662181545893</v>
      </c>
      <c r="X23" s="637">
        <v>104405.73087561438</v>
      </c>
      <c r="Y23" s="637">
        <v>109983.72711479229</v>
      </c>
      <c r="Z23" s="637">
        <v>114971.74197353584</v>
      </c>
      <c r="AA23" s="637">
        <v>122320.7025235937</v>
      </c>
      <c r="AB23" s="638">
        <v>127292.51965234621</v>
      </c>
    </row>
    <row r="24" spans="1:28" ht="15.6" thickTop="1" thickBot="1"/>
    <row r="25" spans="1:28" ht="15.6">
      <c r="A25" s="618" t="s">
        <v>446</v>
      </c>
      <c r="B25" s="933" t="s">
        <v>462</v>
      </c>
      <c r="C25" s="934"/>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5"/>
    </row>
    <row r="26" spans="1:28" ht="16.2" thickBot="1">
      <c r="A26" s="619" t="s">
        <v>445</v>
      </c>
      <c r="B26" s="620">
        <v>1999</v>
      </c>
      <c r="C26" s="621">
        <v>2000</v>
      </c>
      <c r="D26" s="621">
        <v>2001</v>
      </c>
      <c r="E26" s="621">
        <v>2002</v>
      </c>
      <c r="F26" s="621">
        <v>2003</v>
      </c>
      <c r="G26" s="621">
        <v>2004</v>
      </c>
      <c r="H26" s="621">
        <v>2005</v>
      </c>
      <c r="I26" s="621">
        <v>2006</v>
      </c>
      <c r="J26" s="621">
        <v>2007</v>
      </c>
      <c r="K26" s="621">
        <v>2008</v>
      </c>
      <c r="L26" s="621">
        <v>2009</v>
      </c>
      <c r="M26" s="621">
        <v>2010</v>
      </c>
      <c r="N26" s="621">
        <v>2011</v>
      </c>
      <c r="O26" s="621">
        <v>2012</v>
      </c>
      <c r="P26" s="621">
        <v>2013</v>
      </c>
      <c r="Q26" s="621">
        <v>2014</v>
      </c>
      <c r="R26" s="621">
        <v>2015</v>
      </c>
      <c r="S26" s="621">
        <v>2016</v>
      </c>
      <c r="T26" s="621">
        <v>2017</v>
      </c>
      <c r="U26" s="621">
        <v>2018</v>
      </c>
      <c r="V26" s="621">
        <v>2019</v>
      </c>
      <c r="W26" s="621">
        <v>2020</v>
      </c>
      <c r="X26" s="621">
        <v>2021</v>
      </c>
      <c r="Y26" s="621">
        <v>2022</v>
      </c>
      <c r="Z26" s="621">
        <v>2023</v>
      </c>
      <c r="AA26" s="621">
        <v>2024</v>
      </c>
      <c r="AB26" s="622">
        <v>2025</v>
      </c>
    </row>
    <row r="27" spans="1:28" ht="15" thickTop="1">
      <c r="A27" s="623" t="s">
        <v>82</v>
      </c>
      <c r="B27" s="624">
        <f>B16/B5</f>
        <v>189.73663574735471</v>
      </c>
      <c r="C27" s="624">
        <f t="shared" ref="C27:AB34" si="0">C16/C5</f>
        <v>202.82522108902532</v>
      </c>
      <c r="D27" s="624">
        <f t="shared" si="0"/>
        <v>194.48771270102137</v>
      </c>
      <c r="E27" s="624">
        <f t="shared" si="0"/>
        <v>195.46165224737877</v>
      </c>
      <c r="F27" s="624">
        <f t="shared" si="0"/>
        <v>188.35596640833475</v>
      </c>
      <c r="G27" s="624">
        <f t="shared" si="0"/>
        <v>194.79778099059513</v>
      </c>
      <c r="H27" s="624">
        <f t="shared" si="0"/>
        <v>195.71644391048244</v>
      </c>
      <c r="I27" s="624">
        <f t="shared" si="0"/>
        <v>196.66074014910799</v>
      </c>
      <c r="J27" s="624">
        <f t="shared" si="0"/>
        <v>198.76055675684597</v>
      </c>
      <c r="K27" s="624">
        <f t="shared" si="0"/>
        <v>207.86805161472202</v>
      </c>
      <c r="L27" s="624">
        <f t="shared" si="0"/>
        <v>212.27055251186258</v>
      </c>
      <c r="M27" s="624">
        <f t="shared" si="0"/>
        <v>215.41827671128675</v>
      </c>
      <c r="N27" s="624">
        <f t="shared" si="0"/>
        <v>225.33181813190308</v>
      </c>
      <c r="O27" s="624">
        <f t="shared" si="0"/>
        <v>228.00975670828115</v>
      </c>
      <c r="P27" s="624">
        <f t="shared" si="0"/>
        <v>227.77356416523355</v>
      </c>
      <c r="Q27" s="624">
        <f t="shared" si="0"/>
        <v>234.02581587689957</v>
      </c>
      <c r="R27" s="624">
        <f t="shared" si="0"/>
        <v>239.8877794836425</v>
      </c>
      <c r="S27" s="624">
        <f t="shared" si="0"/>
        <v>237.14435639551161</v>
      </c>
      <c r="T27" s="624">
        <f t="shared" si="0"/>
        <v>239.12778610612156</v>
      </c>
      <c r="U27" s="624">
        <f t="shared" si="0"/>
        <v>231.80392108309633</v>
      </c>
      <c r="V27" s="624">
        <f t="shared" si="0"/>
        <v>237.66760772910072</v>
      </c>
      <c r="W27" s="624">
        <f t="shared" si="0"/>
        <v>241.18780668163521</v>
      </c>
      <c r="X27" s="624">
        <f t="shared" si="0"/>
        <v>248.97054104717665</v>
      </c>
      <c r="Y27" s="624">
        <f t="shared" si="0"/>
        <v>252.11559100136819</v>
      </c>
      <c r="Z27" s="624">
        <f t="shared" si="0"/>
        <v>258.642418107673</v>
      </c>
      <c r="AA27" s="624">
        <f t="shared" si="0"/>
        <v>252.65653221705932</v>
      </c>
      <c r="AB27" s="624">
        <f t="shared" si="0"/>
        <v>256.91337092292878</v>
      </c>
    </row>
    <row r="28" spans="1:28">
      <c r="A28" s="627" t="s">
        <v>83</v>
      </c>
      <c r="B28" s="628">
        <f t="shared" ref="B28:Q34" si="1">B17/B6</f>
        <v>193.63349891338939</v>
      </c>
      <c r="C28" s="628">
        <f t="shared" si="1"/>
        <v>249.78551845554472</v>
      </c>
      <c r="D28" s="628">
        <f t="shared" si="1"/>
        <v>249.76546367088963</v>
      </c>
      <c r="E28" s="628">
        <f t="shared" si="1"/>
        <v>252.25872489301904</v>
      </c>
      <c r="F28" s="628">
        <f t="shared" si="1"/>
        <v>244.89919886415066</v>
      </c>
      <c r="G28" s="628">
        <f t="shared" si="1"/>
        <v>240.8593217157468</v>
      </c>
      <c r="H28" s="628">
        <f t="shared" si="1"/>
        <v>235.35685946757442</v>
      </c>
      <c r="I28" s="628">
        <f t="shared" si="1"/>
        <v>239.12582043224111</v>
      </c>
      <c r="J28" s="628">
        <f t="shared" si="1"/>
        <v>243.33377813971038</v>
      </c>
      <c r="K28" s="628">
        <f t="shared" si="1"/>
        <v>253.33680671036282</v>
      </c>
      <c r="L28" s="628">
        <f t="shared" si="1"/>
        <v>276.35320489177894</v>
      </c>
      <c r="M28" s="628">
        <f t="shared" si="1"/>
        <v>277.74560929282035</v>
      </c>
      <c r="N28" s="628">
        <f t="shared" si="1"/>
        <v>287.78961502273603</v>
      </c>
      <c r="O28" s="628">
        <f t="shared" si="1"/>
        <v>288.96039144162359</v>
      </c>
      <c r="P28" s="628">
        <f t="shared" si="1"/>
        <v>280.07165027728433</v>
      </c>
      <c r="Q28" s="628">
        <f t="shared" si="1"/>
        <v>285.97216222403966</v>
      </c>
      <c r="R28" s="628">
        <f t="shared" si="0"/>
        <v>280.66158258405079</v>
      </c>
      <c r="S28" s="628">
        <f t="shared" si="0"/>
        <v>279.84823096318934</v>
      </c>
      <c r="T28" s="628">
        <f t="shared" si="0"/>
        <v>278.78990939178919</v>
      </c>
      <c r="U28" s="628">
        <f t="shared" si="0"/>
        <v>289.89936725649102</v>
      </c>
      <c r="V28" s="628">
        <f t="shared" si="0"/>
        <v>288.42464091913206</v>
      </c>
      <c r="W28" s="628">
        <f t="shared" si="0"/>
        <v>287.9490199855565</v>
      </c>
      <c r="X28" s="628">
        <f t="shared" si="0"/>
        <v>295.28846645095416</v>
      </c>
      <c r="Y28" s="628">
        <f t="shared" si="0"/>
        <v>299.98171812530853</v>
      </c>
      <c r="Z28" s="628">
        <f t="shared" si="0"/>
        <v>302.56842978459213</v>
      </c>
      <c r="AA28" s="628">
        <f t="shared" si="0"/>
        <v>297.96278700670319</v>
      </c>
      <c r="AB28" s="628">
        <f t="shared" si="0"/>
        <v>301.00444210867386</v>
      </c>
    </row>
    <row r="29" spans="1:28">
      <c r="A29" s="627" t="s">
        <v>84</v>
      </c>
      <c r="B29" s="628">
        <f t="shared" si="1"/>
        <v>139.91181610422615</v>
      </c>
      <c r="C29" s="628">
        <f t="shared" si="0"/>
        <v>168.99818131695847</v>
      </c>
      <c r="D29" s="628">
        <f t="shared" si="0"/>
        <v>163.57378254727385</v>
      </c>
      <c r="E29" s="628">
        <f t="shared" si="0"/>
        <v>172.50603760498927</v>
      </c>
      <c r="F29" s="628">
        <f t="shared" si="0"/>
        <v>174.83597117134244</v>
      </c>
      <c r="G29" s="628">
        <f t="shared" si="0"/>
        <v>182.68572590276381</v>
      </c>
      <c r="H29" s="628">
        <f t="shared" si="0"/>
        <v>185.89289445579914</v>
      </c>
      <c r="I29" s="628">
        <f t="shared" si="0"/>
        <v>195.26918571047278</v>
      </c>
      <c r="J29" s="628">
        <f t="shared" si="0"/>
        <v>196.98973162412602</v>
      </c>
      <c r="K29" s="628">
        <f t="shared" si="0"/>
        <v>198.8008746617605</v>
      </c>
      <c r="L29" s="628">
        <f t="shared" si="0"/>
        <v>206.46845855051689</v>
      </c>
      <c r="M29" s="628">
        <f t="shared" si="0"/>
        <v>215.90056543269716</v>
      </c>
      <c r="N29" s="628">
        <f t="shared" si="0"/>
        <v>215.80840610655619</v>
      </c>
      <c r="O29" s="628">
        <f t="shared" si="0"/>
        <v>221.34804266601392</v>
      </c>
      <c r="P29" s="628">
        <f t="shared" si="0"/>
        <v>227.65082159646298</v>
      </c>
      <c r="Q29" s="628">
        <f t="shared" si="0"/>
        <v>227.61842288887436</v>
      </c>
      <c r="R29" s="628">
        <f t="shared" si="0"/>
        <v>225.87507871404907</v>
      </c>
      <c r="S29" s="628">
        <f t="shared" si="0"/>
        <v>228.68411253353901</v>
      </c>
      <c r="T29" s="628">
        <f t="shared" si="0"/>
        <v>225.42347678283241</v>
      </c>
      <c r="U29" s="628">
        <f t="shared" si="0"/>
        <v>220.66143596748535</v>
      </c>
      <c r="V29" s="628">
        <f t="shared" si="0"/>
        <v>223.89914349095281</v>
      </c>
      <c r="W29" s="628">
        <f t="shared" si="0"/>
        <v>224.17509894130544</v>
      </c>
      <c r="X29" s="628">
        <f t="shared" si="0"/>
        <v>222.57545196486885</v>
      </c>
      <c r="Y29" s="628">
        <f t="shared" si="0"/>
        <v>228.76909395991618</v>
      </c>
      <c r="Z29" s="628">
        <f t="shared" si="0"/>
        <v>232.09142939703165</v>
      </c>
      <c r="AA29" s="628">
        <f t="shared" si="0"/>
        <v>232.0803102989355</v>
      </c>
      <c r="AB29" s="628">
        <f t="shared" si="0"/>
        <v>236.53604400490838</v>
      </c>
    </row>
    <row r="30" spans="1:28">
      <c r="A30" s="627" t="s">
        <v>85</v>
      </c>
      <c r="B30" s="628">
        <f t="shared" si="1"/>
        <v>323.97612541666547</v>
      </c>
      <c r="C30" s="628">
        <f t="shared" si="0"/>
        <v>303.17403852941214</v>
      </c>
      <c r="D30" s="628">
        <f t="shared" si="0"/>
        <v>373.88721397971585</v>
      </c>
      <c r="E30" s="628">
        <f t="shared" si="0"/>
        <v>364.93483797999255</v>
      </c>
      <c r="F30" s="628">
        <f t="shared" si="0"/>
        <v>360.1566993550336</v>
      </c>
      <c r="G30" s="628">
        <f t="shared" si="0"/>
        <v>367.46603538773326</v>
      </c>
      <c r="H30" s="628">
        <f t="shared" si="0"/>
        <v>402.58691492304405</v>
      </c>
      <c r="I30" s="628">
        <f t="shared" si="0"/>
        <v>366.41216335879591</v>
      </c>
      <c r="J30" s="628">
        <f t="shared" si="0"/>
        <v>397.62574263819459</v>
      </c>
      <c r="K30" s="628">
        <f t="shared" si="0"/>
        <v>418.95817694155249</v>
      </c>
      <c r="L30" s="628">
        <f t="shared" si="0"/>
        <v>425.85358911272249</v>
      </c>
      <c r="M30" s="628">
        <f t="shared" si="0"/>
        <v>420.8373245649322</v>
      </c>
      <c r="N30" s="628">
        <f t="shared" si="0"/>
        <v>391.10447852735967</v>
      </c>
      <c r="O30" s="628">
        <f t="shared" si="0"/>
        <v>392.40883069775924</v>
      </c>
      <c r="P30" s="628">
        <f t="shared" si="0"/>
        <v>368.61111917630973</v>
      </c>
      <c r="Q30" s="628">
        <f t="shared" si="0"/>
        <v>369.7282817727064</v>
      </c>
      <c r="R30" s="628">
        <f t="shared" si="0"/>
        <v>370.34950750865733</v>
      </c>
      <c r="S30" s="628">
        <f t="shared" si="0"/>
        <v>388.72223286219543</v>
      </c>
      <c r="T30" s="628">
        <f t="shared" si="0"/>
        <v>376.74282900681743</v>
      </c>
      <c r="U30" s="628">
        <f t="shared" si="0"/>
        <v>373.76984453911746</v>
      </c>
      <c r="V30" s="628">
        <f t="shared" si="0"/>
        <v>360.03594389195939</v>
      </c>
      <c r="W30" s="628">
        <f t="shared" si="0"/>
        <v>349.57114512385431</v>
      </c>
      <c r="X30" s="628">
        <f t="shared" si="0"/>
        <v>350.54327760256604</v>
      </c>
      <c r="Y30" s="628">
        <f t="shared" si="0"/>
        <v>361.08471371838993</v>
      </c>
      <c r="Z30" s="628">
        <f t="shared" si="0"/>
        <v>399.56271666964005</v>
      </c>
      <c r="AA30" s="628">
        <f t="shared" si="0"/>
        <v>389.71638947215962</v>
      </c>
      <c r="AB30" s="628">
        <f t="shared" si="0"/>
        <v>402.17172980298693</v>
      </c>
    </row>
    <row r="31" spans="1:28">
      <c r="A31" s="627" t="s">
        <v>86</v>
      </c>
      <c r="B31" s="628">
        <f t="shared" si="1"/>
        <v>172.84918460351665</v>
      </c>
      <c r="C31" s="628">
        <f t="shared" si="0"/>
        <v>169.09772516278036</v>
      </c>
      <c r="D31" s="628">
        <f t="shared" si="0"/>
        <v>183.26992445042868</v>
      </c>
      <c r="E31" s="628">
        <f t="shared" si="0"/>
        <v>206.76943413752426</v>
      </c>
      <c r="F31" s="628">
        <f t="shared" si="0"/>
        <v>220.60475951421901</v>
      </c>
      <c r="G31" s="628">
        <f t="shared" si="0"/>
        <v>238.68390196648187</v>
      </c>
      <c r="H31" s="628">
        <f t="shared" si="0"/>
        <v>239.48675252691905</v>
      </c>
      <c r="I31" s="628">
        <f t="shared" si="0"/>
        <v>232.01760763748868</v>
      </c>
      <c r="J31" s="628">
        <f t="shared" si="0"/>
        <v>242.22080920248862</v>
      </c>
      <c r="K31" s="628">
        <f t="shared" si="0"/>
        <v>231.18177918748947</v>
      </c>
      <c r="L31" s="628">
        <f t="shared" si="0"/>
        <v>241.86722223072641</v>
      </c>
      <c r="M31" s="628">
        <f t="shared" si="0"/>
        <v>251.14604716807864</v>
      </c>
      <c r="N31" s="628">
        <f t="shared" si="0"/>
        <v>258.96914770383057</v>
      </c>
      <c r="O31" s="628">
        <f t="shared" si="0"/>
        <v>272.2616542839387</v>
      </c>
      <c r="P31" s="628">
        <f t="shared" si="0"/>
        <v>306.94306199598174</v>
      </c>
      <c r="Q31" s="628">
        <f t="shared" si="0"/>
        <v>319.28188074486127</v>
      </c>
      <c r="R31" s="628">
        <f t="shared" si="0"/>
        <v>314.04790862591454</v>
      </c>
      <c r="S31" s="628">
        <f t="shared" si="0"/>
        <v>313.48020215514219</v>
      </c>
      <c r="T31" s="628">
        <f t="shared" si="0"/>
        <v>305.68296096788265</v>
      </c>
      <c r="U31" s="628">
        <f t="shared" si="0"/>
        <v>289.0846274609728</v>
      </c>
      <c r="V31" s="628">
        <f t="shared" si="0"/>
        <v>294.08260384284262</v>
      </c>
      <c r="W31" s="628">
        <f t="shared" si="0"/>
        <v>298.78497723528699</v>
      </c>
      <c r="X31" s="628">
        <f t="shared" si="0"/>
        <v>293.27076341960623</v>
      </c>
      <c r="Y31" s="628">
        <f t="shared" si="0"/>
        <v>303.32397438715009</v>
      </c>
      <c r="Z31" s="628">
        <f t="shared" si="0"/>
        <v>304.45736024761817</v>
      </c>
      <c r="AA31" s="628">
        <f t="shared" si="0"/>
        <v>300.10667163485687</v>
      </c>
      <c r="AB31" s="628">
        <f t="shared" si="0"/>
        <v>304.40611151472757</v>
      </c>
    </row>
    <row r="32" spans="1:28">
      <c r="A32" s="627" t="s">
        <v>87</v>
      </c>
      <c r="B32" s="628">
        <f t="shared" si="1"/>
        <v>147.50969283658486</v>
      </c>
      <c r="C32" s="628">
        <f t="shared" si="0"/>
        <v>194.74416958211026</v>
      </c>
      <c r="D32" s="628">
        <f t="shared" si="0"/>
        <v>222.59410268988407</v>
      </c>
      <c r="E32" s="628">
        <f t="shared" si="0"/>
        <v>211.53321582937684</v>
      </c>
      <c r="F32" s="628">
        <f t="shared" si="0"/>
        <v>212.86478880412062</v>
      </c>
      <c r="G32" s="628">
        <f t="shared" si="0"/>
        <v>223.14833111490486</v>
      </c>
      <c r="H32" s="628">
        <f t="shared" si="0"/>
        <v>243.80658845062274</v>
      </c>
      <c r="I32" s="628">
        <f t="shared" si="0"/>
        <v>253.55200206189269</v>
      </c>
      <c r="J32" s="628">
        <f t="shared" si="0"/>
        <v>247.42642866013182</v>
      </c>
      <c r="K32" s="628">
        <f t="shared" si="0"/>
        <v>242.25656290373777</v>
      </c>
      <c r="L32" s="628">
        <f t="shared" si="0"/>
        <v>232.94116553116334</v>
      </c>
      <c r="M32" s="628">
        <f t="shared" si="0"/>
        <v>209.7463023574027</v>
      </c>
      <c r="N32" s="628">
        <f t="shared" si="0"/>
        <v>189.10867900986796</v>
      </c>
      <c r="O32" s="628">
        <f t="shared" si="0"/>
        <v>180.52263611851382</v>
      </c>
      <c r="P32" s="628">
        <f t="shared" si="0"/>
        <v>174.34531191430005</v>
      </c>
      <c r="Q32" s="628">
        <f t="shared" si="0"/>
        <v>194.55457864013286</v>
      </c>
      <c r="R32" s="628">
        <f t="shared" si="0"/>
        <v>187.04361137058851</v>
      </c>
      <c r="S32" s="628">
        <f t="shared" si="0"/>
        <v>187.48394565663091</v>
      </c>
      <c r="T32" s="628">
        <f t="shared" si="0"/>
        <v>194.79117725797886</v>
      </c>
      <c r="U32" s="628">
        <f t="shared" si="0"/>
        <v>190.99017553867833</v>
      </c>
      <c r="V32" s="628">
        <f t="shared" si="0"/>
        <v>193.82646593163739</v>
      </c>
      <c r="W32" s="628">
        <f t="shared" si="0"/>
        <v>191.75472459084332</v>
      </c>
      <c r="X32" s="628">
        <f t="shared" si="0"/>
        <v>194.78237932515097</v>
      </c>
      <c r="Y32" s="628">
        <f t="shared" si="0"/>
        <v>191.84528198759406</v>
      </c>
      <c r="Z32" s="628">
        <f t="shared" si="0"/>
        <v>190.50081095602332</v>
      </c>
      <c r="AA32" s="628">
        <f t="shared" si="0"/>
        <v>189.88214517425376</v>
      </c>
      <c r="AB32" s="628">
        <f t="shared" si="0"/>
        <v>188.38484124169281</v>
      </c>
    </row>
    <row r="33" spans="1:28" ht="15" thickBot="1">
      <c r="A33" s="631" t="s">
        <v>88</v>
      </c>
      <c r="B33" s="632">
        <f t="shared" si="1"/>
        <v>252.56332166666598</v>
      </c>
      <c r="C33" s="632">
        <f t="shared" si="0"/>
        <v>278.52847900000046</v>
      </c>
      <c r="D33" s="632">
        <f t="shared" si="0"/>
        <v>272.89325846153758</v>
      </c>
      <c r="E33" s="632">
        <f t="shared" si="0"/>
        <v>269.94677027777823</v>
      </c>
      <c r="F33" s="632">
        <f t="shared" si="0"/>
        <v>253.90377956521755</v>
      </c>
      <c r="G33" s="632">
        <f t="shared" si="0"/>
        <v>255.04585590909096</v>
      </c>
      <c r="H33" s="632">
        <f t="shared" si="0"/>
        <v>241.17244277777766</v>
      </c>
      <c r="I33" s="632">
        <f t="shared" si="0"/>
        <v>246.28206628936042</v>
      </c>
      <c r="J33" s="632">
        <f t="shared" si="0"/>
        <v>248.10825238597488</v>
      </c>
      <c r="K33" s="632">
        <f t="shared" si="0"/>
        <v>254.37021584127172</v>
      </c>
      <c r="L33" s="632">
        <f t="shared" si="0"/>
        <v>263.96694003637691</v>
      </c>
      <c r="M33" s="632">
        <f t="shared" si="0"/>
        <v>263.96694003637668</v>
      </c>
      <c r="N33" s="632">
        <f t="shared" si="0"/>
        <v>249.89605256670862</v>
      </c>
      <c r="O33" s="632">
        <f t="shared" si="0"/>
        <v>235.97960821180723</v>
      </c>
      <c r="P33" s="632">
        <f t="shared" si="0"/>
        <v>270.14624063213421</v>
      </c>
      <c r="Q33" s="632">
        <f t="shared" si="0"/>
        <v>245.06888908854845</v>
      </c>
      <c r="R33" s="632">
        <f t="shared" si="0"/>
        <v>250.09428868085351</v>
      </c>
      <c r="S33" s="632">
        <f t="shared" si="0"/>
        <v>254.63047303835742</v>
      </c>
      <c r="T33" s="632">
        <f t="shared" si="0"/>
        <v>262.86066087578064</v>
      </c>
      <c r="U33" s="632">
        <f t="shared" si="0"/>
        <v>252.58881342970642</v>
      </c>
      <c r="V33" s="632">
        <f t="shared" si="0"/>
        <v>274.11681854794932</v>
      </c>
      <c r="W33" s="632">
        <f t="shared" si="0"/>
        <v>278.7222840061192</v>
      </c>
      <c r="X33" s="632">
        <f t="shared" si="0"/>
        <v>265.80810861026083</v>
      </c>
      <c r="Y33" s="632">
        <f t="shared" si="0"/>
        <v>250.99206802577558</v>
      </c>
      <c r="Z33" s="632">
        <f t="shared" si="0"/>
        <v>267.46786008670415</v>
      </c>
      <c r="AA33" s="632">
        <f t="shared" si="0"/>
        <v>277.60894468905133</v>
      </c>
      <c r="AB33" s="632">
        <f t="shared" si="0"/>
        <v>252.35847789878076</v>
      </c>
    </row>
    <row r="34" spans="1:28" ht="16.8" thickTop="1" thickBot="1">
      <c r="A34" s="635" t="s">
        <v>170</v>
      </c>
      <c r="B34" s="636">
        <f t="shared" si="1"/>
        <v>187.0926777943985</v>
      </c>
      <c r="C34" s="636">
        <f t="shared" si="0"/>
        <v>203.47880146680953</v>
      </c>
      <c r="D34" s="636">
        <f t="shared" si="0"/>
        <v>202.24895555364935</v>
      </c>
      <c r="E34" s="636">
        <f t="shared" si="0"/>
        <v>204.88334117730608</v>
      </c>
      <c r="F34" s="636">
        <f t="shared" si="0"/>
        <v>199.16495937279859</v>
      </c>
      <c r="G34" s="636">
        <f t="shared" si="0"/>
        <v>205.37096552089778</v>
      </c>
      <c r="H34" s="636">
        <f t="shared" si="0"/>
        <v>206.46859991140153</v>
      </c>
      <c r="I34" s="636">
        <f t="shared" si="0"/>
        <v>208.98182763335521</v>
      </c>
      <c r="J34" s="636">
        <f t="shared" si="0"/>
        <v>212.58343406804019</v>
      </c>
      <c r="K34" s="636">
        <f t="shared" si="0"/>
        <v>219.40235726224597</v>
      </c>
      <c r="L34" s="636">
        <f t="shared" si="0"/>
        <v>226.30511446110356</v>
      </c>
      <c r="M34" s="636">
        <f t="shared" si="0"/>
        <v>231.57208385966854</v>
      </c>
      <c r="N34" s="636">
        <f t="shared" si="0"/>
        <v>236.90093861590981</v>
      </c>
      <c r="O34" s="636">
        <f t="shared" si="0"/>
        <v>240.44998578609284</v>
      </c>
      <c r="P34" s="636">
        <f t="shared" si="0"/>
        <v>242.83976017682315</v>
      </c>
      <c r="Q34" s="636">
        <f t="shared" si="0"/>
        <v>248.03056278866495</v>
      </c>
      <c r="R34" s="636">
        <f t="shared" si="0"/>
        <v>250.51259035113404</v>
      </c>
      <c r="S34" s="636">
        <f t="shared" si="0"/>
        <v>251.88666787406089</v>
      </c>
      <c r="T34" s="636">
        <f t="shared" si="0"/>
        <v>251.0273622243175</v>
      </c>
      <c r="U34" s="636">
        <f t="shared" si="0"/>
        <v>247.02324418217447</v>
      </c>
      <c r="V34" s="636">
        <f t="shared" si="0"/>
        <v>250.477214419875</v>
      </c>
      <c r="W34" s="636">
        <f t="shared" si="0"/>
        <v>252.34587064533713</v>
      </c>
      <c r="X34" s="636">
        <f t="shared" si="0"/>
        <v>256.17632020352812</v>
      </c>
      <c r="Y34" s="636">
        <f t="shared" si="0"/>
        <v>260.83344991299839</v>
      </c>
      <c r="Z34" s="636">
        <f t="shared" si="0"/>
        <v>267.61861416592808</v>
      </c>
      <c r="AA34" s="636">
        <f t="shared" si="0"/>
        <v>264.1704298678182</v>
      </c>
      <c r="AB34" s="636">
        <f t="shared" si="0"/>
        <v>267.33536578964953</v>
      </c>
    </row>
    <row r="35" spans="1:28" ht="15" thickTop="1"/>
  </sheetData>
  <mergeCells count="3">
    <mergeCell ref="B3:AB3"/>
    <mergeCell ref="B14:AB14"/>
    <mergeCell ref="B25:AB25"/>
  </mergeCells>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7"/>
  <sheetViews>
    <sheetView zoomScaleNormal="100" workbookViewId="0">
      <selection activeCell="Q26" sqref="Q26"/>
    </sheetView>
  </sheetViews>
  <sheetFormatPr defaultColWidth="11.44140625" defaultRowHeight="13.2"/>
  <cols>
    <col min="1" max="1" width="21.5546875" customWidth="1"/>
    <col min="2" max="2" width="8.6640625" customWidth="1"/>
    <col min="3" max="3" width="5.33203125" customWidth="1"/>
    <col min="4" max="4" width="7.5546875" customWidth="1"/>
    <col min="5" max="5" width="8.6640625" customWidth="1"/>
    <col min="6" max="6" width="5.33203125" customWidth="1"/>
    <col min="7" max="7" width="7.5546875" customWidth="1"/>
    <col min="8" max="8" width="8.6640625" customWidth="1"/>
    <col min="9" max="9" width="5.33203125" customWidth="1"/>
    <col min="10" max="10" width="7.5546875" customWidth="1"/>
    <col min="11" max="11" width="8.88671875" customWidth="1"/>
    <col min="12" max="12" width="5.33203125" customWidth="1"/>
    <col min="13" max="13" width="7.5546875" customWidth="1"/>
    <col min="14" max="14" width="8.88671875" customWidth="1"/>
    <col min="15" max="15" width="5.33203125" customWidth="1"/>
    <col min="16" max="16" width="7.5546875" customWidth="1"/>
    <col min="17" max="17" width="5.33203125" customWidth="1"/>
    <col min="18" max="18" width="12.88671875" customWidth="1"/>
  </cols>
  <sheetData>
    <row r="1" spans="1:20" ht="15.75" customHeight="1">
      <c r="A1" s="720" t="s">
        <v>42</v>
      </c>
      <c r="B1" s="720"/>
      <c r="C1" s="720"/>
      <c r="D1" s="720"/>
      <c r="E1" s="720"/>
      <c r="F1" s="720"/>
      <c r="G1" s="720"/>
      <c r="H1" s="720"/>
      <c r="I1" s="720"/>
      <c r="J1" s="720"/>
      <c r="K1" s="720"/>
      <c r="L1" s="720"/>
      <c r="M1" s="720"/>
      <c r="N1" s="720"/>
      <c r="O1" s="720"/>
      <c r="P1" s="720"/>
    </row>
    <row r="2" spans="1:20" ht="10.5" customHeight="1">
      <c r="A2" s="83"/>
      <c r="B2" s="83"/>
      <c r="C2" s="75"/>
      <c r="D2" s="83"/>
      <c r="E2" s="47"/>
      <c r="F2" s="75"/>
      <c r="G2" s="83"/>
      <c r="H2" s="83"/>
      <c r="I2" s="75"/>
      <c r="J2" s="83"/>
      <c r="K2" s="83"/>
      <c r="L2" s="75"/>
      <c r="M2" s="83"/>
      <c r="N2" s="83"/>
      <c r="O2" s="75"/>
      <c r="P2" s="83"/>
    </row>
    <row r="3" spans="1:20" ht="31.5" customHeight="1">
      <c r="A3" s="725" t="s">
        <v>20</v>
      </c>
      <c r="B3" s="721" t="s">
        <v>43</v>
      </c>
      <c r="C3" s="722"/>
      <c r="D3" s="723" t="s">
        <v>397</v>
      </c>
      <c r="E3" s="721" t="s">
        <v>389</v>
      </c>
      <c r="F3" s="722"/>
      <c r="G3" s="723" t="s">
        <v>397</v>
      </c>
      <c r="H3" s="721" t="s">
        <v>44</v>
      </c>
      <c r="I3" s="722"/>
      <c r="J3" s="723" t="s">
        <v>397</v>
      </c>
      <c r="K3" s="721" t="s">
        <v>390</v>
      </c>
      <c r="L3" s="722"/>
      <c r="M3" s="723" t="s">
        <v>397</v>
      </c>
      <c r="N3" s="721" t="s">
        <v>391</v>
      </c>
      <c r="O3" s="722"/>
      <c r="P3" s="723" t="s">
        <v>397</v>
      </c>
    </row>
    <row r="4" spans="1:20" ht="15.75" customHeight="1">
      <c r="A4" s="726"/>
      <c r="B4" s="85" t="s">
        <v>23</v>
      </c>
      <c r="C4" s="14" t="s">
        <v>24</v>
      </c>
      <c r="D4" s="724"/>
      <c r="E4" s="82" t="s">
        <v>23</v>
      </c>
      <c r="F4" s="14" t="s">
        <v>24</v>
      </c>
      <c r="G4" s="724"/>
      <c r="H4" s="82" t="s">
        <v>23</v>
      </c>
      <c r="I4" s="14" t="s">
        <v>24</v>
      </c>
      <c r="J4" s="724"/>
      <c r="K4" s="82" t="s">
        <v>23</v>
      </c>
      <c r="L4" s="14" t="s">
        <v>24</v>
      </c>
      <c r="M4" s="724"/>
      <c r="N4" s="82" t="s">
        <v>23</v>
      </c>
      <c r="O4" s="14" t="s">
        <v>24</v>
      </c>
      <c r="P4" s="724"/>
    </row>
    <row r="5" spans="1:20" ht="16.5" customHeight="1">
      <c r="A5" s="86" t="s">
        <v>25</v>
      </c>
      <c r="B5" s="91">
        <v>1088.1079999999999</v>
      </c>
      <c r="C5" s="95">
        <f>B5/B$20*100</f>
        <v>75.397965427089147</v>
      </c>
      <c r="D5" s="100">
        <v>2.48353203396799</v>
      </c>
      <c r="E5" s="91">
        <v>93.158000000000001</v>
      </c>
      <c r="F5" s="95">
        <f>E5/E$20*100</f>
        <v>18.707665698689954</v>
      </c>
      <c r="G5" s="100">
        <v>7.9545311825554998</v>
      </c>
      <c r="H5" s="91">
        <v>618.22299999999996</v>
      </c>
      <c r="I5" s="95">
        <f>H5/H$20*100</f>
        <v>40.801843208481607</v>
      </c>
      <c r="J5" s="100">
        <v>2.3728252283431499</v>
      </c>
      <c r="K5" s="91">
        <v>559.61800000000005</v>
      </c>
      <c r="L5" s="95">
        <f>K5/K$20*100</f>
        <v>52.309742983840209</v>
      </c>
      <c r="M5" s="100">
        <v>2.9211023620566001</v>
      </c>
      <c r="N5" s="91">
        <v>1.093</v>
      </c>
      <c r="O5" s="95">
        <f>N5/N$20*100</f>
        <v>13.998463114754097</v>
      </c>
      <c r="P5" s="100">
        <v>42.861992565651498</v>
      </c>
      <c r="R5" s="78" t="s">
        <v>64</v>
      </c>
      <c r="S5" s="79">
        <f>B5</f>
        <v>1088.1079999999999</v>
      </c>
      <c r="T5" s="80">
        <f t="shared" ref="T5:T10" si="0">S5/$S$10</f>
        <v>0.46102364206423185</v>
      </c>
    </row>
    <row r="6" spans="1:20" ht="15" customHeight="1">
      <c r="A6" s="87" t="s">
        <v>45</v>
      </c>
      <c r="B6" s="92">
        <v>1010.24</v>
      </c>
      <c r="C6" s="96">
        <f t="shared" ref="C6:C19" si="1">B6/B$20*100</f>
        <v>70.002279730562179</v>
      </c>
      <c r="D6" s="101">
        <v>2.5146455631664701</v>
      </c>
      <c r="E6" s="92">
        <v>87.962999999999994</v>
      </c>
      <c r="F6" s="96">
        <f t="shared" ref="F6:F19" si="2">E6/E$20*100</f>
        <v>17.664423858969325</v>
      </c>
      <c r="G6" s="101">
        <v>8.0429405889871095</v>
      </c>
      <c r="H6" s="92">
        <v>570.43700000000001</v>
      </c>
      <c r="I6" s="96">
        <f t="shared" ref="I6:I19" si="3">H6/H$20*100</f>
        <v>37.648034826133333</v>
      </c>
      <c r="J6" s="101">
        <v>2.4251793421298</v>
      </c>
      <c r="K6" s="92">
        <v>481.46699999999998</v>
      </c>
      <c r="L6" s="96">
        <f t="shared" ref="L6:L19" si="4">K6/K$20*100</f>
        <v>45.004655006094502</v>
      </c>
      <c r="M6" s="101">
        <v>3.0292114115412101</v>
      </c>
      <c r="N6" s="92">
        <v>1.093</v>
      </c>
      <c r="O6" s="96">
        <f t="shared" ref="O6:O19" si="5">N6/N$20*100</f>
        <v>13.998463114754097</v>
      </c>
      <c r="P6" s="101">
        <v>42.861992565651498</v>
      </c>
      <c r="R6" s="78" t="s">
        <v>51</v>
      </c>
      <c r="S6" s="79">
        <f>E5</f>
        <v>93.158000000000001</v>
      </c>
      <c r="T6" s="80">
        <f t="shared" si="0"/>
        <v>3.9470383865774089E-2</v>
      </c>
    </row>
    <row r="7" spans="1:20" ht="15" customHeight="1">
      <c r="A7" s="87" t="s">
        <v>46</v>
      </c>
      <c r="B7" s="92">
        <v>77.869</v>
      </c>
      <c r="C7" s="96">
        <f t="shared" si="1"/>
        <v>5.3957549892492338</v>
      </c>
      <c r="D7" s="101">
        <v>5.8874221970937599</v>
      </c>
      <c r="E7" s="92">
        <v>5.194</v>
      </c>
      <c r="F7" s="96">
        <f t="shared" si="2"/>
        <v>1.0430410231971019</v>
      </c>
      <c r="G7" s="101">
        <v>26.550755559294601</v>
      </c>
      <c r="H7" s="92">
        <v>47.784999999999997</v>
      </c>
      <c r="I7" s="96">
        <f t="shared" si="3"/>
        <v>3.1537423837632916</v>
      </c>
      <c r="J7" s="101">
        <v>6.0803770471845899</v>
      </c>
      <c r="K7" s="92">
        <v>78.152000000000001</v>
      </c>
      <c r="L7" s="96">
        <f t="shared" si="4"/>
        <v>7.3051814517636675</v>
      </c>
      <c r="M7" s="101">
        <v>5.2814733931289197</v>
      </c>
      <c r="N7" s="92">
        <v>0</v>
      </c>
      <c r="O7" s="96">
        <f t="shared" si="5"/>
        <v>0</v>
      </c>
      <c r="P7" s="101" t="s">
        <v>437</v>
      </c>
      <c r="R7" s="78" t="s">
        <v>52</v>
      </c>
      <c r="S7" s="79">
        <f>H5</f>
        <v>618.22299999999996</v>
      </c>
      <c r="T7" s="80">
        <f t="shared" si="0"/>
        <v>0.26193670027963734</v>
      </c>
    </row>
    <row r="8" spans="1:20" ht="15" customHeight="1">
      <c r="A8" s="88" t="s">
        <v>28</v>
      </c>
      <c r="B8" s="92">
        <v>10.340999999999999</v>
      </c>
      <c r="C8" s="96">
        <f t="shared" si="1"/>
        <v>0.71655604083558699</v>
      </c>
      <c r="D8" s="101">
        <v>13.7264059049884</v>
      </c>
      <c r="E8" s="92">
        <v>3.5670000000000002</v>
      </c>
      <c r="F8" s="96">
        <f t="shared" si="2"/>
        <v>0.71631253941934214</v>
      </c>
      <c r="G8" s="101">
        <v>22.01682045043</v>
      </c>
      <c r="H8" s="92">
        <v>28.151</v>
      </c>
      <c r="I8" s="96">
        <f t="shared" si="3"/>
        <v>1.8579261660629995</v>
      </c>
      <c r="J8" s="101">
        <v>8.3144162746244294</v>
      </c>
      <c r="K8" s="92">
        <v>11.345000000000001</v>
      </c>
      <c r="L8" s="96">
        <f t="shared" si="4"/>
        <v>1.0604627337785189</v>
      </c>
      <c r="M8" s="101">
        <v>12.2894247658602</v>
      </c>
      <c r="N8" s="92">
        <v>0</v>
      </c>
      <c r="O8" s="96">
        <f t="shared" si="5"/>
        <v>0</v>
      </c>
      <c r="P8" s="101" t="s">
        <v>437</v>
      </c>
      <c r="R8" s="78" t="s">
        <v>53</v>
      </c>
      <c r="S8" s="79">
        <f>K5</f>
        <v>559.61800000000005</v>
      </c>
      <c r="T8" s="80">
        <f t="shared" si="0"/>
        <v>0.23710617744258966</v>
      </c>
    </row>
    <row r="9" spans="1:20" ht="15" customHeight="1">
      <c r="A9" s="88" t="s">
        <v>29</v>
      </c>
      <c r="B9" s="92">
        <v>33.582000000000001</v>
      </c>
      <c r="C9" s="96">
        <f t="shared" si="1"/>
        <v>2.3269881987564727</v>
      </c>
      <c r="D9" s="101">
        <v>14.9955774543525</v>
      </c>
      <c r="E9" s="92">
        <v>85.882000000000005</v>
      </c>
      <c r="F9" s="96">
        <f t="shared" si="2"/>
        <v>17.246524673510496</v>
      </c>
      <c r="G9" s="101">
        <v>6.9205970792117997</v>
      </c>
      <c r="H9" s="92">
        <v>673.57799999999997</v>
      </c>
      <c r="I9" s="96">
        <f t="shared" si="3"/>
        <v>44.455194880621754</v>
      </c>
      <c r="J9" s="101">
        <v>2.6241688838034101</v>
      </c>
      <c r="K9" s="92">
        <v>404.512</v>
      </c>
      <c r="L9" s="96">
        <f t="shared" si="4"/>
        <v>37.811361953831316</v>
      </c>
      <c r="M9" s="101">
        <v>3.4856242186313402</v>
      </c>
      <c r="N9" s="92">
        <v>0.93700000000000006</v>
      </c>
      <c r="O9" s="96">
        <f t="shared" si="5"/>
        <v>12.000512295081968</v>
      </c>
      <c r="P9" s="101">
        <v>40.802099268322202</v>
      </c>
      <c r="R9" s="78" t="s">
        <v>396</v>
      </c>
      <c r="S9" s="79">
        <f>N5</f>
        <v>1.093</v>
      </c>
      <c r="T9" s="80">
        <f t="shared" si="0"/>
        <v>4.6309634776713841E-4</v>
      </c>
    </row>
    <row r="10" spans="1:20" ht="15" customHeight="1">
      <c r="A10" s="87" t="s">
        <v>47</v>
      </c>
      <c r="B10" s="92">
        <v>4.9390000000000001</v>
      </c>
      <c r="C10" s="96">
        <f t="shared" si="1"/>
        <v>0.34223675521583646</v>
      </c>
      <c r="D10" s="101">
        <v>27.818784261106899</v>
      </c>
      <c r="E10" s="92">
        <v>69.968000000000004</v>
      </c>
      <c r="F10" s="96">
        <f t="shared" si="2"/>
        <v>14.050730518108361</v>
      </c>
      <c r="G10" s="101">
        <v>7.8599529042542899</v>
      </c>
      <c r="H10" s="92">
        <v>544.93799999999999</v>
      </c>
      <c r="I10" s="96">
        <f t="shared" si="3"/>
        <v>35.965136907464704</v>
      </c>
      <c r="J10" s="101">
        <v>3.00674095222965</v>
      </c>
      <c r="K10" s="92">
        <v>352.20699999999999</v>
      </c>
      <c r="L10" s="96">
        <f t="shared" si="4"/>
        <v>32.922203444330613</v>
      </c>
      <c r="M10" s="101">
        <v>3.8089637137683199</v>
      </c>
      <c r="N10" s="92">
        <v>0.46800000000000003</v>
      </c>
      <c r="O10" s="96">
        <f t="shared" si="5"/>
        <v>5.9938524590163942</v>
      </c>
      <c r="P10" s="101">
        <v>57.736849102244101</v>
      </c>
      <c r="R10" s="81"/>
      <c r="S10" s="79">
        <f>SUM(S5:S9)</f>
        <v>2360.1999999999998</v>
      </c>
      <c r="T10" s="80">
        <f t="shared" si="0"/>
        <v>1</v>
      </c>
    </row>
    <row r="11" spans="1:20" ht="15" customHeight="1">
      <c r="A11" s="561" t="s">
        <v>31</v>
      </c>
      <c r="B11" s="92">
        <v>28.643000000000001</v>
      </c>
      <c r="C11" s="96">
        <f t="shared" si="1"/>
        <v>1.9847514435406364</v>
      </c>
      <c r="D11" s="101">
        <v>17.016756679473101</v>
      </c>
      <c r="E11" s="92">
        <v>15.914999999999999</v>
      </c>
      <c r="F11" s="96">
        <f t="shared" si="2"/>
        <v>3.1959949719256602</v>
      </c>
      <c r="G11" s="101">
        <v>12.9361993344281</v>
      </c>
      <c r="H11" s="92">
        <v>128.63900000000001</v>
      </c>
      <c r="I11" s="96">
        <f t="shared" si="3"/>
        <v>8.4899919745720656</v>
      </c>
      <c r="J11" s="101">
        <v>4.9597646483581403</v>
      </c>
      <c r="K11" s="92">
        <v>52.305</v>
      </c>
      <c r="L11" s="96">
        <f t="shared" si="4"/>
        <v>4.8891585095006986</v>
      </c>
      <c r="M11" s="101">
        <v>7.6100689957896597</v>
      </c>
      <c r="N11" s="92">
        <v>0.46800000000000003</v>
      </c>
      <c r="O11" s="96">
        <f t="shared" si="5"/>
        <v>5.9938524590163942</v>
      </c>
      <c r="P11" s="101">
        <v>57.701058902606498</v>
      </c>
    </row>
    <row r="12" spans="1:20" ht="15" customHeight="1">
      <c r="A12" s="88" t="s">
        <v>32</v>
      </c>
      <c r="B12" s="92">
        <v>210.816</v>
      </c>
      <c r="C12" s="96">
        <f t="shared" si="1"/>
        <v>14.608014534841422</v>
      </c>
      <c r="D12" s="101">
        <v>7.1593599256436304</v>
      </c>
      <c r="E12" s="92">
        <v>7.2149999999999999</v>
      </c>
      <c r="F12" s="96">
        <f t="shared" si="2"/>
        <v>1.4488912172443378</v>
      </c>
      <c r="G12" s="101">
        <v>34.974056570014703</v>
      </c>
      <c r="H12" s="92">
        <v>6.0309999999999997</v>
      </c>
      <c r="I12" s="96">
        <f t="shared" si="3"/>
        <v>0.39803746607672735</v>
      </c>
      <c r="J12" s="101">
        <v>21.3485917993012</v>
      </c>
      <c r="K12" s="92">
        <v>5.3959999999999999</v>
      </c>
      <c r="L12" s="96">
        <f t="shared" si="4"/>
        <v>0.50438580092277552</v>
      </c>
      <c r="M12" s="101">
        <v>31.599081637559099</v>
      </c>
      <c r="N12" s="92">
        <v>0</v>
      </c>
      <c r="O12" s="96">
        <f t="shared" si="5"/>
        <v>0</v>
      </c>
      <c r="P12" s="101" t="s">
        <v>437</v>
      </c>
    </row>
    <row r="13" spans="1:20" ht="15" customHeight="1">
      <c r="A13" s="88" t="s">
        <v>33</v>
      </c>
      <c r="B13" s="92">
        <v>35.74</v>
      </c>
      <c r="C13" s="96">
        <f t="shared" si="1"/>
        <v>2.4765218933820599</v>
      </c>
      <c r="D13" s="101">
        <v>9.97423504025417</v>
      </c>
      <c r="E13" s="92">
        <v>8.4130000000000003</v>
      </c>
      <c r="F13" s="96">
        <f t="shared" si="2"/>
        <v>1.6894694124291911</v>
      </c>
      <c r="G13" s="101">
        <v>20.296772720184201</v>
      </c>
      <c r="H13" s="92">
        <v>20.733000000000001</v>
      </c>
      <c r="I13" s="96">
        <f t="shared" si="3"/>
        <v>1.3683486626046739</v>
      </c>
      <c r="J13" s="101">
        <v>8.2740216086646807</v>
      </c>
      <c r="K13" s="92">
        <v>15.260999999999999</v>
      </c>
      <c r="L13" s="96">
        <f t="shared" si="4"/>
        <v>1.4265069881175827</v>
      </c>
      <c r="M13" s="101">
        <v>12.354050715762099</v>
      </c>
      <c r="N13" s="92">
        <v>1.405</v>
      </c>
      <c r="O13" s="96">
        <f t="shared" si="5"/>
        <v>17.99436475409836</v>
      </c>
      <c r="P13" s="101">
        <v>38.484713335184097</v>
      </c>
    </row>
    <row r="14" spans="1:20" ht="15" customHeight="1">
      <c r="A14" s="88" t="s">
        <v>34</v>
      </c>
      <c r="B14" s="92"/>
      <c r="C14" s="96">
        <f t="shared" si="1"/>
        <v>0</v>
      </c>
      <c r="D14" s="101"/>
      <c r="E14" s="92">
        <f>'1.'!B14</f>
        <v>187.26599118117974</v>
      </c>
      <c r="F14" s="96">
        <f t="shared" si="2"/>
        <v>37.606105323765341</v>
      </c>
      <c r="G14" s="101"/>
      <c r="H14" s="92"/>
      <c r="I14" s="96">
        <f t="shared" si="3"/>
        <v>0</v>
      </c>
      <c r="J14" s="101"/>
      <c r="K14" s="92"/>
      <c r="L14" s="96">
        <f t="shared" si="4"/>
        <v>0</v>
      </c>
      <c r="M14" s="101"/>
      <c r="N14" s="92"/>
      <c r="O14" s="96">
        <f t="shared" si="5"/>
        <v>0</v>
      </c>
      <c r="P14" s="101"/>
    </row>
    <row r="15" spans="1:20" ht="15" customHeight="1">
      <c r="A15" s="88" t="s">
        <v>35</v>
      </c>
      <c r="B15" s="92">
        <v>1.2050000000000001</v>
      </c>
      <c r="C15" s="96">
        <f t="shared" si="1"/>
        <v>8.3497730316882554E-2</v>
      </c>
      <c r="D15" s="101">
        <v>35.494626047282402</v>
      </c>
      <c r="E15" s="92">
        <v>26.937000000000001</v>
      </c>
      <c r="F15" s="96">
        <f t="shared" si="2"/>
        <v>5.4093946942357221</v>
      </c>
      <c r="G15" s="101">
        <v>10.802146839330099</v>
      </c>
      <c r="H15" s="92">
        <v>125.486</v>
      </c>
      <c r="I15" s="96">
        <f t="shared" si="3"/>
        <v>8.2818984360975296</v>
      </c>
      <c r="J15" s="101">
        <v>5.1142326899534902</v>
      </c>
      <c r="K15" s="92">
        <v>38.023000000000003</v>
      </c>
      <c r="L15" s="96">
        <f t="shared" si="4"/>
        <v>3.5541625849678828</v>
      </c>
      <c r="M15" s="101">
        <v>9.7542006580830005</v>
      </c>
      <c r="N15" s="92">
        <v>2.0299999999999998</v>
      </c>
      <c r="O15" s="96">
        <f t="shared" si="5"/>
        <v>25.99897540983606</v>
      </c>
      <c r="P15" s="101">
        <v>44.183819149447999</v>
      </c>
    </row>
    <row r="16" spans="1:20" ht="15" customHeight="1">
      <c r="A16" s="89" t="s">
        <v>36</v>
      </c>
      <c r="B16" s="102">
        <v>12.356999999999999</v>
      </c>
      <c r="C16" s="97">
        <f t="shared" si="1"/>
        <v>0.85625016890101047</v>
      </c>
      <c r="D16" s="103">
        <v>10.75659632116</v>
      </c>
      <c r="E16" s="102">
        <v>36.591999999999999</v>
      </c>
      <c r="F16" s="97">
        <f t="shared" si="2"/>
        <v>7.3482782288849355</v>
      </c>
      <c r="G16" s="103">
        <v>7.1594385280969801</v>
      </c>
      <c r="H16" s="102">
        <v>12.95</v>
      </c>
      <c r="I16" s="97">
        <f t="shared" si="3"/>
        <v>0.85468167562487463</v>
      </c>
      <c r="J16" s="103">
        <v>10.112793836513999</v>
      </c>
      <c r="K16" s="102">
        <v>9.4809999999999999</v>
      </c>
      <c r="L16" s="97">
        <f t="shared" si="4"/>
        <v>0.88622716429741177</v>
      </c>
      <c r="M16" s="103">
        <v>12.111319948090999</v>
      </c>
      <c r="N16" s="102">
        <v>0.156</v>
      </c>
      <c r="O16" s="97">
        <f t="shared" si="5"/>
        <v>1.9979508196721314</v>
      </c>
      <c r="P16" s="103">
        <v>99.947148360653998</v>
      </c>
    </row>
    <row r="17" spans="1:16" ht="15" customHeight="1">
      <c r="A17" s="89" t="s">
        <v>37</v>
      </c>
      <c r="B17" s="102">
        <v>33.472999999999999</v>
      </c>
      <c r="C17" s="97">
        <f t="shared" si="1"/>
        <v>2.3194352920307129</v>
      </c>
      <c r="D17" s="103">
        <v>7.7470211323126401</v>
      </c>
      <c r="E17" s="102">
        <v>7.4470000000000001</v>
      </c>
      <c r="F17" s="97">
        <f t="shared" si="2"/>
        <v>1.4954806507025065</v>
      </c>
      <c r="G17" s="103">
        <v>16.040432149898798</v>
      </c>
      <c r="H17" s="102">
        <v>18.574000000000002</v>
      </c>
      <c r="I17" s="97">
        <f t="shared" si="3"/>
        <v>1.2258577176105345</v>
      </c>
      <c r="J17" s="103">
        <v>9.06069959480641</v>
      </c>
      <c r="K17" s="102">
        <v>16.321999999999999</v>
      </c>
      <c r="L17" s="97">
        <f t="shared" si="4"/>
        <v>1.5256829211752299</v>
      </c>
      <c r="M17" s="103">
        <v>9.7977928476082106</v>
      </c>
      <c r="N17" s="102">
        <v>0.156</v>
      </c>
      <c r="O17" s="97">
        <f t="shared" si="5"/>
        <v>1.9979508196721314</v>
      </c>
      <c r="P17" s="103" t="s">
        <v>437</v>
      </c>
    </row>
    <row r="18" spans="1:16" ht="15" customHeight="1">
      <c r="A18" s="89" t="s">
        <v>38</v>
      </c>
      <c r="B18" s="102">
        <v>0.26</v>
      </c>
      <c r="C18" s="97">
        <f t="shared" si="1"/>
        <v>1.8016107786215322E-2</v>
      </c>
      <c r="D18" s="103">
        <v>67.341523518111103</v>
      </c>
      <c r="E18" s="102">
        <v>27.683</v>
      </c>
      <c r="F18" s="97">
        <f t="shared" si="2"/>
        <v>5.5592038207865562</v>
      </c>
      <c r="G18" s="103">
        <v>20.532896824029802</v>
      </c>
      <c r="H18" s="102">
        <v>0.625</v>
      </c>
      <c r="I18" s="97">
        <f t="shared" si="3"/>
        <v>4.1249115618961128E-2</v>
      </c>
      <c r="J18" s="103">
        <v>50.002103885323898</v>
      </c>
      <c r="K18" s="102">
        <v>1.405</v>
      </c>
      <c r="L18" s="97">
        <f t="shared" si="4"/>
        <v>0.13133099523656405</v>
      </c>
      <c r="M18" s="103">
        <v>40.0530961153666</v>
      </c>
      <c r="N18" s="102">
        <v>0</v>
      </c>
      <c r="O18" s="97">
        <f t="shared" si="5"/>
        <v>0</v>
      </c>
      <c r="P18" s="103" t="s">
        <v>437</v>
      </c>
    </row>
    <row r="19" spans="1:16" ht="15.75" customHeight="1">
      <c r="A19" s="90" t="s">
        <v>39</v>
      </c>
      <c r="B19" s="93">
        <v>17.271000000000001</v>
      </c>
      <c r="C19" s="98">
        <f t="shared" si="1"/>
        <v>1.1967546060604801</v>
      </c>
      <c r="D19" s="104">
        <v>18.486146593309702</v>
      </c>
      <c r="E19" s="93">
        <v>13.807</v>
      </c>
      <c r="F19" s="98">
        <f t="shared" si="2"/>
        <v>2.7726737403316113</v>
      </c>
      <c r="G19" s="104">
        <v>22.283094875487699</v>
      </c>
      <c r="H19" s="93">
        <v>10.835000000000001</v>
      </c>
      <c r="I19" s="98">
        <f t="shared" si="3"/>
        <v>0.71509466837031022</v>
      </c>
      <c r="J19" s="104">
        <v>16.013879761230299</v>
      </c>
      <c r="K19" s="93">
        <v>8.452</v>
      </c>
      <c r="L19" s="98">
        <f t="shared" si="4"/>
        <v>0.79004239981454749</v>
      </c>
      <c r="M19" s="104">
        <v>20.526951036231999</v>
      </c>
      <c r="N19" s="93">
        <v>2.0299999999999998</v>
      </c>
      <c r="O19" s="98">
        <f t="shared" si="5"/>
        <v>25.99897540983606</v>
      </c>
      <c r="P19" s="104">
        <v>34.412938623815698</v>
      </c>
    </row>
    <row r="20" spans="1:16" ht="19.5" customHeight="1">
      <c r="A20" s="77" t="s">
        <v>40</v>
      </c>
      <c r="B20" s="84">
        <v>1443.153</v>
      </c>
      <c r="C20" s="99">
        <f>SUM(C12:C19,C8:C9,C5)</f>
        <v>99.999999999999986</v>
      </c>
      <c r="D20" s="76">
        <v>2.1434278999185401</v>
      </c>
      <c r="E20" s="84">
        <f>SUM(E12:E19,E8:E9,E5)</f>
        <v>497.96699118117976</v>
      </c>
      <c r="F20" s="99">
        <f>SUM(F12:F19,F8:F9,F5)</f>
        <v>99.999999999999986</v>
      </c>
      <c r="G20" s="76">
        <v>4.3810695408834999</v>
      </c>
      <c r="H20" s="84">
        <v>1515.184</v>
      </c>
      <c r="I20" s="99">
        <f>SUM(I12:I19,I8:I9,I5)</f>
        <v>100.00013199716997</v>
      </c>
      <c r="J20" s="76">
        <v>1.7064715414188201</v>
      </c>
      <c r="K20" s="84">
        <v>1069.816</v>
      </c>
      <c r="L20" s="99">
        <f>SUM(L12:L19,L8:L9,L5)</f>
        <v>99.999906525982041</v>
      </c>
      <c r="M20" s="76">
        <v>2.0594284666368501</v>
      </c>
      <c r="N20" s="84">
        <v>7.8079999999999998</v>
      </c>
      <c r="O20" s="99">
        <f>SUM(O12:O19,O8:O9,O5)</f>
        <v>99.987192622950815</v>
      </c>
      <c r="P20" s="76">
        <v>19.487558146370201</v>
      </c>
    </row>
    <row r="21" spans="1:16" ht="12" customHeight="1">
      <c r="A21" s="718"/>
      <c r="B21" s="719"/>
      <c r="C21" s="719"/>
      <c r="D21" s="719"/>
      <c r="E21" s="719"/>
      <c r="F21" s="719"/>
      <c r="G21" s="719"/>
      <c r="H21" s="719"/>
      <c r="I21" s="68"/>
      <c r="J21" s="60"/>
      <c r="K21" s="105"/>
      <c r="L21" s="68"/>
      <c r="M21" s="60"/>
      <c r="N21" s="105"/>
      <c r="O21" s="68"/>
      <c r="P21" s="60"/>
    </row>
    <row r="22" spans="1:16" ht="15.75" customHeight="1">
      <c r="A22" s="11" t="s">
        <v>48</v>
      </c>
      <c r="B22" s="105"/>
      <c r="C22" s="105"/>
      <c r="D22" s="105"/>
      <c r="E22" s="105"/>
      <c r="F22" s="105"/>
      <c r="G22" s="105"/>
      <c r="H22" s="106"/>
      <c r="I22" s="65"/>
      <c r="J22" s="65"/>
      <c r="K22" s="105"/>
      <c r="L22" s="65"/>
      <c r="M22" s="65"/>
      <c r="N22" s="105"/>
      <c r="O22" s="65"/>
      <c r="P22" s="65"/>
    </row>
    <row r="23" spans="1:16" ht="15.75" customHeight="1">
      <c r="A23" s="11" t="s">
        <v>49</v>
      </c>
      <c r="B23" s="65"/>
      <c r="C23" s="94"/>
      <c r="D23" s="65"/>
      <c r="E23" s="65"/>
      <c r="F23" s="65"/>
      <c r="G23" s="65"/>
      <c r="H23" s="65"/>
      <c r="I23" s="65"/>
      <c r="J23" s="65"/>
      <c r="K23" s="65"/>
      <c r="L23" s="65"/>
      <c r="M23" s="65"/>
      <c r="N23" s="107"/>
      <c r="O23" s="107"/>
      <c r="P23" s="65"/>
    </row>
    <row r="24" spans="1:16" ht="17.25" customHeight="1">
      <c r="A24" s="11" t="s">
        <v>50</v>
      </c>
      <c r="N24" s="107"/>
      <c r="O24" s="107"/>
    </row>
    <row r="25" spans="1:16">
      <c r="N25" s="107"/>
      <c r="O25" s="107"/>
    </row>
    <row r="26" spans="1:16">
      <c r="N26" s="107"/>
      <c r="O26" s="107"/>
    </row>
    <row r="27" spans="1:16" ht="20.25" customHeight="1">
      <c r="A27" s="108"/>
      <c r="B27" s="109"/>
      <c r="C27" s="94"/>
      <c r="D27" s="65"/>
      <c r="E27" s="65"/>
      <c r="F27" s="65"/>
      <c r="G27" s="65"/>
      <c r="H27" s="65"/>
      <c r="I27" s="65"/>
      <c r="J27" s="65"/>
      <c r="K27" s="65"/>
      <c r="L27" s="65"/>
      <c r="M27" s="65"/>
      <c r="N27" s="65"/>
      <c r="O27" s="65"/>
      <c r="P27" s="65"/>
    </row>
  </sheetData>
  <mergeCells count="14">
    <mergeCell ref="A1:K1"/>
    <mergeCell ref="L1:P1"/>
    <mergeCell ref="A21:H21"/>
    <mergeCell ref="K3:L3"/>
    <mergeCell ref="M3:M4"/>
    <mergeCell ref="N3:O3"/>
    <mergeCell ref="P3:P4"/>
    <mergeCell ref="A3:A4"/>
    <mergeCell ref="B3:C3"/>
    <mergeCell ref="D3:D4"/>
    <mergeCell ref="E3:F3"/>
    <mergeCell ref="G3:G4"/>
    <mergeCell ref="H3:I3"/>
    <mergeCell ref="J3:J4"/>
  </mergeCells>
  <hyperlinks>
    <hyperlink ref="A1:P1" location="'0'!A1" display="ÜLDPINDALA  JAOTUS  MAAKATEGOORIATE  JÄRGI  OMANDIVORMITI" xr:uid="{BB071DD2-95F9-44D6-921E-B4AB7E2949D4}"/>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24" max="16383" man="1"/>
  </rowBreaks>
  <colBreaks count="1" manualBreakCount="1">
    <brk id="16" max="1048575" man="1"/>
  </colBreak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8058-4A58-4DA0-9900-24621C4514FF}">
  <dimension ref="A1:AB36"/>
  <sheetViews>
    <sheetView workbookViewId="0">
      <selection activeCell="M41" sqref="M41"/>
    </sheetView>
  </sheetViews>
  <sheetFormatPr defaultRowHeight="14.4"/>
  <cols>
    <col min="1" max="1" width="14.44140625" style="616" bestFit="1" customWidth="1"/>
    <col min="2" max="28" width="11.21875" style="616" customWidth="1"/>
    <col min="29" max="16384" width="8.88671875" style="616"/>
  </cols>
  <sheetData>
    <row r="1" spans="1:28" ht="15.6">
      <c r="A1" s="615" t="s">
        <v>463</v>
      </c>
      <c r="L1" s="617"/>
    </row>
    <row r="3" spans="1:28" ht="15" thickBot="1"/>
    <row r="4" spans="1:28" ht="15.6">
      <c r="A4" s="618" t="s">
        <v>443</v>
      </c>
      <c r="B4" s="933" t="s">
        <v>464</v>
      </c>
      <c r="C4" s="934"/>
      <c r="D4" s="934"/>
      <c r="E4" s="934"/>
      <c r="F4" s="934"/>
      <c r="G4" s="934"/>
      <c r="H4" s="934"/>
      <c r="I4" s="934"/>
      <c r="J4" s="934"/>
      <c r="K4" s="934"/>
      <c r="L4" s="934"/>
      <c r="M4" s="934"/>
      <c r="N4" s="934"/>
      <c r="O4" s="934"/>
      <c r="P4" s="934"/>
      <c r="Q4" s="934"/>
      <c r="R4" s="934"/>
      <c r="S4" s="934"/>
      <c r="T4" s="934"/>
      <c r="U4" s="934"/>
      <c r="V4" s="934"/>
      <c r="W4" s="934"/>
      <c r="X4" s="934"/>
      <c r="Y4" s="934"/>
      <c r="Z4" s="934"/>
      <c r="AA4" s="934"/>
      <c r="AB4" s="935"/>
    </row>
    <row r="5" spans="1:28" ht="16.2" thickBot="1">
      <c r="A5" s="619" t="s">
        <v>445</v>
      </c>
      <c r="B5" s="620">
        <v>1999</v>
      </c>
      <c r="C5" s="621">
        <v>2000</v>
      </c>
      <c r="D5" s="621">
        <v>2001</v>
      </c>
      <c r="E5" s="621">
        <v>2002</v>
      </c>
      <c r="F5" s="621">
        <v>2003</v>
      </c>
      <c r="G5" s="621">
        <v>2004</v>
      </c>
      <c r="H5" s="621">
        <v>2005</v>
      </c>
      <c r="I5" s="621">
        <v>2006</v>
      </c>
      <c r="J5" s="621">
        <v>2007</v>
      </c>
      <c r="K5" s="621">
        <v>2008</v>
      </c>
      <c r="L5" s="621">
        <v>2009</v>
      </c>
      <c r="M5" s="621">
        <v>2010</v>
      </c>
      <c r="N5" s="621">
        <v>2011</v>
      </c>
      <c r="O5" s="621">
        <v>2012</v>
      </c>
      <c r="P5" s="621">
        <v>2013</v>
      </c>
      <c r="Q5" s="621">
        <v>2014</v>
      </c>
      <c r="R5" s="621">
        <v>2015</v>
      </c>
      <c r="S5" s="621">
        <v>2016</v>
      </c>
      <c r="T5" s="621">
        <v>2017</v>
      </c>
      <c r="U5" s="621">
        <v>2018</v>
      </c>
      <c r="V5" s="621">
        <v>2019</v>
      </c>
      <c r="W5" s="621">
        <v>2020</v>
      </c>
      <c r="X5" s="621">
        <v>2021</v>
      </c>
      <c r="Y5" s="621">
        <v>2022</v>
      </c>
      <c r="Z5" s="621">
        <v>2023</v>
      </c>
      <c r="AA5" s="621">
        <v>2024</v>
      </c>
      <c r="AB5" s="622">
        <v>2025</v>
      </c>
    </row>
    <row r="6" spans="1:28" ht="15" thickTop="1">
      <c r="A6" s="623" t="s">
        <v>82</v>
      </c>
      <c r="B6" s="624">
        <v>677.168386263976</v>
      </c>
      <c r="C6" s="625">
        <v>713.37808822031695</v>
      </c>
      <c r="D6" s="625">
        <v>688.26802066238599</v>
      </c>
      <c r="E6" s="625">
        <v>675.29937457762105</v>
      </c>
      <c r="F6" s="625">
        <v>678.56299446852904</v>
      </c>
      <c r="G6" s="625">
        <v>699.65642623917495</v>
      </c>
      <c r="H6" s="625">
        <v>692.26084577718802</v>
      </c>
      <c r="I6" s="625">
        <v>710.92908269464499</v>
      </c>
      <c r="J6" s="625">
        <v>733.99516422219597</v>
      </c>
      <c r="K6" s="625">
        <v>725.05263861805804</v>
      </c>
      <c r="L6" s="625">
        <v>718.59383009759404</v>
      </c>
      <c r="M6" s="625">
        <v>711.39868670352496</v>
      </c>
      <c r="N6" s="625">
        <v>692.934307958462</v>
      </c>
      <c r="O6" s="625">
        <v>690.98690660693899</v>
      </c>
      <c r="P6" s="625">
        <v>699.50766709624099</v>
      </c>
      <c r="Q6" s="625">
        <v>707.29089704821797</v>
      </c>
      <c r="R6" s="625">
        <v>702.56135374483699</v>
      </c>
      <c r="S6" s="625">
        <v>698.13362271028495</v>
      </c>
      <c r="T6" s="625">
        <v>693.125863834705</v>
      </c>
      <c r="U6" s="625">
        <v>688.47460387228296</v>
      </c>
      <c r="V6" s="625">
        <v>683.21243119164399</v>
      </c>
      <c r="W6" s="625">
        <v>668.52930388268499</v>
      </c>
      <c r="X6" s="625">
        <v>665.76533547217696</v>
      </c>
      <c r="Y6" s="625">
        <v>658.32829971080196</v>
      </c>
      <c r="Z6" s="625">
        <v>650.97064365763595</v>
      </c>
      <c r="AA6" s="625">
        <v>650.09458535279805</v>
      </c>
      <c r="AB6" s="626">
        <v>651.44416271163004</v>
      </c>
    </row>
    <row r="7" spans="1:28">
      <c r="A7" s="627" t="s">
        <v>83</v>
      </c>
      <c r="B7" s="628">
        <v>341.55419835306202</v>
      </c>
      <c r="C7" s="629">
        <v>363.41107320662297</v>
      </c>
      <c r="D7" s="629">
        <v>363.83780382549003</v>
      </c>
      <c r="E7" s="629">
        <v>359.005849212817</v>
      </c>
      <c r="F7" s="629">
        <v>361.003935768931</v>
      </c>
      <c r="G7" s="629">
        <v>365.45827162947</v>
      </c>
      <c r="H7" s="629">
        <v>360.771127865354</v>
      </c>
      <c r="I7" s="629">
        <v>354.55689345627002</v>
      </c>
      <c r="J7" s="629">
        <v>345.16651356970499</v>
      </c>
      <c r="K7" s="629">
        <v>340.79654266619002</v>
      </c>
      <c r="L7" s="629">
        <v>327.46666386529603</v>
      </c>
      <c r="M7" s="629">
        <v>332.06343999651602</v>
      </c>
      <c r="N7" s="629">
        <v>338.314426320493</v>
      </c>
      <c r="O7" s="629">
        <v>339.98950911584598</v>
      </c>
      <c r="P7" s="629">
        <v>343.63548144989898</v>
      </c>
      <c r="Q7" s="629">
        <v>360.85410255557002</v>
      </c>
      <c r="R7" s="629">
        <v>364.64642231435698</v>
      </c>
      <c r="S7" s="629">
        <v>371.72646918273102</v>
      </c>
      <c r="T7" s="629">
        <v>377.74435123663898</v>
      </c>
      <c r="U7" s="629">
        <v>378.78860081153101</v>
      </c>
      <c r="V7" s="629">
        <v>380.38844505185</v>
      </c>
      <c r="W7" s="629">
        <v>376.17717366715601</v>
      </c>
      <c r="X7" s="629">
        <v>367.134266384917</v>
      </c>
      <c r="Y7" s="629">
        <v>361.51495934234902</v>
      </c>
      <c r="Z7" s="629">
        <v>358.25968640547501</v>
      </c>
      <c r="AA7" s="629">
        <v>358.86185402735703</v>
      </c>
      <c r="AB7" s="630">
        <v>365.76827561667102</v>
      </c>
    </row>
    <row r="8" spans="1:28">
      <c r="A8" s="627" t="s">
        <v>84</v>
      </c>
      <c r="B8" s="628">
        <v>630.081996018768</v>
      </c>
      <c r="C8" s="629">
        <v>643.163277545092</v>
      </c>
      <c r="D8" s="629">
        <v>643.46954873607899</v>
      </c>
      <c r="E8" s="629">
        <v>642.73150737321396</v>
      </c>
      <c r="F8" s="629">
        <v>650.75753628502503</v>
      </c>
      <c r="G8" s="629">
        <v>648.48534260489998</v>
      </c>
      <c r="H8" s="629">
        <v>649.95713331879301</v>
      </c>
      <c r="I8" s="629">
        <v>639.23194541047496</v>
      </c>
      <c r="J8" s="629">
        <v>637.30673523299095</v>
      </c>
      <c r="K8" s="629">
        <v>628.54635697129402</v>
      </c>
      <c r="L8" s="629">
        <v>637.91561680655104</v>
      </c>
      <c r="M8" s="629">
        <v>645.96088813624601</v>
      </c>
      <c r="N8" s="629">
        <v>665.31284266124396</v>
      </c>
      <c r="O8" s="629">
        <v>664.13826419384202</v>
      </c>
      <c r="P8" s="629">
        <v>661.07992300808496</v>
      </c>
      <c r="Q8" s="629">
        <v>652.16259562753498</v>
      </c>
      <c r="R8" s="629">
        <v>654.33858957835605</v>
      </c>
      <c r="S8" s="629">
        <v>642.39227850503403</v>
      </c>
      <c r="T8" s="629">
        <v>648.94783462902706</v>
      </c>
      <c r="U8" s="629">
        <v>641.89607019373705</v>
      </c>
      <c r="V8" s="629">
        <v>636.29263426628904</v>
      </c>
      <c r="W8" s="629">
        <v>629.59377252872503</v>
      </c>
      <c r="X8" s="629">
        <v>630.76595729794303</v>
      </c>
      <c r="Y8" s="629">
        <v>627.93176465763202</v>
      </c>
      <c r="Z8" s="629">
        <v>638.28772370127399</v>
      </c>
      <c r="AA8" s="629">
        <v>644.86043634876103</v>
      </c>
      <c r="AB8" s="630">
        <v>652.090307215145</v>
      </c>
    </row>
    <row r="9" spans="1:28">
      <c r="A9" s="627" t="s">
        <v>85</v>
      </c>
      <c r="B9" s="628">
        <v>118.328023415237</v>
      </c>
      <c r="C9" s="629">
        <v>113.887832846054</v>
      </c>
      <c r="D9" s="629">
        <v>110.958999246186</v>
      </c>
      <c r="E9" s="629">
        <v>112.328897729706</v>
      </c>
      <c r="F9" s="629">
        <v>113.89500608575599</v>
      </c>
      <c r="G9" s="629">
        <v>114.33124350931099</v>
      </c>
      <c r="H9" s="629">
        <v>110.88073952808099</v>
      </c>
      <c r="I9" s="629">
        <v>111.76695435705101</v>
      </c>
      <c r="J9" s="629">
        <v>109.804279747549</v>
      </c>
      <c r="K9" s="629">
        <v>112.61601101399</v>
      </c>
      <c r="L9" s="629">
        <v>111.12351638317899</v>
      </c>
      <c r="M9" s="629">
        <v>111.805473447906</v>
      </c>
      <c r="N9" s="629">
        <v>116.088447726985</v>
      </c>
      <c r="O9" s="629">
        <v>114.96845147126299</v>
      </c>
      <c r="P9" s="629">
        <v>113.02126807564299</v>
      </c>
      <c r="Q9" s="629">
        <v>116.433163318571</v>
      </c>
      <c r="R9" s="629">
        <v>120.382713246309</v>
      </c>
      <c r="S9" s="629">
        <v>124.02299879726399</v>
      </c>
      <c r="T9" s="629">
        <v>129.05436964089699</v>
      </c>
      <c r="U9" s="629">
        <v>128.66002322484201</v>
      </c>
      <c r="V9" s="629">
        <v>131.031413050438</v>
      </c>
      <c r="W9" s="629">
        <v>133.518918114229</v>
      </c>
      <c r="X9" s="629">
        <v>131.78060850426101</v>
      </c>
      <c r="Y9" s="629">
        <v>132.80326667276799</v>
      </c>
      <c r="Z9" s="629">
        <v>137.666005562804</v>
      </c>
      <c r="AA9" s="629">
        <v>142.82994113503</v>
      </c>
      <c r="AB9" s="630">
        <v>144.97545021776901</v>
      </c>
    </row>
    <row r="10" spans="1:28">
      <c r="A10" s="627" t="s">
        <v>86</v>
      </c>
      <c r="B10" s="628">
        <v>56.6766430430932</v>
      </c>
      <c r="C10" s="629">
        <v>60.035697200995202</v>
      </c>
      <c r="D10" s="629">
        <v>62.224175389918599</v>
      </c>
      <c r="E10" s="629">
        <v>58.159705993969098</v>
      </c>
      <c r="F10" s="629">
        <v>62.445438141709097</v>
      </c>
      <c r="G10" s="629">
        <v>65.538997253167494</v>
      </c>
      <c r="H10" s="629">
        <v>64.584159976208298</v>
      </c>
      <c r="I10" s="629">
        <v>62.718213430917302</v>
      </c>
      <c r="J10" s="629">
        <v>65.598644340739</v>
      </c>
      <c r="K10" s="629">
        <v>65.540648108368202</v>
      </c>
      <c r="L10" s="629">
        <v>65.490821357277198</v>
      </c>
      <c r="M10" s="629">
        <v>65.295291976702501</v>
      </c>
      <c r="N10" s="629">
        <v>67.934866283540401</v>
      </c>
      <c r="O10" s="629">
        <v>70.687229710357698</v>
      </c>
      <c r="P10" s="629">
        <v>70.680793269944004</v>
      </c>
      <c r="Q10" s="629">
        <v>68.909420414470006</v>
      </c>
      <c r="R10" s="629">
        <v>72.348008677136207</v>
      </c>
      <c r="S10" s="629">
        <v>75.157675286506404</v>
      </c>
      <c r="T10" s="629">
        <v>78.287802910176197</v>
      </c>
      <c r="U10" s="629">
        <v>79.394696031494803</v>
      </c>
      <c r="V10" s="629">
        <v>81.633973918370003</v>
      </c>
      <c r="W10" s="629">
        <v>84.360216201614307</v>
      </c>
      <c r="X10" s="629">
        <v>85.257348713789497</v>
      </c>
      <c r="Y10" s="629">
        <v>85.962264179626104</v>
      </c>
      <c r="Z10" s="629">
        <v>87.764918793553704</v>
      </c>
      <c r="AA10" s="629">
        <v>89.486516094075697</v>
      </c>
      <c r="AB10" s="630">
        <v>88.560805826277701</v>
      </c>
    </row>
    <row r="11" spans="1:28">
      <c r="A11" s="627" t="s">
        <v>87</v>
      </c>
      <c r="B11" s="628">
        <v>193.99636641500999</v>
      </c>
      <c r="C11" s="629">
        <v>170.02439832236399</v>
      </c>
      <c r="D11" s="629">
        <v>175.11403521928301</v>
      </c>
      <c r="E11" s="629">
        <v>173.43866231408799</v>
      </c>
      <c r="F11" s="629">
        <v>188.85169458081501</v>
      </c>
      <c r="G11" s="629">
        <v>189.471545308315</v>
      </c>
      <c r="H11" s="629">
        <v>193.47704126331701</v>
      </c>
      <c r="I11" s="629">
        <v>196.47668224268801</v>
      </c>
      <c r="J11" s="629">
        <v>185.768944794753</v>
      </c>
      <c r="K11" s="629">
        <v>174.62068505599899</v>
      </c>
      <c r="L11" s="629">
        <v>175.493202650456</v>
      </c>
      <c r="M11" s="629">
        <v>178.62501143751501</v>
      </c>
      <c r="N11" s="629">
        <v>175.80046504548301</v>
      </c>
      <c r="O11" s="629">
        <v>185.754956666993</v>
      </c>
      <c r="P11" s="629">
        <v>192.270377048591</v>
      </c>
      <c r="Q11" s="629">
        <v>194.88557511810899</v>
      </c>
      <c r="R11" s="629">
        <v>197.72585327495099</v>
      </c>
      <c r="S11" s="629">
        <v>196.213580077296</v>
      </c>
      <c r="T11" s="629">
        <v>194.02035545368</v>
      </c>
      <c r="U11" s="629">
        <v>196.51255286845301</v>
      </c>
      <c r="V11" s="629">
        <v>195.81917188668399</v>
      </c>
      <c r="W11" s="629">
        <v>195.70126816930801</v>
      </c>
      <c r="X11" s="629">
        <v>204.40074101289599</v>
      </c>
      <c r="Y11" s="629">
        <v>211.64342261665499</v>
      </c>
      <c r="Z11" s="629">
        <v>215.51808727025499</v>
      </c>
      <c r="AA11" s="629">
        <v>215.841572542899</v>
      </c>
      <c r="AB11" s="630">
        <v>212.68971390120399</v>
      </c>
    </row>
    <row r="12" spans="1:28" ht="15" thickBot="1">
      <c r="A12" s="631" t="s">
        <v>88</v>
      </c>
      <c r="B12" s="632">
        <v>36.136919597856199</v>
      </c>
      <c r="C12" s="633">
        <v>31.851962492644201</v>
      </c>
      <c r="D12" s="633">
        <v>31.216458537293299</v>
      </c>
      <c r="E12" s="633">
        <v>31.0560496357351</v>
      </c>
      <c r="F12" s="633">
        <v>36.526921988092703</v>
      </c>
      <c r="G12" s="633">
        <v>35.863210831106301</v>
      </c>
      <c r="H12" s="633">
        <v>35.297151936403097</v>
      </c>
      <c r="I12" s="633">
        <v>38.283796196182799</v>
      </c>
      <c r="J12" s="633">
        <v>38.902904050909903</v>
      </c>
      <c r="K12" s="633">
        <v>35.596471343008503</v>
      </c>
      <c r="L12" s="633">
        <v>35.163334434314699</v>
      </c>
      <c r="M12" s="633">
        <v>35.946255643194696</v>
      </c>
      <c r="N12" s="633">
        <v>33.551312267539203</v>
      </c>
      <c r="O12" s="633">
        <v>35.0784426151776</v>
      </c>
      <c r="P12" s="633">
        <v>35.452138885019401</v>
      </c>
      <c r="Q12" s="633">
        <v>35.4229265884574</v>
      </c>
      <c r="R12" s="633">
        <v>34.990105362340799</v>
      </c>
      <c r="S12" s="633">
        <v>35.524533440261202</v>
      </c>
      <c r="T12" s="633">
        <v>36.597723035335001</v>
      </c>
      <c r="U12" s="633">
        <v>35.361927990220501</v>
      </c>
      <c r="V12" s="633">
        <v>34.064432354721802</v>
      </c>
      <c r="W12" s="633">
        <v>32.750900764768303</v>
      </c>
      <c r="X12" s="633">
        <v>32.769490724547197</v>
      </c>
      <c r="Y12" s="633">
        <v>33.066160403274402</v>
      </c>
      <c r="Z12" s="633">
        <v>33.626438756524799</v>
      </c>
      <c r="AA12" s="633">
        <v>34.1012653048804</v>
      </c>
      <c r="AB12" s="634">
        <v>35.671355443834898</v>
      </c>
    </row>
    <row r="13" spans="1:28" ht="16.8" thickTop="1" thickBot="1">
      <c r="A13" s="635" t="s">
        <v>170</v>
      </c>
      <c r="B13" s="636">
        <v>2053.9425331070001</v>
      </c>
      <c r="C13" s="637">
        <v>2095.7523298340898</v>
      </c>
      <c r="D13" s="637">
        <v>2075.0890416166399</v>
      </c>
      <c r="E13" s="637">
        <v>2052.0200468371499</v>
      </c>
      <c r="F13" s="637">
        <v>2092.04352731886</v>
      </c>
      <c r="G13" s="637">
        <v>2118.80503737545</v>
      </c>
      <c r="H13" s="637">
        <v>2107.2281996653501</v>
      </c>
      <c r="I13" s="637">
        <v>2113.9635677882302</v>
      </c>
      <c r="J13" s="637">
        <v>2116.5431859588398</v>
      </c>
      <c r="K13" s="637">
        <v>2082.7693537769101</v>
      </c>
      <c r="L13" s="637">
        <v>2071.2469855946702</v>
      </c>
      <c r="M13" s="637">
        <v>2081.0950473416101</v>
      </c>
      <c r="N13" s="637">
        <v>2089.9366682637501</v>
      </c>
      <c r="O13" s="637">
        <v>2101.6037603804202</v>
      </c>
      <c r="P13" s="637">
        <v>2115.6476488334201</v>
      </c>
      <c r="Q13" s="637">
        <v>2135.9586806709299</v>
      </c>
      <c r="R13" s="637">
        <v>2146.9930461982899</v>
      </c>
      <c r="S13" s="637">
        <v>2143.1711579993798</v>
      </c>
      <c r="T13" s="637">
        <v>2157.7783007404601</v>
      </c>
      <c r="U13" s="637">
        <v>2149.0884749925599</v>
      </c>
      <c r="V13" s="637">
        <v>2142.4425017200001</v>
      </c>
      <c r="W13" s="637">
        <v>2120.6315533284901</v>
      </c>
      <c r="X13" s="637">
        <v>2117.87374811053</v>
      </c>
      <c r="Y13" s="637">
        <v>2111.2501375831098</v>
      </c>
      <c r="Z13" s="637">
        <v>2122.09350414752</v>
      </c>
      <c r="AA13" s="637">
        <v>2136.0761708057998</v>
      </c>
      <c r="AB13" s="638">
        <v>2151.2000709325298</v>
      </c>
    </row>
    <row r="14" spans="1:28" ht="15.6" thickTop="1" thickBot="1">
      <c r="A14" s="640"/>
      <c r="B14" s="641"/>
      <c r="C14" s="641"/>
      <c r="D14" s="641"/>
      <c r="E14" s="641"/>
      <c r="F14" s="641"/>
      <c r="G14" s="641"/>
      <c r="H14" s="641"/>
      <c r="I14" s="641"/>
      <c r="J14" s="641"/>
      <c r="K14" s="641"/>
      <c r="L14" s="641"/>
      <c r="M14" s="641"/>
      <c r="N14" s="641"/>
      <c r="O14" s="641"/>
      <c r="P14" s="641"/>
      <c r="Q14" s="641"/>
      <c r="R14" s="641"/>
      <c r="S14" s="641"/>
      <c r="T14" s="641"/>
      <c r="U14" s="641"/>
      <c r="V14" s="641"/>
      <c r="W14" s="641"/>
      <c r="X14" s="641"/>
      <c r="Y14" s="641"/>
      <c r="Z14" s="641"/>
      <c r="AA14" s="641"/>
      <c r="AB14" s="641"/>
    </row>
    <row r="15" spans="1:28" ht="15.6">
      <c r="A15" s="618" t="s">
        <v>446</v>
      </c>
      <c r="B15" s="933" t="s">
        <v>465</v>
      </c>
      <c r="C15" s="934"/>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5"/>
    </row>
    <row r="16" spans="1:28" ht="16.2" thickBot="1">
      <c r="A16" s="619" t="s">
        <v>445</v>
      </c>
      <c r="B16" s="620">
        <v>1999</v>
      </c>
      <c r="C16" s="621">
        <v>2000</v>
      </c>
      <c r="D16" s="621">
        <v>2001</v>
      </c>
      <c r="E16" s="621">
        <v>2002</v>
      </c>
      <c r="F16" s="621">
        <v>2003</v>
      </c>
      <c r="G16" s="621">
        <v>2004</v>
      </c>
      <c r="H16" s="621">
        <v>2005</v>
      </c>
      <c r="I16" s="621">
        <v>2006</v>
      </c>
      <c r="J16" s="621">
        <v>2007</v>
      </c>
      <c r="K16" s="621">
        <v>2008</v>
      </c>
      <c r="L16" s="621">
        <v>2009</v>
      </c>
      <c r="M16" s="621">
        <v>2010</v>
      </c>
      <c r="N16" s="621">
        <v>2011</v>
      </c>
      <c r="O16" s="621">
        <v>2012</v>
      </c>
      <c r="P16" s="621">
        <v>2013</v>
      </c>
      <c r="Q16" s="621">
        <v>2014</v>
      </c>
      <c r="R16" s="621">
        <v>2015</v>
      </c>
      <c r="S16" s="621">
        <v>2016</v>
      </c>
      <c r="T16" s="621">
        <v>2017</v>
      </c>
      <c r="U16" s="621">
        <v>2018</v>
      </c>
      <c r="V16" s="621">
        <v>2019</v>
      </c>
      <c r="W16" s="621">
        <v>2020</v>
      </c>
      <c r="X16" s="621">
        <v>2021</v>
      </c>
      <c r="Y16" s="621">
        <v>2022</v>
      </c>
      <c r="Z16" s="621">
        <v>2023</v>
      </c>
      <c r="AA16" s="621">
        <v>2024</v>
      </c>
      <c r="AB16" s="622">
        <v>2025</v>
      </c>
    </row>
    <row r="17" spans="1:28" ht="15" thickTop="1">
      <c r="A17" s="623" t="s">
        <v>448</v>
      </c>
      <c r="B17" s="624">
        <v>139375.30435844199</v>
      </c>
      <c r="C17" s="625">
        <v>154619.82149753699</v>
      </c>
      <c r="D17" s="625">
        <v>146761.24479859401</v>
      </c>
      <c r="E17" s="625">
        <v>147222.49523522999</v>
      </c>
      <c r="F17" s="625">
        <v>147099.561919981</v>
      </c>
      <c r="G17" s="625">
        <v>155071.789262495</v>
      </c>
      <c r="H17" s="625">
        <v>154730.82715723399</v>
      </c>
      <c r="I17" s="625">
        <v>161546.54488340701</v>
      </c>
      <c r="J17" s="625">
        <v>169031.84057976701</v>
      </c>
      <c r="K17" s="625">
        <v>170261.02102854499</v>
      </c>
      <c r="L17" s="625">
        <v>171484.81525272</v>
      </c>
      <c r="M17" s="625">
        <v>170500.32376666501</v>
      </c>
      <c r="N17" s="625">
        <v>170479.97190298699</v>
      </c>
      <c r="O17" s="625">
        <v>171974.301615153</v>
      </c>
      <c r="P17" s="625">
        <v>175604.48321497801</v>
      </c>
      <c r="Q17" s="625">
        <v>179543.65627215899</v>
      </c>
      <c r="R17" s="625">
        <v>179533.07070125701</v>
      </c>
      <c r="S17" s="625">
        <v>178160.768884472</v>
      </c>
      <c r="T17" s="625">
        <v>176684.96951022401</v>
      </c>
      <c r="U17" s="625">
        <v>174596.45542790301</v>
      </c>
      <c r="V17" s="625">
        <v>172922.86067690601</v>
      </c>
      <c r="W17" s="625">
        <v>169588.03946039901</v>
      </c>
      <c r="X17" s="625">
        <v>167363.967162143</v>
      </c>
      <c r="Y17" s="625">
        <v>164145.19546287201</v>
      </c>
      <c r="Z17" s="625">
        <v>161632.31551677699</v>
      </c>
      <c r="AA17" s="625">
        <v>161883.95068060199</v>
      </c>
      <c r="AB17" s="626">
        <v>162790.47728781501</v>
      </c>
    </row>
    <row r="18" spans="1:28">
      <c r="A18" s="627" t="s">
        <v>449</v>
      </c>
      <c r="B18" s="628">
        <v>83213.592742666893</v>
      </c>
      <c r="C18" s="629">
        <v>90509.687379754498</v>
      </c>
      <c r="D18" s="629">
        <v>88868.868969521194</v>
      </c>
      <c r="E18" s="629">
        <v>86339.240055819697</v>
      </c>
      <c r="F18" s="629">
        <v>86115.178830435194</v>
      </c>
      <c r="G18" s="629">
        <v>85735.262570442894</v>
      </c>
      <c r="H18" s="629">
        <v>83644.148458755997</v>
      </c>
      <c r="I18" s="629">
        <v>82547.370658903805</v>
      </c>
      <c r="J18" s="629">
        <v>80532.436321841698</v>
      </c>
      <c r="K18" s="629">
        <v>80230.832216984796</v>
      </c>
      <c r="L18" s="629">
        <v>79313.630156489293</v>
      </c>
      <c r="M18" s="629">
        <v>80670.214274234095</v>
      </c>
      <c r="N18" s="629">
        <v>82390.790074381497</v>
      </c>
      <c r="O18" s="629">
        <v>82807.345277593005</v>
      </c>
      <c r="P18" s="629">
        <v>84440.005925018297</v>
      </c>
      <c r="Q18" s="629">
        <v>89203.404942958005</v>
      </c>
      <c r="R18" s="629">
        <v>89783.775342823705</v>
      </c>
      <c r="S18" s="629">
        <v>92606.656173259107</v>
      </c>
      <c r="T18" s="629">
        <v>95422.1309969102</v>
      </c>
      <c r="U18" s="629">
        <v>95011.466929660295</v>
      </c>
      <c r="V18" s="629">
        <v>93389.542046197399</v>
      </c>
      <c r="W18" s="629">
        <v>92310.606120886805</v>
      </c>
      <c r="X18" s="629">
        <v>89272.127066815505</v>
      </c>
      <c r="Y18" s="629">
        <v>86251.209864475401</v>
      </c>
      <c r="Z18" s="629">
        <v>84271.438051963996</v>
      </c>
      <c r="AA18" s="629">
        <v>82665.069624460593</v>
      </c>
      <c r="AB18" s="630">
        <v>82589.4974618462</v>
      </c>
    </row>
    <row r="19" spans="1:28">
      <c r="A19" s="627" t="s">
        <v>450</v>
      </c>
      <c r="B19" s="628">
        <v>115590.120614007</v>
      </c>
      <c r="C19" s="629">
        <v>117818.625160036</v>
      </c>
      <c r="D19" s="629">
        <v>116883.427900743</v>
      </c>
      <c r="E19" s="629">
        <v>115931.310911671</v>
      </c>
      <c r="F19" s="629">
        <v>117193.53434152</v>
      </c>
      <c r="G19" s="629">
        <v>116622.98816879799</v>
      </c>
      <c r="H19" s="629">
        <v>116593.25171812699</v>
      </c>
      <c r="I19" s="629">
        <v>114686.74684044201</v>
      </c>
      <c r="J19" s="629">
        <v>113954.86454765</v>
      </c>
      <c r="K19" s="629">
        <v>112927.273029569</v>
      </c>
      <c r="L19" s="629">
        <v>116057.302088094</v>
      </c>
      <c r="M19" s="629">
        <v>119132.45312104101</v>
      </c>
      <c r="N19" s="629">
        <v>125230.425285923</v>
      </c>
      <c r="O19" s="629">
        <v>127552.331656694</v>
      </c>
      <c r="P19" s="629">
        <v>129919.15096476801</v>
      </c>
      <c r="Q19" s="629">
        <v>128316.61626074099</v>
      </c>
      <c r="R19" s="629">
        <v>129013.076549548</v>
      </c>
      <c r="S19" s="629">
        <v>127278.26469548899</v>
      </c>
      <c r="T19" s="629">
        <v>127553.31513843501</v>
      </c>
      <c r="U19" s="629">
        <v>125455.39554735601</v>
      </c>
      <c r="V19" s="629">
        <v>125586.86530005099</v>
      </c>
      <c r="W19" s="629">
        <v>123579.75026995801</v>
      </c>
      <c r="X19" s="629">
        <v>121977.452960902</v>
      </c>
      <c r="Y19" s="629">
        <v>121411.32568431</v>
      </c>
      <c r="Z19" s="629">
        <v>122014.69061711</v>
      </c>
      <c r="AA19" s="629">
        <v>122643.32807190801</v>
      </c>
      <c r="AB19" s="630">
        <v>123525.55297542601</v>
      </c>
    </row>
    <row r="20" spans="1:28">
      <c r="A20" s="627" t="s">
        <v>451</v>
      </c>
      <c r="B20" s="628">
        <v>38636.336020085299</v>
      </c>
      <c r="C20" s="629">
        <v>33627.437082209297</v>
      </c>
      <c r="D20" s="629">
        <v>34943.735379640901</v>
      </c>
      <c r="E20" s="629">
        <v>34510.025733675502</v>
      </c>
      <c r="F20" s="629">
        <v>33274.459302535703</v>
      </c>
      <c r="G20" s="629">
        <v>32325.232730049</v>
      </c>
      <c r="H20" s="629">
        <v>32069.9279953476</v>
      </c>
      <c r="I20" s="629">
        <v>30987.631520127601</v>
      </c>
      <c r="J20" s="629">
        <v>30391.059700230198</v>
      </c>
      <c r="K20" s="629">
        <v>30730.379044978701</v>
      </c>
      <c r="L20" s="629">
        <v>30825.320146525399</v>
      </c>
      <c r="M20" s="629">
        <v>31214.6289541308</v>
      </c>
      <c r="N20" s="629">
        <v>32483.631729795299</v>
      </c>
      <c r="O20" s="629">
        <v>32144.673741970098</v>
      </c>
      <c r="P20" s="629">
        <v>32517.494006856901</v>
      </c>
      <c r="Q20" s="629">
        <v>32272.035229527199</v>
      </c>
      <c r="R20" s="629">
        <v>32337.713345379099</v>
      </c>
      <c r="S20" s="629">
        <v>33040.401052808098</v>
      </c>
      <c r="T20" s="629">
        <v>34138.093346206697</v>
      </c>
      <c r="U20" s="629">
        <v>33688.554606343998</v>
      </c>
      <c r="V20" s="629">
        <v>34316.884096443202</v>
      </c>
      <c r="W20" s="629">
        <v>34544.660431657598</v>
      </c>
      <c r="X20" s="629">
        <v>33443.757035413</v>
      </c>
      <c r="Y20" s="629">
        <v>33207.0702711333</v>
      </c>
      <c r="Z20" s="629">
        <v>34758.035205895903</v>
      </c>
      <c r="AA20" s="629">
        <v>34633.815583524498</v>
      </c>
      <c r="AB20" s="630">
        <v>34323.832660646098</v>
      </c>
    </row>
    <row r="21" spans="1:28">
      <c r="A21" s="627" t="s">
        <v>452</v>
      </c>
      <c r="B21" s="628">
        <v>12352.5608318208</v>
      </c>
      <c r="C21" s="629">
        <v>13764.6091926722</v>
      </c>
      <c r="D21" s="629">
        <v>14608.402455794299</v>
      </c>
      <c r="E21" s="629">
        <v>13760.559479338201</v>
      </c>
      <c r="F21" s="629">
        <v>14775.2874177336</v>
      </c>
      <c r="G21" s="629">
        <v>15210.2920820155</v>
      </c>
      <c r="H21" s="629">
        <v>15010.9380286748</v>
      </c>
      <c r="I21" s="629">
        <v>14155.1313641127</v>
      </c>
      <c r="J21" s="629">
        <v>15092.820782831401</v>
      </c>
      <c r="K21" s="629">
        <v>15620.8753596345</v>
      </c>
      <c r="L21" s="629">
        <v>15916.8906717994</v>
      </c>
      <c r="M21" s="629">
        <v>16000.140091970599</v>
      </c>
      <c r="N21" s="629">
        <v>17338.864283687701</v>
      </c>
      <c r="O21" s="629">
        <v>18122.350645958199</v>
      </c>
      <c r="P21" s="629">
        <v>18576.220930343501</v>
      </c>
      <c r="Q21" s="629">
        <v>18369.333905397099</v>
      </c>
      <c r="R21" s="629">
        <v>19408.3213218891</v>
      </c>
      <c r="S21" s="629">
        <v>19724.3478433895</v>
      </c>
      <c r="T21" s="629">
        <v>20300.559301974801</v>
      </c>
      <c r="U21" s="629">
        <v>19746.746764134001</v>
      </c>
      <c r="V21" s="629">
        <v>19880.593506969501</v>
      </c>
      <c r="W21" s="629">
        <v>19916.5928293123</v>
      </c>
      <c r="X21" s="629">
        <v>19747.968508436799</v>
      </c>
      <c r="Y21" s="629">
        <v>19808.720353818899</v>
      </c>
      <c r="Z21" s="629">
        <v>20367.823957333901</v>
      </c>
      <c r="AA21" s="629">
        <v>21014.391743174299</v>
      </c>
      <c r="AB21" s="630">
        <v>20678.541358779701</v>
      </c>
    </row>
    <row r="22" spans="1:28">
      <c r="A22" s="627" t="s">
        <v>453</v>
      </c>
      <c r="B22" s="628">
        <v>38889.018311170497</v>
      </c>
      <c r="C22" s="629">
        <v>33530.0212242048</v>
      </c>
      <c r="D22" s="629">
        <v>33900.858627933201</v>
      </c>
      <c r="E22" s="629">
        <v>32800.538299953201</v>
      </c>
      <c r="F22" s="629">
        <v>35209.382637637696</v>
      </c>
      <c r="G22" s="629">
        <v>35038.500137940697</v>
      </c>
      <c r="H22" s="629">
        <v>35348.307416992597</v>
      </c>
      <c r="I22" s="629">
        <v>35726.226126809001</v>
      </c>
      <c r="J22" s="629">
        <v>33828.769277698702</v>
      </c>
      <c r="K22" s="629">
        <v>31519.103320535502</v>
      </c>
      <c r="L22" s="629">
        <v>31424.045567942099</v>
      </c>
      <c r="M22" s="629">
        <v>32103.123311017702</v>
      </c>
      <c r="N22" s="629">
        <v>31547.403464077201</v>
      </c>
      <c r="O22" s="629">
        <v>33405.337951795998</v>
      </c>
      <c r="P22" s="629">
        <v>34849.856458391303</v>
      </c>
      <c r="Q22" s="629">
        <v>34632.134642474099</v>
      </c>
      <c r="R22" s="629">
        <v>33891.486036979499</v>
      </c>
      <c r="S22" s="629">
        <v>32978.123879417501</v>
      </c>
      <c r="T22" s="629">
        <v>31941.047888681798</v>
      </c>
      <c r="U22" s="629">
        <v>31335.6840398682</v>
      </c>
      <c r="V22" s="629">
        <v>30613.893867940398</v>
      </c>
      <c r="W22" s="629">
        <v>29936.871646951</v>
      </c>
      <c r="X22" s="629">
        <v>30759.678536629101</v>
      </c>
      <c r="Y22" s="629">
        <v>31276.348963911201</v>
      </c>
      <c r="Z22" s="629">
        <v>31926.721516619</v>
      </c>
      <c r="AA22" s="629">
        <v>31803.8019438384</v>
      </c>
      <c r="AB22" s="630">
        <v>31396.8019431098</v>
      </c>
    </row>
    <row r="23" spans="1:28" ht="15" thickBot="1">
      <c r="A23" s="631" t="s">
        <v>88</v>
      </c>
      <c r="B23" s="632">
        <v>7287.5120430933503</v>
      </c>
      <c r="C23" s="633">
        <v>6149.0543017611299</v>
      </c>
      <c r="D23" s="633">
        <v>6291.0301540078499</v>
      </c>
      <c r="E23" s="633">
        <v>6403.3912081633298</v>
      </c>
      <c r="F23" s="633">
        <v>7417.6424532444298</v>
      </c>
      <c r="G23" s="633">
        <v>6946.8764301216697</v>
      </c>
      <c r="H23" s="633">
        <v>6799.3661246100701</v>
      </c>
      <c r="I23" s="633">
        <v>7078.7874513840698</v>
      </c>
      <c r="J23" s="633">
        <v>6947.2156632790102</v>
      </c>
      <c r="K23" s="633">
        <v>6147.8601583500204</v>
      </c>
      <c r="L23" s="633">
        <v>6585.3831686357898</v>
      </c>
      <c r="M23" s="633">
        <v>6660.4830138994002</v>
      </c>
      <c r="N23" s="633">
        <v>6164.1762258333101</v>
      </c>
      <c r="O23" s="633">
        <v>6551.9585078338796</v>
      </c>
      <c r="P23" s="633">
        <v>6889.4794492066803</v>
      </c>
      <c r="Q23" s="633">
        <v>6726.3773157874402</v>
      </c>
      <c r="R23" s="633">
        <v>6744.3599073086298</v>
      </c>
      <c r="S23" s="633">
        <v>7279.7959294702696</v>
      </c>
      <c r="T23" s="633">
        <v>7900.7756072032798</v>
      </c>
      <c r="U23" s="633">
        <v>7475.1972490082499</v>
      </c>
      <c r="V23" s="633">
        <v>7122.0500062003803</v>
      </c>
      <c r="W23" s="633">
        <v>6857.2502230921</v>
      </c>
      <c r="X23" s="633">
        <v>6693.9966324964598</v>
      </c>
      <c r="Y23" s="633">
        <v>6276.2999755299998</v>
      </c>
      <c r="Z23" s="633">
        <v>6349.72987902155</v>
      </c>
      <c r="AA23" s="633">
        <v>6646.6578648528002</v>
      </c>
      <c r="AB23" s="634">
        <v>6933.4776597513401</v>
      </c>
    </row>
    <row r="24" spans="1:28" ht="16.8" thickTop="1" thickBot="1">
      <c r="A24" s="635" t="s">
        <v>170</v>
      </c>
      <c r="B24" s="636">
        <v>435344.44492128497</v>
      </c>
      <c r="C24" s="637">
        <v>450019.25583817501</v>
      </c>
      <c r="D24" s="637">
        <v>442257.56828623498</v>
      </c>
      <c r="E24" s="637">
        <v>436967.56092385098</v>
      </c>
      <c r="F24" s="637">
        <v>441085.04690308799</v>
      </c>
      <c r="G24" s="637">
        <v>446950.94138186198</v>
      </c>
      <c r="H24" s="637">
        <v>444196.76689974201</v>
      </c>
      <c r="I24" s="637">
        <v>446728.43884518603</v>
      </c>
      <c r="J24" s="637">
        <v>449779.00687329698</v>
      </c>
      <c r="K24" s="637">
        <v>447437.344158597</v>
      </c>
      <c r="L24" s="637">
        <v>451607.38705220702</v>
      </c>
      <c r="M24" s="637">
        <v>456281.36653295899</v>
      </c>
      <c r="N24" s="637">
        <v>465635.26296668599</v>
      </c>
      <c r="O24" s="637">
        <v>472558.29939699802</v>
      </c>
      <c r="P24" s="637">
        <v>482796.690949563</v>
      </c>
      <c r="Q24" s="637">
        <v>489063.55856904399</v>
      </c>
      <c r="R24" s="637">
        <v>490711.80320518499</v>
      </c>
      <c r="S24" s="637">
        <v>491068.358458306</v>
      </c>
      <c r="T24" s="637">
        <v>493940.891789635</v>
      </c>
      <c r="U24" s="637">
        <v>487309.50056427403</v>
      </c>
      <c r="V24" s="637">
        <v>483832.68950070802</v>
      </c>
      <c r="W24" s="637">
        <v>476733.77098225598</v>
      </c>
      <c r="X24" s="637">
        <v>469258.94790283602</v>
      </c>
      <c r="Y24" s="637">
        <v>462376.17057605099</v>
      </c>
      <c r="Z24" s="637">
        <v>461320.75474472099</v>
      </c>
      <c r="AA24" s="637">
        <v>461291.01551236003</v>
      </c>
      <c r="AB24" s="638">
        <v>462238.18134737399</v>
      </c>
    </row>
    <row r="25" spans="1:28" ht="15.6" thickTop="1" thickBot="1"/>
    <row r="26" spans="1:28" ht="15.6">
      <c r="A26" s="618" t="s">
        <v>446</v>
      </c>
      <c r="B26" s="933" t="s">
        <v>466</v>
      </c>
      <c r="C26" s="934"/>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34"/>
      <c r="AB26" s="935"/>
    </row>
    <row r="27" spans="1:28" ht="16.2" thickBot="1">
      <c r="A27" s="619" t="s">
        <v>445</v>
      </c>
      <c r="B27" s="620">
        <v>1999</v>
      </c>
      <c r="C27" s="621">
        <v>2000</v>
      </c>
      <c r="D27" s="621">
        <v>2001</v>
      </c>
      <c r="E27" s="621">
        <v>2002</v>
      </c>
      <c r="F27" s="621">
        <v>2003</v>
      </c>
      <c r="G27" s="621">
        <v>2004</v>
      </c>
      <c r="H27" s="621">
        <v>2005</v>
      </c>
      <c r="I27" s="621">
        <v>2006</v>
      </c>
      <c r="J27" s="621">
        <v>2007</v>
      </c>
      <c r="K27" s="621">
        <v>2008</v>
      </c>
      <c r="L27" s="621">
        <v>2009</v>
      </c>
      <c r="M27" s="621">
        <v>2010</v>
      </c>
      <c r="N27" s="621">
        <v>2011</v>
      </c>
      <c r="O27" s="621">
        <v>2012</v>
      </c>
      <c r="P27" s="621">
        <v>2013</v>
      </c>
      <c r="Q27" s="621">
        <v>2014</v>
      </c>
      <c r="R27" s="621">
        <v>2015</v>
      </c>
      <c r="S27" s="621">
        <v>2016</v>
      </c>
      <c r="T27" s="621">
        <v>2017</v>
      </c>
      <c r="U27" s="621">
        <v>2018</v>
      </c>
      <c r="V27" s="621">
        <v>2019</v>
      </c>
      <c r="W27" s="621">
        <v>2020</v>
      </c>
      <c r="X27" s="621">
        <v>2021</v>
      </c>
      <c r="Y27" s="621">
        <v>2022</v>
      </c>
      <c r="Z27" s="621">
        <v>2023</v>
      </c>
      <c r="AA27" s="621">
        <v>2024</v>
      </c>
      <c r="AB27" s="622">
        <v>2025</v>
      </c>
    </row>
    <row r="28" spans="1:28" ht="15" thickTop="1">
      <c r="A28" s="623" t="s">
        <v>82</v>
      </c>
      <c r="B28" s="624">
        <v>205.820748850065</v>
      </c>
      <c r="C28" s="625">
        <v>216.74316053535</v>
      </c>
      <c r="D28" s="625">
        <v>213.23269481175601</v>
      </c>
      <c r="E28" s="625">
        <v>218.01070869836499</v>
      </c>
      <c r="F28" s="625">
        <v>216.780996192099</v>
      </c>
      <c r="G28" s="625">
        <v>221.63991274409301</v>
      </c>
      <c r="H28" s="625">
        <v>223.515208322262</v>
      </c>
      <c r="I28" s="625">
        <v>227.232995267397</v>
      </c>
      <c r="J28" s="625">
        <v>230.29012835375701</v>
      </c>
      <c r="K28" s="625">
        <v>234.82573810511201</v>
      </c>
      <c r="L28" s="625">
        <v>238.639420588165</v>
      </c>
      <c r="M28" s="625">
        <v>239.66915732826001</v>
      </c>
      <c r="N28" s="625">
        <v>246.02616719218199</v>
      </c>
      <c r="O28" s="625">
        <v>248.88214229648</v>
      </c>
      <c r="P28" s="625">
        <v>251.04011217480701</v>
      </c>
      <c r="Q28" s="625">
        <v>253.84697727831701</v>
      </c>
      <c r="R28" s="625">
        <v>255.54077198282999</v>
      </c>
      <c r="S28" s="625">
        <v>255.19580075920001</v>
      </c>
      <c r="T28" s="625">
        <v>254.91036870665499</v>
      </c>
      <c r="U28" s="625">
        <v>253.59897728383299</v>
      </c>
      <c r="V28" s="625">
        <v>253.10262633145899</v>
      </c>
      <c r="W28" s="625">
        <v>253.67330717661099</v>
      </c>
      <c r="X28" s="625">
        <v>251.38582357016901</v>
      </c>
      <c r="Y28" s="625">
        <v>249.33638054900501</v>
      </c>
      <c r="Z28" s="625">
        <v>248.29432339468701</v>
      </c>
      <c r="AA28" s="625">
        <v>249.015996022716</v>
      </c>
      <c r="AB28" s="626">
        <v>249.89168159892799</v>
      </c>
    </row>
    <row r="29" spans="1:28">
      <c r="A29" s="627" t="s">
        <v>83</v>
      </c>
      <c r="B29" s="628">
        <v>243.63217651521799</v>
      </c>
      <c r="C29" s="629">
        <v>249.05594257523799</v>
      </c>
      <c r="D29" s="629">
        <v>244.254082547579</v>
      </c>
      <c r="E29" s="629">
        <v>240.49535751334901</v>
      </c>
      <c r="F29" s="629">
        <v>238.54360104692901</v>
      </c>
      <c r="G29" s="629">
        <v>234.59658523577801</v>
      </c>
      <c r="H29" s="629">
        <v>231.848232849646</v>
      </c>
      <c r="I29" s="629">
        <v>232.81840568440401</v>
      </c>
      <c r="J29" s="629">
        <v>233.31474275698599</v>
      </c>
      <c r="K29" s="629">
        <v>235.42149691222301</v>
      </c>
      <c r="L29" s="629">
        <v>242.20367722411899</v>
      </c>
      <c r="M29" s="629">
        <v>242.93615182412299</v>
      </c>
      <c r="N29" s="629">
        <v>243.53318589001199</v>
      </c>
      <c r="O29" s="629">
        <v>243.55853065271401</v>
      </c>
      <c r="P29" s="629">
        <v>245.72551579581099</v>
      </c>
      <c r="Q29" s="629">
        <v>247.200750417466</v>
      </c>
      <c r="R29" s="629">
        <v>246.22146234969</v>
      </c>
      <c r="S29" s="629">
        <v>249.12580580248101</v>
      </c>
      <c r="T29" s="629">
        <v>252.61034528914101</v>
      </c>
      <c r="U29" s="629">
        <v>250.82979457698599</v>
      </c>
      <c r="V29" s="629">
        <v>245.510985575463</v>
      </c>
      <c r="W29" s="629">
        <v>245.39130118129901</v>
      </c>
      <c r="X29" s="629">
        <v>243.15934316308</v>
      </c>
      <c r="Y29" s="629">
        <v>238.58268554468501</v>
      </c>
      <c r="Z29" s="629">
        <v>235.22445100503501</v>
      </c>
      <c r="AA29" s="629">
        <v>230.353459685795</v>
      </c>
      <c r="AB29" s="630">
        <v>225.79732297068</v>
      </c>
    </row>
    <row r="30" spans="1:28">
      <c r="A30" s="627" t="s">
        <v>84</v>
      </c>
      <c r="B30" s="628">
        <v>183.452505141194</v>
      </c>
      <c r="C30" s="629">
        <v>183.18618191284401</v>
      </c>
      <c r="D30" s="629">
        <v>181.64562430394599</v>
      </c>
      <c r="E30" s="629">
        <v>180.37284555330399</v>
      </c>
      <c r="F30" s="629">
        <v>180.087863462239</v>
      </c>
      <c r="G30" s="629">
        <v>179.83905033278799</v>
      </c>
      <c r="H30" s="629">
        <v>179.38606369743499</v>
      </c>
      <c r="I30" s="629">
        <v>179.41335326537401</v>
      </c>
      <c r="J30" s="629">
        <v>178.80693588777001</v>
      </c>
      <c r="K30" s="629">
        <v>179.664191474625</v>
      </c>
      <c r="L30" s="629">
        <v>181.93205971204301</v>
      </c>
      <c r="M30" s="629">
        <v>184.42672816424999</v>
      </c>
      <c r="N30" s="629">
        <v>188.227879060628</v>
      </c>
      <c r="O30" s="629">
        <v>192.05689317046401</v>
      </c>
      <c r="P30" s="629">
        <v>196.52563395603099</v>
      </c>
      <c r="Q30" s="629">
        <v>196.75555930537601</v>
      </c>
      <c r="R30" s="629">
        <v>197.16562434852199</v>
      </c>
      <c r="S30" s="629">
        <v>198.13168519349099</v>
      </c>
      <c r="T30" s="629">
        <v>196.554034595633</v>
      </c>
      <c r="U30" s="629">
        <v>195.445028210706</v>
      </c>
      <c r="V30" s="629">
        <v>197.37281014554799</v>
      </c>
      <c r="W30" s="629">
        <v>196.28489934645799</v>
      </c>
      <c r="X30" s="629">
        <v>193.37989241433701</v>
      </c>
      <c r="Y30" s="629">
        <v>193.35114500937399</v>
      </c>
      <c r="Z30" s="629">
        <v>191.159387978789</v>
      </c>
      <c r="AA30" s="629">
        <v>190.185846671447</v>
      </c>
      <c r="AB30" s="630">
        <v>189.430132005736</v>
      </c>
    </row>
    <row r="31" spans="1:28">
      <c r="A31" s="627" t="s">
        <v>85</v>
      </c>
      <c r="B31" s="628">
        <v>326.51889979183198</v>
      </c>
      <c r="C31" s="629">
        <v>295.26803910356801</v>
      </c>
      <c r="D31" s="629">
        <v>314.924752539547</v>
      </c>
      <c r="E31" s="629">
        <v>307.22304261113698</v>
      </c>
      <c r="F31" s="629">
        <v>292.15029215137099</v>
      </c>
      <c r="G31" s="629">
        <v>282.73315095550799</v>
      </c>
      <c r="H31" s="629">
        <v>289.22902328971003</v>
      </c>
      <c r="I31" s="629">
        <v>277.25217796607899</v>
      </c>
      <c r="J31" s="629">
        <v>276.774819434199</v>
      </c>
      <c r="K31" s="629">
        <v>272.87753107469899</v>
      </c>
      <c r="L31" s="629">
        <v>277.39691066140102</v>
      </c>
      <c r="M31" s="629">
        <v>279.18694846969902</v>
      </c>
      <c r="N31" s="629">
        <v>279.81795230986</v>
      </c>
      <c r="O31" s="629">
        <v>279.59560497346502</v>
      </c>
      <c r="P31" s="629">
        <v>287.71128266844198</v>
      </c>
      <c r="Q31" s="629">
        <v>277.172193125322</v>
      </c>
      <c r="R31" s="629">
        <v>268.62422746042</v>
      </c>
      <c r="S31" s="629">
        <v>266.405435872569</v>
      </c>
      <c r="T31" s="629">
        <v>264.52489319965201</v>
      </c>
      <c r="U31" s="629">
        <v>261.84166427104401</v>
      </c>
      <c r="V31" s="629">
        <v>261.89814562431297</v>
      </c>
      <c r="W31" s="629">
        <v>258.72483779492302</v>
      </c>
      <c r="X31" s="629">
        <v>253.78359847482099</v>
      </c>
      <c r="Y31" s="629">
        <v>250.047089225272</v>
      </c>
      <c r="Z31" s="629">
        <v>252.48088708464101</v>
      </c>
      <c r="AA31" s="629">
        <v>242.482880748247</v>
      </c>
      <c r="AB31" s="630">
        <v>236.75617222838599</v>
      </c>
    </row>
    <row r="32" spans="1:28">
      <c r="A32" s="627" t="s">
        <v>86</v>
      </c>
      <c r="B32" s="628">
        <v>217.947997068717</v>
      </c>
      <c r="C32" s="629">
        <v>229.27374602795501</v>
      </c>
      <c r="D32" s="629">
        <v>234.77052711832499</v>
      </c>
      <c r="E32" s="629">
        <v>236.59953646885799</v>
      </c>
      <c r="F32" s="629">
        <v>236.611157795124</v>
      </c>
      <c r="G32" s="629">
        <v>232.080024405323</v>
      </c>
      <c r="H32" s="629">
        <v>232.42445259340101</v>
      </c>
      <c r="I32" s="629">
        <v>225.69411004834001</v>
      </c>
      <c r="J32" s="629">
        <v>230.07824223370801</v>
      </c>
      <c r="K32" s="629">
        <v>238.338738027218</v>
      </c>
      <c r="L32" s="629">
        <v>243.04002212717299</v>
      </c>
      <c r="M32" s="629">
        <v>245.04278344722701</v>
      </c>
      <c r="N32" s="629">
        <v>255.22776789344601</v>
      </c>
      <c r="O32" s="629">
        <v>256.37375690368498</v>
      </c>
      <c r="P32" s="629">
        <v>262.81851222859302</v>
      </c>
      <c r="Q32" s="629">
        <v>266.57217249703899</v>
      </c>
      <c r="R32" s="629">
        <v>268.26337969441101</v>
      </c>
      <c r="S32" s="629">
        <v>262.43956812393202</v>
      </c>
      <c r="T32" s="629">
        <v>259.30679553322898</v>
      </c>
      <c r="U32" s="629">
        <v>248.71619580608601</v>
      </c>
      <c r="V32" s="629">
        <v>243.53332996932301</v>
      </c>
      <c r="W32" s="629">
        <v>236.089874185638</v>
      </c>
      <c r="X32" s="629">
        <v>231.627757681406</v>
      </c>
      <c r="Y32" s="629">
        <v>230.43506988632501</v>
      </c>
      <c r="Z32" s="629">
        <v>232.07249818397699</v>
      </c>
      <c r="AA32" s="629">
        <v>234.83305262529399</v>
      </c>
      <c r="AB32" s="630">
        <v>233.49540652716101</v>
      </c>
    </row>
    <row r="33" spans="1:28">
      <c r="A33" s="627" t="s">
        <v>87</v>
      </c>
      <c r="B33" s="628">
        <v>200.46261190262001</v>
      </c>
      <c r="C33" s="629">
        <v>197.20711589069899</v>
      </c>
      <c r="D33" s="629">
        <v>193.59304116018799</v>
      </c>
      <c r="E33" s="629">
        <v>189.11895342316001</v>
      </c>
      <c r="F33" s="629">
        <v>186.43932592604099</v>
      </c>
      <c r="G33" s="629">
        <v>184.92750497667001</v>
      </c>
      <c r="H33" s="629">
        <v>182.70026865298499</v>
      </c>
      <c r="I33" s="629">
        <v>181.834433068653</v>
      </c>
      <c r="J33" s="629">
        <v>182.101315777373</v>
      </c>
      <c r="K33" s="629">
        <v>180.50039896721199</v>
      </c>
      <c r="L33" s="629">
        <v>179.06132598498399</v>
      </c>
      <c r="M33" s="629">
        <v>179.72356196180101</v>
      </c>
      <c r="N33" s="629">
        <v>179.45005694902599</v>
      </c>
      <c r="O33" s="629">
        <v>179.83551314693901</v>
      </c>
      <c r="P33" s="629">
        <v>181.25442407378199</v>
      </c>
      <c r="Q33" s="629">
        <v>177.70496672976199</v>
      </c>
      <c r="R33" s="629">
        <v>171.406447238091</v>
      </c>
      <c r="S33" s="629">
        <v>168.072586344055</v>
      </c>
      <c r="T33" s="629">
        <v>164.62730322286899</v>
      </c>
      <c r="U33" s="629">
        <v>159.45894337266299</v>
      </c>
      <c r="V33" s="629">
        <v>156.33757191893301</v>
      </c>
      <c r="W33" s="629">
        <v>152.97229255076499</v>
      </c>
      <c r="X33" s="629">
        <v>150.48711851141701</v>
      </c>
      <c r="Y33" s="629">
        <v>147.778506779119</v>
      </c>
      <c r="Z33" s="629">
        <v>148.13940639972199</v>
      </c>
      <c r="AA33" s="629">
        <v>147.34789766933</v>
      </c>
      <c r="AB33" s="630">
        <v>147.617867207692</v>
      </c>
    </row>
    <row r="34" spans="1:28" ht="15" thickBot="1">
      <c r="A34" s="631" t="s">
        <v>88</v>
      </c>
      <c r="B34" s="632">
        <v>201.663897315854</v>
      </c>
      <c r="C34" s="633">
        <v>193.05103423944999</v>
      </c>
      <c r="D34" s="633">
        <v>201.529271697882</v>
      </c>
      <c r="E34" s="633">
        <v>206.18820755603099</v>
      </c>
      <c r="F34" s="633">
        <v>203.07329633913599</v>
      </c>
      <c r="G34" s="633">
        <v>193.70480972373599</v>
      </c>
      <c r="H34" s="633">
        <v>192.632145983361</v>
      </c>
      <c r="I34" s="633">
        <v>184.90296560741501</v>
      </c>
      <c r="J34" s="633">
        <v>178.57833066106301</v>
      </c>
      <c r="K34" s="633">
        <v>172.70982000179399</v>
      </c>
      <c r="L34" s="633">
        <v>187.27982640375899</v>
      </c>
      <c r="M34" s="633">
        <v>185.290036325671</v>
      </c>
      <c r="N34" s="633">
        <v>183.72384891178001</v>
      </c>
      <c r="O34" s="633">
        <v>186.780199443604</v>
      </c>
      <c r="P34" s="633">
        <v>194.33184191089501</v>
      </c>
      <c r="Q34" s="633">
        <v>189.88767907108101</v>
      </c>
      <c r="R34" s="633">
        <v>192.75048867293401</v>
      </c>
      <c r="S34" s="633">
        <v>204.92305526579599</v>
      </c>
      <c r="T34" s="633">
        <v>215.881616448518</v>
      </c>
      <c r="U34" s="633">
        <v>211.39111111463001</v>
      </c>
      <c r="V34" s="633">
        <v>209.07584579823899</v>
      </c>
      <c r="W34" s="633">
        <v>209.37592746971899</v>
      </c>
      <c r="X34" s="633">
        <v>204.275272043885</v>
      </c>
      <c r="Y34" s="633">
        <v>189.810365007135</v>
      </c>
      <c r="Z34" s="633">
        <v>188.83147052821499</v>
      </c>
      <c r="AA34" s="633">
        <v>194.909420674827</v>
      </c>
      <c r="AB34" s="634">
        <v>194.37101768303199</v>
      </c>
    </row>
    <row r="35" spans="1:28" ht="16.8" thickTop="1" thickBot="1">
      <c r="A35" s="635" t="s">
        <v>170</v>
      </c>
      <c r="B35" s="636">
        <v>211.95551380044699</v>
      </c>
      <c r="C35" s="637">
        <v>214.72921653571601</v>
      </c>
      <c r="D35" s="637">
        <v>213.12703186061199</v>
      </c>
      <c r="E35" s="637">
        <v>212.94507409777199</v>
      </c>
      <c r="F35" s="637">
        <v>210.83932582816701</v>
      </c>
      <c r="G35" s="637">
        <v>210.94481724259899</v>
      </c>
      <c r="H35" s="637">
        <v>210.79670771788599</v>
      </c>
      <c r="I35" s="637">
        <v>211.322676347059</v>
      </c>
      <c r="J35" s="637">
        <v>212.50641605478799</v>
      </c>
      <c r="K35" s="637">
        <v>214.82808134621899</v>
      </c>
      <c r="L35" s="637">
        <v>218.03647280748999</v>
      </c>
      <c r="M35" s="637">
        <v>219.25061381305599</v>
      </c>
      <c r="N35" s="637">
        <v>222.79874315690199</v>
      </c>
      <c r="O35" s="637">
        <v>224.85604008981201</v>
      </c>
      <c r="P35" s="637">
        <v>228.20278755575299</v>
      </c>
      <c r="Q35" s="637">
        <v>228.96676934566199</v>
      </c>
      <c r="R35" s="637">
        <v>228.55770496047799</v>
      </c>
      <c r="S35" s="637">
        <v>229.13165690262099</v>
      </c>
      <c r="T35" s="637">
        <v>228.911789325222</v>
      </c>
      <c r="U35" s="637">
        <v>226.75171647642901</v>
      </c>
      <c r="V35" s="637">
        <v>225.83228679989199</v>
      </c>
      <c r="W35" s="637">
        <v>224.807449570383</v>
      </c>
      <c r="X35" s="637">
        <v>221.570784529289</v>
      </c>
      <c r="Y35" s="637">
        <v>219.00586877183801</v>
      </c>
      <c r="Z35" s="637">
        <v>217.389457082402</v>
      </c>
      <c r="AA35" s="637">
        <v>215.95251228252999</v>
      </c>
      <c r="AB35" s="638">
        <v>214.87456587289699</v>
      </c>
    </row>
    <row r="36" spans="1:28" ht="15" thickTop="1"/>
  </sheetData>
  <mergeCells count="3">
    <mergeCell ref="B4:AB4"/>
    <mergeCell ref="B15:AB15"/>
    <mergeCell ref="B26:AB26"/>
  </mergeCells>
  <printOptions gridLines="1"/>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9405-66CE-4377-B2AE-5FF09BDE4914}">
  <dimension ref="A1:AB36"/>
  <sheetViews>
    <sheetView workbookViewId="0">
      <selection activeCell="M41" sqref="M41"/>
    </sheetView>
  </sheetViews>
  <sheetFormatPr defaultRowHeight="14.4"/>
  <cols>
    <col min="1" max="1" width="14.44140625" style="616" bestFit="1" customWidth="1"/>
    <col min="2" max="28" width="10.109375" style="616" customWidth="1"/>
    <col min="29" max="16384" width="8.88671875" style="616"/>
  </cols>
  <sheetData>
    <row r="1" spans="1:28" ht="15.6">
      <c r="A1" s="615" t="s">
        <v>467</v>
      </c>
      <c r="M1" s="617"/>
    </row>
    <row r="3" spans="1:28" ht="15" thickBot="1"/>
    <row r="4" spans="1:28" ht="15.6">
      <c r="A4" s="618" t="s">
        <v>443</v>
      </c>
      <c r="B4" s="933" t="s">
        <v>468</v>
      </c>
      <c r="C4" s="934"/>
      <c r="D4" s="934"/>
      <c r="E4" s="934"/>
      <c r="F4" s="934"/>
      <c r="G4" s="934"/>
      <c r="H4" s="934"/>
      <c r="I4" s="934"/>
      <c r="J4" s="934"/>
      <c r="K4" s="934"/>
      <c r="L4" s="934"/>
      <c r="M4" s="934"/>
      <c r="N4" s="934"/>
      <c r="O4" s="934"/>
      <c r="P4" s="934"/>
      <c r="Q4" s="934"/>
      <c r="R4" s="934"/>
      <c r="S4" s="934"/>
      <c r="T4" s="934"/>
      <c r="U4" s="934"/>
      <c r="V4" s="934"/>
      <c r="W4" s="934"/>
      <c r="X4" s="934"/>
      <c r="Y4" s="934"/>
      <c r="Z4" s="934"/>
      <c r="AA4" s="934"/>
      <c r="AB4" s="935"/>
    </row>
    <row r="5" spans="1:28" ht="16.2" thickBot="1">
      <c r="A5" s="619" t="s">
        <v>445</v>
      </c>
      <c r="B5" s="620">
        <v>1999</v>
      </c>
      <c r="C5" s="621">
        <v>2000</v>
      </c>
      <c r="D5" s="621">
        <v>2001</v>
      </c>
      <c r="E5" s="621">
        <v>2002</v>
      </c>
      <c r="F5" s="621">
        <v>2003</v>
      </c>
      <c r="G5" s="621">
        <v>2004</v>
      </c>
      <c r="H5" s="621">
        <v>2005</v>
      </c>
      <c r="I5" s="621">
        <v>2006</v>
      </c>
      <c r="J5" s="621">
        <v>2007</v>
      </c>
      <c r="K5" s="621">
        <v>2008</v>
      </c>
      <c r="L5" s="621">
        <v>2009</v>
      </c>
      <c r="M5" s="621">
        <v>2010</v>
      </c>
      <c r="N5" s="621">
        <v>2011</v>
      </c>
      <c r="O5" s="621">
        <v>2012</v>
      </c>
      <c r="P5" s="621">
        <v>2013</v>
      </c>
      <c r="Q5" s="621">
        <v>2014</v>
      </c>
      <c r="R5" s="621">
        <v>2015</v>
      </c>
      <c r="S5" s="621">
        <v>2016</v>
      </c>
      <c r="T5" s="621">
        <v>2017</v>
      </c>
      <c r="U5" s="621">
        <v>2018</v>
      </c>
      <c r="V5" s="621">
        <v>2019</v>
      </c>
      <c r="W5" s="621">
        <v>2020</v>
      </c>
      <c r="X5" s="621">
        <v>2021</v>
      </c>
      <c r="Y5" s="621">
        <v>2022</v>
      </c>
      <c r="Z5" s="621">
        <v>2023</v>
      </c>
      <c r="AA5" s="621">
        <v>2024</v>
      </c>
      <c r="AB5" s="622">
        <v>2025</v>
      </c>
    </row>
    <row r="6" spans="1:28" ht="15" thickTop="1">
      <c r="A6" s="623" t="s">
        <v>82</v>
      </c>
      <c r="B6" s="624">
        <v>571.72768980147498</v>
      </c>
      <c r="C6" s="625">
        <v>609.29770263708303</v>
      </c>
      <c r="D6" s="625">
        <v>585.786889117138</v>
      </c>
      <c r="E6" s="625">
        <v>573.25992093607795</v>
      </c>
      <c r="F6" s="625">
        <v>572.75931058522804</v>
      </c>
      <c r="G6" s="625">
        <v>586.80571124114203</v>
      </c>
      <c r="H6" s="625">
        <v>577.86576869935902</v>
      </c>
      <c r="I6" s="625">
        <v>598.39401857017401</v>
      </c>
      <c r="J6" s="625">
        <v>619.72467808357601</v>
      </c>
      <c r="K6" s="625">
        <v>611.71220083444598</v>
      </c>
      <c r="L6" s="625">
        <v>605.12301313267301</v>
      </c>
      <c r="M6" s="625">
        <v>601.88825171972701</v>
      </c>
      <c r="N6" s="625">
        <v>578.76428703270801</v>
      </c>
      <c r="O6" s="625">
        <v>568.92004954470701</v>
      </c>
      <c r="P6" s="625">
        <v>573.78966382980502</v>
      </c>
      <c r="Q6" s="625">
        <v>580.42718072492903</v>
      </c>
      <c r="R6" s="625">
        <v>567.79569360367702</v>
      </c>
      <c r="S6" s="625">
        <v>556.36963389949801</v>
      </c>
      <c r="T6" s="625">
        <v>534.86347220149605</v>
      </c>
      <c r="U6" s="625">
        <v>543.72454639016496</v>
      </c>
      <c r="V6" s="625">
        <v>535.11065070059601</v>
      </c>
      <c r="W6" s="625">
        <v>514.97670081088802</v>
      </c>
      <c r="X6" s="625">
        <v>479.54984575309697</v>
      </c>
      <c r="Y6" s="625">
        <v>470.24347371766402</v>
      </c>
      <c r="Z6" s="625">
        <v>459.79869764793301</v>
      </c>
      <c r="AA6" s="625">
        <v>437.85880878278903</v>
      </c>
      <c r="AB6" s="626">
        <v>427.07283017476698</v>
      </c>
    </row>
    <row r="7" spans="1:28">
      <c r="A7" s="627" t="s">
        <v>83</v>
      </c>
      <c r="B7" s="628">
        <v>325.11051787419001</v>
      </c>
      <c r="C7" s="629">
        <v>344.100967397641</v>
      </c>
      <c r="D7" s="629">
        <v>347.21085528141703</v>
      </c>
      <c r="E7" s="629">
        <v>341.112449470032</v>
      </c>
      <c r="F7" s="629">
        <v>342.11464831094702</v>
      </c>
      <c r="G7" s="629">
        <v>341.83479426029697</v>
      </c>
      <c r="H7" s="629">
        <v>335.973785026781</v>
      </c>
      <c r="I7" s="629">
        <v>329.894337470859</v>
      </c>
      <c r="J7" s="629">
        <v>322.02833437379002</v>
      </c>
      <c r="K7" s="629">
        <v>318.10625560756102</v>
      </c>
      <c r="L7" s="629">
        <v>306.92758627132702</v>
      </c>
      <c r="M7" s="629">
        <v>312.26396297494301</v>
      </c>
      <c r="N7" s="629">
        <v>316.41155173488602</v>
      </c>
      <c r="O7" s="629">
        <v>313.76448512744702</v>
      </c>
      <c r="P7" s="629">
        <v>313.86134995995002</v>
      </c>
      <c r="Q7" s="629">
        <v>328.46071522732097</v>
      </c>
      <c r="R7" s="629">
        <v>326.57148677519302</v>
      </c>
      <c r="S7" s="629">
        <v>325.71805549390501</v>
      </c>
      <c r="T7" s="629">
        <v>324.75216479084298</v>
      </c>
      <c r="U7" s="629">
        <v>334.23866286092903</v>
      </c>
      <c r="V7" s="629">
        <v>330.50551975437298</v>
      </c>
      <c r="W7" s="629">
        <v>319.26194141766598</v>
      </c>
      <c r="X7" s="629">
        <v>302.14560942264899</v>
      </c>
      <c r="Y7" s="629">
        <v>298.30336200402502</v>
      </c>
      <c r="Z7" s="629">
        <v>295.15653173964802</v>
      </c>
      <c r="AA7" s="629">
        <v>290.79163031895803</v>
      </c>
      <c r="AB7" s="630">
        <v>298.95005977652397</v>
      </c>
    </row>
    <row r="8" spans="1:28">
      <c r="A8" s="627" t="s">
        <v>84</v>
      </c>
      <c r="B8" s="628">
        <v>582.43924021517603</v>
      </c>
      <c r="C8" s="629">
        <v>589.80989216895</v>
      </c>
      <c r="D8" s="629">
        <v>601.75218637505998</v>
      </c>
      <c r="E8" s="629">
        <v>601.122526317096</v>
      </c>
      <c r="F8" s="629">
        <v>605.47375321658399</v>
      </c>
      <c r="G8" s="629">
        <v>599.616334597942</v>
      </c>
      <c r="H8" s="629">
        <v>596.18074128636101</v>
      </c>
      <c r="I8" s="629">
        <v>583.378865062459</v>
      </c>
      <c r="J8" s="629">
        <v>576.92729693699096</v>
      </c>
      <c r="K8" s="629">
        <v>570.51855797183202</v>
      </c>
      <c r="L8" s="629">
        <v>576.73129139904097</v>
      </c>
      <c r="M8" s="629">
        <v>588.53707866504703</v>
      </c>
      <c r="N8" s="629">
        <v>602.46084761688303</v>
      </c>
      <c r="O8" s="629">
        <v>599.62920383724702</v>
      </c>
      <c r="P8" s="629">
        <v>594.11947594168601</v>
      </c>
      <c r="Q8" s="629">
        <v>588.58147712525499</v>
      </c>
      <c r="R8" s="629">
        <v>581.15095054233404</v>
      </c>
      <c r="S8" s="629">
        <v>563.58035489059</v>
      </c>
      <c r="T8" s="629">
        <v>562.60860597962801</v>
      </c>
      <c r="U8" s="629">
        <v>568.80601386758599</v>
      </c>
      <c r="V8" s="629">
        <v>554.48722211700499</v>
      </c>
      <c r="W8" s="629">
        <v>546.52478540375296</v>
      </c>
      <c r="X8" s="629">
        <v>534.79518468105698</v>
      </c>
      <c r="Y8" s="629">
        <v>529.86193677620702</v>
      </c>
      <c r="Z8" s="629">
        <v>536.75684972046804</v>
      </c>
      <c r="AA8" s="629">
        <v>540.10302681082499</v>
      </c>
      <c r="AB8" s="630">
        <v>543.23938965299396</v>
      </c>
    </row>
    <row r="9" spans="1:28">
      <c r="A9" s="627" t="s">
        <v>85</v>
      </c>
      <c r="B9" s="628">
        <v>105.76382480671499</v>
      </c>
      <c r="C9" s="629">
        <v>104.91851251035401</v>
      </c>
      <c r="D9" s="629">
        <v>103.35878184345501</v>
      </c>
      <c r="E9" s="629">
        <v>105.72091863792799</v>
      </c>
      <c r="F9" s="629">
        <v>108.243730251185</v>
      </c>
      <c r="G9" s="629">
        <v>108.97930720338</v>
      </c>
      <c r="H9" s="629">
        <v>105.79547640617101</v>
      </c>
      <c r="I9" s="629">
        <v>106.422962974472</v>
      </c>
      <c r="J9" s="629">
        <v>103.12880177119099</v>
      </c>
      <c r="K9" s="629">
        <v>105.516052603386</v>
      </c>
      <c r="L9" s="629">
        <v>103.63571359746599</v>
      </c>
      <c r="M9" s="629">
        <v>103.713314167007</v>
      </c>
      <c r="N9" s="629">
        <v>106.994654368835</v>
      </c>
      <c r="O9" s="629">
        <v>106.256944275086</v>
      </c>
      <c r="P9" s="629">
        <v>103.058304596093</v>
      </c>
      <c r="Q9" s="629">
        <v>106.313422908951</v>
      </c>
      <c r="R9" s="629">
        <v>107.52624698296199</v>
      </c>
      <c r="S9" s="629">
        <v>110.111087080978</v>
      </c>
      <c r="T9" s="629">
        <v>113.344709778462</v>
      </c>
      <c r="U9" s="629">
        <v>113.255586277817</v>
      </c>
      <c r="V9" s="629">
        <v>114.65582406808601</v>
      </c>
      <c r="W9" s="629">
        <v>116.951726450916</v>
      </c>
      <c r="X9" s="629">
        <v>111.970348642294</v>
      </c>
      <c r="Y9" s="629">
        <v>109.80134556751</v>
      </c>
      <c r="Z9" s="629">
        <v>113.264166149221</v>
      </c>
      <c r="AA9" s="629">
        <v>115.515063566108</v>
      </c>
      <c r="AB9" s="630">
        <v>118.570147696126</v>
      </c>
    </row>
    <row r="10" spans="1:28">
      <c r="A10" s="627" t="s">
        <v>86</v>
      </c>
      <c r="B10" s="628">
        <v>43.6048508107869</v>
      </c>
      <c r="C10" s="629">
        <v>52.828792253007698</v>
      </c>
      <c r="D10" s="629">
        <v>57.040760234135298</v>
      </c>
      <c r="E10" s="629">
        <v>54.034949243504997</v>
      </c>
      <c r="F10" s="629">
        <v>57.697274732610801</v>
      </c>
      <c r="G10" s="629">
        <v>58.0555573970734</v>
      </c>
      <c r="H10" s="629">
        <v>56.408133589017403</v>
      </c>
      <c r="I10" s="629">
        <v>54.064668827181002</v>
      </c>
      <c r="J10" s="629">
        <v>55.743825226649697</v>
      </c>
      <c r="K10" s="629">
        <v>55.675436586085297</v>
      </c>
      <c r="L10" s="629">
        <v>57.223689664267503</v>
      </c>
      <c r="M10" s="629">
        <v>57.462676790473999</v>
      </c>
      <c r="N10" s="629">
        <v>59.475235991199803</v>
      </c>
      <c r="O10" s="629">
        <v>60.162131940718098</v>
      </c>
      <c r="P10" s="629">
        <v>59.794243136602802</v>
      </c>
      <c r="Q10" s="629">
        <v>57.294202659715502</v>
      </c>
      <c r="R10" s="629">
        <v>59.249133299474003</v>
      </c>
      <c r="S10" s="629">
        <v>58.616754002095803</v>
      </c>
      <c r="T10" s="629">
        <v>62.863797035029101</v>
      </c>
      <c r="U10" s="629">
        <v>66.284992600349597</v>
      </c>
      <c r="V10" s="629">
        <v>67.821714973839505</v>
      </c>
      <c r="W10" s="629">
        <v>69.619927199229593</v>
      </c>
      <c r="X10" s="629">
        <v>69.231057907468497</v>
      </c>
      <c r="Y10" s="629">
        <v>66.949775484730296</v>
      </c>
      <c r="Z10" s="629">
        <v>67.097474521847602</v>
      </c>
      <c r="AA10" s="629">
        <v>68.109599090905903</v>
      </c>
      <c r="AB10" s="630">
        <v>67.129943045579495</v>
      </c>
    </row>
    <row r="11" spans="1:28">
      <c r="A11" s="627" t="s">
        <v>87</v>
      </c>
      <c r="B11" s="628">
        <v>192.210536912789</v>
      </c>
      <c r="C11" s="629">
        <v>166.66269706054399</v>
      </c>
      <c r="D11" s="629">
        <v>170.62616381673101</v>
      </c>
      <c r="E11" s="629">
        <v>169.274840581913</v>
      </c>
      <c r="F11" s="629">
        <v>184.90962965267201</v>
      </c>
      <c r="G11" s="629">
        <v>184.63033253198</v>
      </c>
      <c r="H11" s="629">
        <v>188.47010861592599</v>
      </c>
      <c r="I11" s="629">
        <v>191.842984786404</v>
      </c>
      <c r="J11" s="629">
        <v>181.161875447564</v>
      </c>
      <c r="K11" s="629">
        <v>170.46875621269101</v>
      </c>
      <c r="L11" s="629">
        <v>171.832024133396</v>
      </c>
      <c r="M11" s="629">
        <v>175.38736788993401</v>
      </c>
      <c r="N11" s="629">
        <v>172.69854664952899</v>
      </c>
      <c r="O11" s="629">
        <v>182.43170771027701</v>
      </c>
      <c r="P11" s="629">
        <v>187.40696122270401</v>
      </c>
      <c r="Q11" s="629">
        <v>189.94220623557101</v>
      </c>
      <c r="R11" s="629">
        <v>192.58727513817399</v>
      </c>
      <c r="S11" s="629">
        <v>190.523970062893</v>
      </c>
      <c r="T11" s="629">
        <v>187.70246247824701</v>
      </c>
      <c r="U11" s="629">
        <v>189.74996309026</v>
      </c>
      <c r="V11" s="629">
        <v>188.353208994309</v>
      </c>
      <c r="W11" s="629">
        <v>187.33087149330899</v>
      </c>
      <c r="X11" s="629">
        <v>194.71316469689299</v>
      </c>
      <c r="Y11" s="629">
        <v>199.87174422167101</v>
      </c>
      <c r="Z11" s="629">
        <v>203.88774237377299</v>
      </c>
      <c r="AA11" s="629">
        <v>204.685656177167</v>
      </c>
      <c r="AB11" s="630">
        <v>201.30825099220499</v>
      </c>
    </row>
    <row r="12" spans="1:28" ht="15" thickBot="1">
      <c r="A12" s="631" t="s">
        <v>88</v>
      </c>
      <c r="B12" s="632">
        <v>30.4259202303462</v>
      </c>
      <c r="C12" s="633">
        <v>26.806719803812602</v>
      </c>
      <c r="D12" s="633">
        <v>26.727390049811198</v>
      </c>
      <c r="E12" s="633">
        <v>26.336044738225599</v>
      </c>
      <c r="F12" s="633">
        <v>31.707985931730299</v>
      </c>
      <c r="G12" s="633">
        <v>31.115506254455301</v>
      </c>
      <c r="H12" s="633">
        <v>31.451138457591099</v>
      </c>
      <c r="I12" s="633">
        <v>34.954572587293498</v>
      </c>
      <c r="J12" s="633">
        <v>35.384311705513298</v>
      </c>
      <c r="K12" s="633">
        <v>32.491609266004197</v>
      </c>
      <c r="L12" s="633">
        <v>32.6943923481018</v>
      </c>
      <c r="M12" s="633">
        <v>33.483200021429298</v>
      </c>
      <c r="N12" s="633">
        <v>30.049252105330901</v>
      </c>
      <c r="O12" s="633">
        <v>31.561769003711799</v>
      </c>
      <c r="P12" s="633">
        <v>31.538578834514102</v>
      </c>
      <c r="Q12" s="633">
        <v>30.5924374769615</v>
      </c>
      <c r="R12" s="633">
        <v>30.062030752971602</v>
      </c>
      <c r="S12" s="633">
        <v>30.072594304313899</v>
      </c>
      <c r="T12" s="633">
        <v>30.9646827118682</v>
      </c>
      <c r="U12" s="633">
        <v>31.160521939143599</v>
      </c>
      <c r="V12" s="633">
        <v>29.619708512191199</v>
      </c>
      <c r="W12" s="633">
        <v>28.1471379874143</v>
      </c>
      <c r="X12" s="633">
        <v>27.880701439982701</v>
      </c>
      <c r="Y12" s="633">
        <v>26.9307377022667</v>
      </c>
      <c r="Z12" s="633">
        <v>27.168414843474501</v>
      </c>
      <c r="AA12" s="633">
        <v>27.7943711333875</v>
      </c>
      <c r="AB12" s="634">
        <v>29.826618694276501</v>
      </c>
    </row>
    <row r="13" spans="1:28" ht="16.8" thickTop="1" thickBot="1">
      <c r="A13" s="635" t="s">
        <v>170</v>
      </c>
      <c r="B13" s="636">
        <v>1851.2825806514782</v>
      </c>
      <c r="C13" s="637">
        <v>1894.4252838313926</v>
      </c>
      <c r="D13" s="637">
        <v>1892.5030267177476</v>
      </c>
      <c r="E13" s="637">
        <v>1870.8616499247773</v>
      </c>
      <c r="F13" s="637">
        <v>1902.9063326809571</v>
      </c>
      <c r="G13" s="637">
        <v>1911.0375434862697</v>
      </c>
      <c r="H13" s="637">
        <v>1892.1451520812063</v>
      </c>
      <c r="I13" s="637">
        <v>1898.9524102788428</v>
      </c>
      <c r="J13" s="637">
        <v>1894.099123545275</v>
      </c>
      <c r="K13" s="637">
        <v>1864.4888690820053</v>
      </c>
      <c r="L13" s="637">
        <v>1854.1677105462722</v>
      </c>
      <c r="M13" s="637">
        <v>1872.7358522285613</v>
      </c>
      <c r="N13" s="637">
        <v>1866.8543754993716</v>
      </c>
      <c r="O13" s="637">
        <v>1862.7262914391938</v>
      </c>
      <c r="P13" s="637">
        <v>1863.5685775213549</v>
      </c>
      <c r="Q13" s="637">
        <v>1881.6116423587041</v>
      </c>
      <c r="R13" s="637">
        <v>1864.9428170947854</v>
      </c>
      <c r="S13" s="637">
        <v>1834.9924497342736</v>
      </c>
      <c r="T13" s="637">
        <v>1817.0998949755733</v>
      </c>
      <c r="U13" s="637">
        <v>1847.2202870262502</v>
      </c>
      <c r="V13" s="637">
        <v>1820.5538491203997</v>
      </c>
      <c r="W13" s="637">
        <v>1782.8130907631755</v>
      </c>
      <c r="X13" s="637">
        <v>1720.2859125434413</v>
      </c>
      <c r="Y13" s="637">
        <v>1701.962375474074</v>
      </c>
      <c r="Z13" s="637">
        <v>1703.1298769963653</v>
      </c>
      <c r="AA13" s="637">
        <v>1684.8581558801404</v>
      </c>
      <c r="AB13" s="638">
        <v>1686.0972400324717</v>
      </c>
    </row>
    <row r="14" spans="1:28" ht="15.6" thickTop="1" thickBot="1">
      <c r="A14" s="640"/>
      <c r="B14" s="641"/>
      <c r="C14" s="641"/>
      <c r="D14" s="641"/>
      <c r="E14" s="641"/>
      <c r="F14" s="641"/>
      <c r="G14" s="641"/>
      <c r="H14" s="641"/>
      <c r="I14" s="641"/>
      <c r="J14" s="641"/>
      <c r="K14" s="641"/>
      <c r="L14" s="641"/>
      <c r="M14" s="641"/>
      <c r="N14" s="641"/>
      <c r="O14" s="641"/>
      <c r="P14" s="641"/>
      <c r="Q14" s="641"/>
      <c r="R14" s="641"/>
      <c r="S14" s="641"/>
      <c r="T14" s="641"/>
      <c r="U14" s="641"/>
      <c r="V14" s="641"/>
      <c r="W14" s="641"/>
      <c r="X14" s="641"/>
      <c r="Y14" s="641"/>
      <c r="Z14" s="641"/>
      <c r="AA14" s="641"/>
      <c r="AB14" s="641"/>
    </row>
    <row r="15" spans="1:28" ht="15.6">
      <c r="A15" s="618" t="s">
        <v>446</v>
      </c>
      <c r="B15" s="933" t="s">
        <v>469</v>
      </c>
      <c r="C15" s="934"/>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5"/>
    </row>
    <row r="16" spans="1:28" ht="16.2" thickBot="1">
      <c r="A16" s="619" t="s">
        <v>445</v>
      </c>
      <c r="B16" s="620">
        <v>1999</v>
      </c>
      <c r="C16" s="621">
        <v>2000</v>
      </c>
      <c r="D16" s="621">
        <v>2001</v>
      </c>
      <c r="E16" s="621">
        <v>2002</v>
      </c>
      <c r="F16" s="621">
        <v>2003</v>
      </c>
      <c r="G16" s="621">
        <v>2004</v>
      </c>
      <c r="H16" s="621">
        <v>2005</v>
      </c>
      <c r="I16" s="621">
        <v>2006</v>
      </c>
      <c r="J16" s="621">
        <v>2007</v>
      </c>
      <c r="K16" s="621">
        <v>2008</v>
      </c>
      <c r="L16" s="621">
        <v>2009</v>
      </c>
      <c r="M16" s="621">
        <v>2010</v>
      </c>
      <c r="N16" s="621">
        <v>2011</v>
      </c>
      <c r="O16" s="621">
        <v>2012</v>
      </c>
      <c r="P16" s="621">
        <v>2013</v>
      </c>
      <c r="Q16" s="621">
        <v>2014</v>
      </c>
      <c r="R16" s="621">
        <v>2015</v>
      </c>
      <c r="S16" s="621">
        <v>2016</v>
      </c>
      <c r="T16" s="621">
        <v>2017</v>
      </c>
      <c r="U16" s="621">
        <v>2018</v>
      </c>
      <c r="V16" s="621">
        <v>2019</v>
      </c>
      <c r="W16" s="621">
        <v>2020</v>
      </c>
      <c r="X16" s="621">
        <v>2021</v>
      </c>
      <c r="Y16" s="621">
        <v>2022</v>
      </c>
      <c r="Z16" s="621">
        <v>2023</v>
      </c>
      <c r="AA16" s="621">
        <v>2024</v>
      </c>
      <c r="AB16" s="622">
        <v>2025</v>
      </c>
    </row>
    <row r="17" spans="1:28" ht="15" thickTop="1">
      <c r="A17" s="623" t="s">
        <v>448</v>
      </c>
      <c r="B17" s="624">
        <v>119083.37952343401</v>
      </c>
      <c r="C17" s="625">
        <v>133027.06160177401</v>
      </c>
      <c r="D17" s="625">
        <v>126426.62056067</v>
      </c>
      <c r="E17" s="625">
        <v>126870.824478631</v>
      </c>
      <c r="F17" s="625">
        <v>126739.09348111899</v>
      </c>
      <c r="G17" s="625">
        <v>132618.38680970899</v>
      </c>
      <c r="H17" s="625">
        <v>131957.642265167</v>
      </c>
      <c r="I17" s="625">
        <v>138971.401063606</v>
      </c>
      <c r="J17" s="625">
        <v>145912.432756397</v>
      </c>
      <c r="K17" s="625">
        <v>146311.41982318499</v>
      </c>
      <c r="L17" s="625">
        <v>147003.2801033</v>
      </c>
      <c r="M17" s="625">
        <v>146550.19063372799</v>
      </c>
      <c r="N17" s="625">
        <v>144425.56981634299</v>
      </c>
      <c r="O17" s="625">
        <v>143807.87038478599</v>
      </c>
      <c r="P17" s="625">
        <v>146629.75503739901</v>
      </c>
      <c r="Q17" s="625">
        <v>149602.96652758401</v>
      </c>
      <c r="R17" s="625">
        <v>146882.21311120299</v>
      </c>
      <c r="S17" s="625">
        <v>144227.95578846001</v>
      </c>
      <c r="T17" s="625">
        <v>138467.65766927201</v>
      </c>
      <c r="U17" s="625">
        <v>140754.42776232</v>
      </c>
      <c r="V17" s="625">
        <v>137308.77083256299</v>
      </c>
      <c r="W17" s="625">
        <v>132160.82481444301</v>
      </c>
      <c r="X17" s="625">
        <v>120291.96879085401</v>
      </c>
      <c r="Y17" s="625">
        <v>115582.522177768</v>
      </c>
      <c r="Z17" s="625">
        <v>111232.27028920301</v>
      </c>
      <c r="AA17" s="625">
        <v>107224.453446873</v>
      </c>
      <c r="AB17" s="626">
        <v>104143.330448491</v>
      </c>
    </row>
    <row r="18" spans="1:28">
      <c r="A18" s="627" t="s">
        <v>449</v>
      </c>
      <c r="B18" s="628">
        <v>79827.606607447902</v>
      </c>
      <c r="C18" s="629">
        <v>85418.765745628494</v>
      </c>
      <c r="D18" s="629">
        <v>84537.513244281901</v>
      </c>
      <c r="E18" s="629">
        <v>81559.583314838499</v>
      </c>
      <c r="F18" s="629">
        <v>81234.015789734302</v>
      </c>
      <c r="G18" s="629">
        <v>79770.563410856194</v>
      </c>
      <c r="H18" s="629">
        <v>77499.165819399699</v>
      </c>
      <c r="I18" s="629">
        <v>76274.266246387298</v>
      </c>
      <c r="J18" s="629">
        <v>74616.598642957193</v>
      </c>
      <c r="K18" s="629">
        <v>74234.327397084198</v>
      </c>
      <c r="L18" s="629">
        <v>73395.031271971893</v>
      </c>
      <c r="M18" s="629">
        <v>75035.460611517294</v>
      </c>
      <c r="N18" s="629">
        <v>75990.690244257697</v>
      </c>
      <c r="O18" s="629">
        <v>75131.857960923298</v>
      </c>
      <c r="P18" s="629">
        <v>75609.881610823999</v>
      </c>
      <c r="Q18" s="629">
        <v>79419.223734072497</v>
      </c>
      <c r="R18" s="629">
        <v>78368.838652292194</v>
      </c>
      <c r="S18" s="629">
        <v>78885.393251087298</v>
      </c>
      <c r="T18" s="629">
        <v>79649.471519497005</v>
      </c>
      <c r="U18" s="629">
        <v>81566.5956888168</v>
      </c>
      <c r="V18" s="629">
        <v>78384.564168863304</v>
      </c>
      <c r="W18" s="629">
        <v>75181.066529693693</v>
      </c>
      <c r="X18" s="629">
        <v>69286.745039815796</v>
      </c>
      <c r="Y18" s="629">
        <v>66609.297854642005</v>
      </c>
      <c r="Z18" s="629">
        <v>64611.687713961102</v>
      </c>
      <c r="AA18" s="629">
        <v>61751.052992012803</v>
      </c>
      <c r="AB18" s="630">
        <v>61917.311123477797</v>
      </c>
    </row>
    <row r="19" spans="1:28">
      <c r="A19" s="627" t="s">
        <v>450</v>
      </c>
      <c r="B19" s="628">
        <v>108349.36667859</v>
      </c>
      <c r="C19" s="629">
        <v>108269.90669164</v>
      </c>
      <c r="D19" s="629">
        <v>109655.05025764499</v>
      </c>
      <c r="E19" s="629">
        <v>108363.177337717</v>
      </c>
      <c r="F19" s="629">
        <v>108874.05608216699</v>
      </c>
      <c r="G19" s="629">
        <v>107423.478442758</v>
      </c>
      <c r="H19" s="629">
        <v>106283.701675497</v>
      </c>
      <c r="I19" s="629">
        <v>103457.28333362901</v>
      </c>
      <c r="J19" s="629">
        <v>101801.82182523199</v>
      </c>
      <c r="K19" s="629">
        <v>101186.331714185</v>
      </c>
      <c r="L19" s="629">
        <v>103170.926571773</v>
      </c>
      <c r="M19" s="629">
        <v>106520.949885204</v>
      </c>
      <c r="N19" s="629">
        <v>111453.375290813</v>
      </c>
      <c r="O19" s="629">
        <v>112928.694577471</v>
      </c>
      <c r="P19" s="629">
        <v>114368.588525288</v>
      </c>
      <c r="Q19" s="629">
        <v>113513.299563593</v>
      </c>
      <c r="R19" s="629">
        <v>112131.573533079</v>
      </c>
      <c r="S19" s="629">
        <v>108841.44831299099</v>
      </c>
      <c r="T19" s="629">
        <v>107732.930468709</v>
      </c>
      <c r="U19" s="629">
        <v>108965.002259803</v>
      </c>
      <c r="V19" s="629">
        <v>106937.141940042</v>
      </c>
      <c r="W19" s="629">
        <v>104525.16559007</v>
      </c>
      <c r="X19" s="629">
        <v>100121.769100305</v>
      </c>
      <c r="Y19" s="629">
        <v>98243.871475034597</v>
      </c>
      <c r="Z19" s="629">
        <v>97705.944832516107</v>
      </c>
      <c r="AA19" s="629">
        <v>97618.063796356902</v>
      </c>
      <c r="AB19" s="630">
        <v>97169.254180046206</v>
      </c>
    </row>
    <row r="20" spans="1:28">
      <c r="A20" s="627" t="s">
        <v>451</v>
      </c>
      <c r="B20" s="628">
        <v>34195.790146462299</v>
      </c>
      <c r="C20" s="629">
        <v>30738.217946356101</v>
      </c>
      <c r="D20" s="629">
        <v>31962.2441601145</v>
      </c>
      <c r="E20" s="629">
        <v>31912.9412631224</v>
      </c>
      <c r="F20" s="629">
        <v>31094.781336345</v>
      </c>
      <c r="G20" s="629">
        <v>30292.524409058002</v>
      </c>
      <c r="H20" s="629">
        <v>29949.764107238501</v>
      </c>
      <c r="I20" s="629">
        <v>28965.562395060901</v>
      </c>
      <c r="J20" s="629">
        <v>27736.7178124159</v>
      </c>
      <c r="K20" s="629">
        <v>27755.793412911102</v>
      </c>
      <c r="L20" s="629">
        <v>27565.886083097099</v>
      </c>
      <c r="M20" s="629">
        <v>27652.447063934698</v>
      </c>
      <c r="N20" s="629">
        <v>28782.560489240401</v>
      </c>
      <c r="O20" s="629">
        <v>28580.607083999701</v>
      </c>
      <c r="P20" s="629">
        <v>28710.044810207601</v>
      </c>
      <c r="Q20" s="629">
        <v>28408.799153612301</v>
      </c>
      <c r="R20" s="629">
        <v>27529.0175707659</v>
      </c>
      <c r="S20" s="629">
        <v>27517.109687418699</v>
      </c>
      <c r="T20" s="629">
        <v>28114.652883810399</v>
      </c>
      <c r="U20" s="629">
        <v>27780.1677147726</v>
      </c>
      <c r="V20" s="629">
        <v>28233.254706044499</v>
      </c>
      <c r="W20" s="629">
        <v>28484.5907069026</v>
      </c>
      <c r="X20" s="629">
        <v>26216.046455240099</v>
      </c>
      <c r="Y20" s="629">
        <v>24504.144133835402</v>
      </c>
      <c r="Z20" s="629">
        <v>24667.363508197199</v>
      </c>
      <c r="AA20" s="629">
        <v>23600.7169912194</v>
      </c>
      <c r="AB20" s="630">
        <v>23364.3986049999</v>
      </c>
    </row>
    <row r="21" spans="1:28">
      <c r="A21" s="627" t="s">
        <v>452</v>
      </c>
      <c r="B21" s="628">
        <v>9895.68388637104</v>
      </c>
      <c r="C21" s="629">
        <v>12451.144731439101</v>
      </c>
      <c r="D21" s="629">
        <v>13589.879081585899</v>
      </c>
      <c r="E21" s="629">
        <v>12850.2768752789</v>
      </c>
      <c r="F21" s="629">
        <v>13679.4981421067</v>
      </c>
      <c r="G21" s="629">
        <v>13375.5782710681</v>
      </c>
      <c r="H21" s="629">
        <v>13004.6600056897</v>
      </c>
      <c r="I21" s="629">
        <v>12101.5891909931</v>
      </c>
      <c r="J21" s="629">
        <v>12658.146701277699</v>
      </c>
      <c r="K21" s="629">
        <v>13294.840227255499</v>
      </c>
      <c r="L21" s="629">
        <v>13870.3660823552</v>
      </c>
      <c r="M21" s="629">
        <v>13984.220883337999</v>
      </c>
      <c r="N21" s="629">
        <v>15097.6409805609</v>
      </c>
      <c r="O21" s="629">
        <v>15203.349598944</v>
      </c>
      <c r="P21" s="629">
        <v>15174.3288626303</v>
      </c>
      <c r="Q21" s="629">
        <v>14660.805335397999</v>
      </c>
      <c r="R21" s="629">
        <v>15294.6469041828</v>
      </c>
      <c r="S21" s="629">
        <v>14539.0964953202</v>
      </c>
      <c r="T21" s="629">
        <v>15488.407228194599</v>
      </c>
      <c r="U21" s="629">
        <v>15914.402537350899</v>
      </c>
      <c r="V21" s="629">
        <v>15729.295651144799</v>
      </c>
      <c r="W21" s="629">
        <v>15421.540366133</v>
      </c>
      <c r="X21" s="629">
        <v>14918.5342554132</v>
      </c>
      <c r="Y21" s="629">
        <v>13980.028893707</v>
      </c>
      <c r="Z21" s="629">
        <v>14013.568031819501</v>
      </c>
      <c r="AA21" s="629">
        <v>14491.251889355401</v>
      </c>
      <c r="AB21" s="630">
        <v>13959.135376434901</v>
      </c>
    </row>
    <row r="22" spans="1:28">
      <c r="A22" s="627" t="s">
        <v>453</v>
      </c>
      <c r="B22" s="628">
        <v>38625.5911498395</v>
      </c>
      <c r="C22" s="629">
        <v>32875.349503588397</v>
      </c>
      <c r="D22" s="629">
        <v>32901.884920094497</v>
      </c>
      <c r="E22" s="629">
        <v>31919.7516988061</v>
      </c>
      <c r="F22" s="629">
        <v>34370.255819256497</v>
      </c>
      <c r="G22" s="629">
        <v>33958.191586329303</v>
      </c>
      <c r="H22" s="629">
        <v>34127.584249630097</v>
      </c>
      <c r="I22" s="629">
        <v>34551.342859818898</v>
      </c>
      <c r="J22" s="629">
        <v>32688.8585625343</v>
      </c>
      <c r="K22" s="629">
        <v>30513.271309534899</v>
      </c>
      <c r="L22" s="629">
        <v>30571.206376960599</v>
      </c>
      <c r="M22" s="629">
        <v>31424.039548561301</v>
      </c>
      <c r="N22" s="629">
        <v>30960.803773821801</v>
      </c>
      <c r="O22" s="629">
        <v>32805.416289651599</v>
      </c>
      <c r="P22" s="629">
        <v>33984.508732142203</v>
      </c>
      <c r="Q22" s="629">
        <v>33652.158495693599</v>
      </c>
      <c r="R22" s="629">
        <v>32913.8062205514</v>
      </c>
      <c r="S22" s="629">
        <v>31895.720731059399</v>
      </c>
      <c r="T22" s="629">
        <v>30695.000723564499</v>
      </c>
      <c r="U22" s="629">
        <v>30007.762714941</v>
      </c>
      <c r="V22" s="629">
        <v>29156.729897919002</v>
      </c>
      <c r="W22" s="629">
        <v>28321.847664464101</v>
      </c>
      <c r="X22" s="629">
        <v>28832.198257775599</v>
      </c>
      <c r="Y22" s="629">
        <v>28978.128710645698</v>
      </c>
      <c r="Z22" s="629">
        <v>29681.4537895168</v>
      </c>
      <c r="AA22" s="629">
        <v>29630.7479195284</v>
      </c>
      <c r="AB22" s="630">
        <v>29198.3749165503</v>
      </c>
    </row>
    <row r="23" spans="1:28" ht="15" thickBot="1">
      <c r="A23" s="631" t="s">
        <v>88</v>
      </c>
      <c r="B23" s="632">
        <v>5700.4126061777297</v>
      </c>
      <c r="C23" s="633">
        <v>4658.2321817489801</v>
      </c>
      <c r="D23" s="633">
        <v>5010.9933883878002</v>
      </c>
      <c r="E23" s="633">
        <v>5089.23826418921</v>
      </c>
      <c r="F23" s="633">
        <v>6166.0512668917099</v>
      </c>
      <c r="G23" s="633">
        <v>5735.9940527662202</v>
      </c>
      <c r="H23" s="633">
        <v>5871.8136589687301</v>
      </c>
      <c r="I23" s="633">
        <v>6258.8593818475001</v>
      </c>
      <c r="J23" s="633">
        <v>6074.2238656039999</v>
      </c>
      <c r="K23" s="633">
        <v>5358.07572166506</v>
      </c>
      <c r="L23" s="633">
        <v>5933.6640810111303</v>
      </c>
      <c r="M23" s="633">
        <v>6010.3177582826002</v>
      </c>
      <c r="N23" s="633">
        <v>5289.0252154463396</v>
      </c>
      <c r="O23" s="633">
        <v>5722.0952467913803</v>
      </c>
      <c r="P23" s="633">
        <v>5832.2459140745596</v>
      </c>
      <c r="Q23" s="633">
        <v>5542.5747154788296</v>
      </c>
      <c r="R23" s="633">
        <v>5511.8765933122704</v>
      </c>
      <c r="S23" s="633">
        <v>5891.5660883076598</v>
      </c>
      <c r="T23" s="633">
        <v>6420.0709050368596</v>
      </c>
      <c r="U23" s="633">
        <v>6413.96907983035</v>
      </c>
      <c r="V23" s="633">
        <v>5903.6764471616698</v>
      </c>
      <c r="W23" s="633">
        <v>5574.0789467656296</v>
      </c>
      <c r="X23" s="633">
        <v>5394.5167993722598</v>
      </c>
      <c r="Y23" s="633">
        <v>4736.3575435917801</v>
      </c>
      <c r="Z23" s="633">
        <v>4622.4160426092103</v>
      </c>
      <c r="AA23" s="633">
        <v>4895.80762963914</v>
      </c>
      <c r="AB23" s="634">
        <v>5458.5087899137197</v>
      </c>
    </row>
    <row r="24" spans="1:28" ht="16.8" thickTop="1" thickBot="1">
      <c r="A24" s="635" t="s">
        <v>170</v>
      </c>
      <c r="B24" s="636">
        <v>395677.83059832244</v>
      </c>
      <c r="C24" s="637">
        <v>407438.67840217508</v>
      </c>
      <c r="D24" s="637">
        <v>404084.18561277958</v>
      </c>
      <c r="E24" s="637">
        <v>398565.79323258321</v>
      </c>
      <c r="F24" s="637">
        <v>402157.75191762019</v>
      </c>
      <c r="G24" s="637">
        <v>403174.71698254481</v>
      </c>
      <c r="H24" s="637">
        <v>398694.33178159076</v>
      </c>
      <c r="I24" s="637">
        <v>400580.30447134271</v>
      </c>
      <c r="J24" s="637">
        <v>401488.80016641814</v>
      </c>
      <c r="K24" s="637">
        <v>398654.05960582074</v>
      </c>
      <c r="L24" s="637">
        <v>401510.36057046894</v>
      </c>
      <c r="M24" s="637">
        <v>407177.62638456596</v>
      </c>
      <c r="N24" s="637">
        <v>411999.66581048316</v>
      </c>
      <c r="O24" s="637">
        <v>414179.89114256698</v>
      </c>
      <c r="P24" s="637">
        <v>420309.35349256569</v>
      </c>
      <c r="Q24" s="637">
        <v>424799.82752543222</v>
      </c>
      <c r="R24" s="637">
        <v>418631.9725853866</v>
      </c>
      <c r="S24" s="637">
        <v>411798.29035464424</v>
      </c>
      <c r="T24" s="637">
        <v>406568.19139808434</v>
      </c>
      <c r="U24" s="637">
        <v>411402.32775783463</v>
      </c>
      <c r="V24" s="637">
        <v>401653.43364373827</v>
      </c>
      <c r="W24" s="637">
        <v>389669.114618472</v>
      </c>
      <c r="X24" s="637">
        <v>365061.77869877603</v>
      </c>
      <c r="Y24" s="637">
        <v>352634.3507892245</v>
      </c>
      <c r="Z24" s="637">
        <v>346534.70420782286</v>
      </c>
      <c r="AA24" s="637">
        <v>339212.09466498508</v>
      </c>
      <c r="AB24" s="638">
        <v>335210.31343991379</v>
      </c>
    </row>
    <row r="25" spans="1:28" ht="15.6" thickTop="1" thickBot="1"/>
    <row r="26" spans="1:28" ht="15.6">
      <c r="A26" s="618" t="s">
        <v>446</v>
      </c>
      <c r="B26" s="933" t="s">
        <v>470</v>
      </c>
      <c r="C26" s="934"/>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34"/>
      <c r="AB26" s="935"/>
    </row>
    <row r="27" spans="1:28" ht="16.2" thickBot="1">
      <c r="A27" s="619" t="s">
        <v>445</v>
      </c>
      <c r="B27" s="620">
        <v>1999</v>
      </c>
      <c r="C27" s="621">
        <v>2000</v>
      </c>
      <c r="D27" s="621">
        <v>2001</v>
      </c>
      <c r="E27" s="621">
        <v>2002</v>
      </c>
      <c r="F27" s="621">
        <v>2003</v>
      </c>
      <c r="G27" s="621">
        <v>2004</v>
      </c>
      <c r="H27" s="621">
        <v>2005</v>
      </c>
      <c r="I27" s="621">
        <v>2006</v>
      </c>
      <c r="J27" s="621">
        <v>2007</v>
      </c>
      <c r="K27" s="621">
        <v>2008</v>
      </c>
      <c r="L27" s="621">
        <v>2009</v>
      </c>
      <c r="M27" s="621">
        <v>2010</v>
      </c>
      <c r="N27" s="621">
        <v>2011</v>
      </c>
      <c r="O27" s="621">
        <v>2012</v>
      </c>
      <c r="P27" s="621">
        <v>2013</v>
      </c>
      <c r="Q27" s="621">
        <v>2014</v>
      </c>
      <c r="R27" s="621">
        <v>2015</v>
      </c>
      <c r="S27" s="621">
        <v>2016</v>
      </c>
      <c r="T27" s="621">
        <v>2017</v>
      </c>
      <c r="U27" s="621">
        <v>2018</v>
      </c>
      <c r="V27" s="621">
        <v>2019</v>
      </c>
      <c r="W27" s="621">
        <v>2020</v>
      </c>
      <c r="X27" s="621">
        <v>2021</v>
      </c>
      <c r="Y27" s="621">
        <v>2022</v>
      </c>
      <c r="Z27" s="621">
        <v>2023</v>
      </c>
      <c r="AA27" s="621">
        <v>2024</v>
      </c>
      <c r="AB27" s="622">
        <v>2025</v>
      </c>
    </row>
    <row r="28" spans="1:28" ht="15" thickTop="1">
      <c r="A28" s="623" t="s">
        <v>82</v>
      </c>
      <c r="B28" s="624">
        <f>B17/B6</f>
        <v>208.28688490631643</v>
      </c>
      <c r="C28" s="624">
        <f t="shared" ref="C28:AB35" si="0">C17/C6</f>
        <v>218.32851334581369</v>
      </c>
      <c r="D28" s="624">
        <f t="shared" si="0"/>
        <v>215.82357493731624</v>
      </c>
      <c r="E28" s="624">
        <f t="shared" si="0"/>
        <v>221.31465997389671</v>
      </c>
      <c r="F28" s="624">
        <f t="shared" si="0"/>
        <v>221.2781025796348</v>
      </c>
      <c r="G28" s="624">
        <f t="shared" si="0"/>
        <v>226.00050454384683</v>
      </c>
      <c r="H28" s="624">
        <f t="shared" si="0"/>
        <v>228.35345059835063</v>
      </c>
      <c r="I28" s="624">
        <f t="shared" si="0"/>
        <v>232.24062532521577</v>
      </c>
      <c r="J28" s="624">
        <f t="shared" si="0"/>
        <v>235.44718794741826</v>
      </c>
      <c r="K28" s="624">
        <f t="shared" si="0"/>
        <v>239.18342583914352</v>
      </c>
      <c r="L28" s="624">
        <f t="shared" si="0"/>
        <v>242.93123367144125</v>
      </c>
      <c r="M28" s="624">
        <f t="shared" si="0"/>
        <v>243.48405242169437</v>
      </c>
      <c r="N28" s="624">
        <f t="shared" si="0"/>
        <v>249.54126066901048</v>
      </c>
      <c r="O28" s="624">
        <f t="shared" si="0"/>
        <v>252.77342659987454</v>
      </c>
      <c r="P28" s="624">
        <f t="shared" si="0"/>
        <v>255.54617707594622</v>
      </c>
      <c r="Q28" s="624">
        <f t="shared" si="0"/>
        <v>257.74631425898463</v>
      </c>
      <c r="R28" s="624">
        <f t="shared" si="0"/>
        <v>258.68849441067999</v>
      </c>
      <c r="S28" s="624">
        <f t="shared" si="0"/>
        <v>259.23045939367927</v>
      </c>
      <c r="T28" s="624">
        <f t="shared" si="0"/>
        <v>258.88411691181614</v>
      </c>
      <c r="U28" s="624">
        <f t="shared" si="0"/>
        <v>258.87083578771831</v>
      </c>
      <c r="V28" s="624">
        <f t="shared" si="0"/>
        <v>256.59883736717046</v>
      </c>
      <c r="W28" s="624">
        <f t="shared" si="0"/>
        <v>256.63457124631293</v>
      </c>
      <c r="X28" s="624">
        <f t="shared" si="0"/>
        <v>250.84351471731685</v>
      </c>
      <c r="Y28" s="624">
        <f t="shared" si="0"/>
        <v>245.792932040061</v>
      </c>
      <c r="Z28" s="624">
        <f t="shared" si="0"/>
        <v>241.91514864701367</v>
      </c>
      <c r="AA28" s="624">
        <f t="shared" si="0"/>
        <v>244.88362754411185</v>
      </c>
      <c r="AB28" s="624">
        <f t="shared" si="0"/>
        <v>243.85379516152645</v>
      </c>
    </row>
    <row r="29" spans="1:28">
      <c r="A29" s="627" t="s">
        <v>83</v>
      </c>
      <c r="B29" s="628">
        <f t="shared" ref="B29:Q35" si="1">B18/B7</f>
        <v>245.53990787323366</v>
      </c>
      <c r="C29" s="628">
        <f t="shared" si="1"/>
        <v>248.23750537998077</v>
      </c>
      <c r="D29" s="628">
        <f t="shared" si="1"/>
        <v>243.47600876638379</v>
      </c>
      <c r="E29" s="628">
        <f t="shared" si="1"/>
        <v>239.09881753525332</v>
      </c>
      <c r="F29" s="628">
        <f t="shared" si="1"/>
        <v>237.44676292229656</v>
      </c>
      <c r="G29" s="628">
        <f t="shared" si="1"/>
        <v>233.35998777852114</v>
      </c>
      <c r="H29" s="628">
        <f t="shared" si="1"/>
        <v>230.67027629319983</v>
      </c>
      <c r="I29" s="628">
        <f t="shared" si="1"/>
        <v>231.20817056499169</v>
      </c>
      <c r="J29" s="628">
        <f t="shared" si="1"/>
        <v>231.70817806468852</v>
      </c>
      <c r="K29" s="628">
        <f t="shared" si="1"/>
        <v>233.36330577750428</v>
      </c>
      <c r="L29" s="628">
        <f t="shared" si="1"/>
        <v>239.12816753815659</v>
      </c>
      <c r="M29" s="628">
        <f t="shared" si="1"/>
        <v>240.29497319080127</v>
      </c>
      <c r="N29" s="628">
        <f t="shared" si="1"/>
        <v>240.16408322515531</v>
      </c>
      <c r="O29" s="628">
        <f t="shared" si="1"/>
        <v>239.45303411380584</v>
      </c>
      <c r="P29" s="628">
        <f t="shared" si="1"/>
        <v>240.90217422588708</v>
      </c>
      <c r="Q29" s="628">
        <f t="shared" si="1"/>
        <v>241.7921536799555</v>
      </c>
      <c r="R29" s="628">
        <f t="shared" si="0"/>
        <v>239.97452878132052</v>
      </c>
      <c r="S29" s="628">
        <f t="shared" si="0"/>
        <v>242.18919375368628</v>
      </c>
      <c r="T29" s="628">
        <f t="shared" si="0"/>
        <v>245.26232664467486</v>
      </c>
      <c r="U29" s="628">
        <f t="shared" si="0"/>
        <v>244.03698540032534</v>
      </c>
      <c r="V29" s="628">
        <f t="shared" si="0"/>
        <v>237.16567344205811</v>
      </c>
      <c r="W29" s="628">
        <f t="shared" si="0"/>
        <v>235.48396090011886</v>
      </c>
      <c r="X29" s="628">
        <f t="shared" si="0"/>
        <v>229.31574340004963</v>
      </c>
      <c r="Y29" s="628">
        <f t="shared" si="0"/>
        <v>223.29382212508636</v>
      </c>
      <c r="Z29" s="628">
        <f t="shared" si="0"/>
        <v>218.90651490292564</v>
      </c>
      <c r="AA29" s="628">
        <f t="shared" si="0"/>
        <v>212.3549873986417</v>
      </c>
      <c r="AB29" s="628">
        <f t="shared" si="0"/>
        <v>207.11590146448955</v>
      </c>
    </row>
    <row r="30" spans="1:28">
      <c r="A30" s="627" t="s">
        <v>84</v>
      </c>
      <c r="B30" s="628">
        <f t="shared" si="1"/>
        <v>186.0269006575887</v>
      </c>
      <c r="C30" s="628">
        <f t="shared" si="0"/>
        <v>183.56746492245384</v>
      </c>
      <c r="D30" s="628">
        <f t="shared" si="0"/>
        <v>182.22625981336978</v>
      </c>
      <c r="E30" s="628">
        <f t="shared" si="0"/>
        <v>180.26803620490963</v>
      </c>
      <c r="F30" s="628">
        <f t="shared" si="0"/>
        <v>179.81630996186496</v>
      </c>
      <c r="G30" s="628">
        <f t="shared" si="0"/>
        <v>179.15368919158644</v>
      </c>
      <c r="H30" s="628">
        <f t="shared" si="0"/>
        <v>178.27429555368039</v>
      </c>
      <c r="I30" s="628">
        <f t="shared" si="0"/>
        <v>177.34150057450648</v>
      </c>
      <c r="J30" s="628">
        <f t="shared" si="0"/>
        <v>176.4552004485069</v>
      </c>
      <c r="K30" s="628">
        <f t="shared" si="0"/>
        <v>177.35852813254294</v>
      </c>
      <c r="L30" s="628">
        <f t="shared" si="0"/>
        <v>178.88907383800844</v>
      </c>
      <c r="M30" s="628">
        <f t="shared" si="0"/>
        <v>180.99275941427652</v>
      </c>
      <c r="N30" s="628">
        <f t="shared" si="0"/>
        <v>184.99687694508646</v>
      </c>
      <c r="O30" s="628">
        <f t="shared" si="0"/>
        <v>188.33087824075096</v>
      </c>
      <c r="P30" s="628">
        <f t="shared" si="0"/>
        <v>192.50099206731525</v>
      </c>
      <c r="Q30" s="628">
        <f t="shared" si="0"/>
        <v>192.85910952891987</v>
      </c>
      <c r="R30" s="628">
        <f t="shared" si="0"/>
        <v>192.94741482989411</v>
      </c>
      <c r="S30" s="628">
        <f t="shared" si="0"/>
        <v>193.12498629254173</v>
      </c>
      <c r="T30" s="628">
        <f t="shared" si="0"/>
        <v>191.48823769078641</v>
      </c>
      <c r="U30" s="628">
        <f t="shared" si="0"/>
        <v>191.56795041405678</v>
      </c>
      <c r="V30" s="628">
        <f t="shared" si="0"/>
        <v>192.85772092594169</v>
      </c>
      <c r="W30" s="628">
        <f t="shared" si="0"/>
        <v>191.25420910755318</v>
      </c>
      <c r="X30" s="628">
        <f t="shared" si="0"/>
        <v>187.21516567135131</v>
      </c>
      <c r="Y30" s="628">
        <f t="shared" si="0"/>
        <v>185.41409498627371</v>
      </c>
      <c r="Z30" s="628">
        <f t="shared" si="0"/>
        <v>182.03017787923778</v>
      </c>
      <c r="AA30" s="628">
        <f t="shared" si="0"/>
        <v>180.73970881586698</v>
      </c>
      <c r="AB30" s="628">
        <f t="shared" si="0"/>
        <v>178.87004519704507</v>
      </c>
    </row>
    <row r="31" spans="1:28">
      <c r="A31" s="627" t="s">
        <v>85</v>
      </c>
      <c r="B31" s="628">
        <f t="shared" si="1"/>
        <v>323.32217758723863</v>
      </c>
      <c r="C31" s="628">
        <f t="shared" si="0"/>
        <v>292.97230022511673</v>
      </c>
      <c r="D31" s="628">
        <f t="shared" si="0"/>
        <v>309.23588291243436</v>
      </c>
      <c r="E31" s="628">
        <f t="shared" si="0"/>
        <v>301.86023423063074</v>
      </c>
      <c r="F31" s="628">
        <f t="shared" si="0"/>
        <v>287.2663503390728</v>
      </c>
      <c r="G31" s="628">
        <f t="shared" si="0"/>
        <v>277.96583761103665</v>
      </c>
      <c r="H31" s="628">
        <f t="shared" si="0"/>
        <v>283.09115970379565</v>
      </c>
      <c r="I31" s="628">
        <f t="shared" si="0"/>
        <v>272.17398938619061</v>
      </c>
      <c r="J31" s="628">
        <f t="shared" si="0"/>
        <v>268.95219702013588</v>
      </c>
      <c r="K31" s="628">
        <f t="shared" si="0"/>
        <v>263.04806451810367</v>
      </c>
      <c r="L31" s="628">
        <f t="shared" si="0"/>
        <v>265.98828845977198</v>
      </c>
      <c r="M31" s="628">
        <f t="shared" si="0"/>
        <v>266.62388803241447</v>
      </c>
      <c r="N31" s="628">
        <f t="shared" si="0"/>
        <v>269.0093319056889</v>
      </c>
      <c r="O31" s="628">
        <f t="shared" si="0"/>
        <v>268.97636929976142</v>
      </c>
      <c r="P31" s="628">
        <f t="shared" si="0"/>
        <v>278.58060466575944</v>
      </c>
      <c r="Q31" s="628">
        <f t="shared" si="0"/>
        <v>267.21742538514803</v>
      </c>
      <c r="R31" s="628">
        <f t="shared" si="0"/>
        <v>256.02137471726314</v>
      </c>
      <c r="S31" s="628">
        <f t="shared" si="0"/>
        <v>249.90316976147952</v>
      </c>
      <c r="T31" s="628">
        <f t="shared" si="0"/>
        <v>248.04556770899953</v>
      </c>
      <c r="U31" s="628">
        <f t="shared" si="0"/>
        <v>245.28739488953411</v>
      </c>
      <c r="V31" s="628">
        <f t="shared" si="0"/>
        <v>246.24352871319263</v>
      </c>
      <c r="W31" s="628">
        <f t="shared" si="0"/>
        <v>243.55853112486909</v>
      </c>
      <c r="X31" s="628">
        <f t="shared" si="0"/>
        <v>234.13382893886643</v>
      </c>
      <c r="Y31" s="628">
        <f t="shared" si="0"/>
        <v>223.16797674186361</v>
      </c>
      <c r="Z31" s="628">
        <f t="shared" si="0"/>
        <v>217.78612200878197</v>
      </c>
      <c r="AA31" s="628">
        <f t="shared" si="0"/>
        <v>204.30856602275918</v>
      </c>
      <c r="AB31" s="628">
        <f t="shared" si="0"/>
        <v>197.05127352020054</v>
      </c>
    </row>
    <row r="32" spans="1:28">
      <c r="A32" s="627" t="s">
        <v>86</v>
      </c>
      <c r="B32" s="628">
        <f t="shared" si="1"/>
        <v>226.9399780614101</v>
      </c>
      <c r="C32" s="628">
        <f t="shared" si="0"/>
        <v>235.68861222130667</v>
      </c>
      <c r="D32" s="628">
        <f t="shared" si="0"/>
        <v>238.24856165667325</v>
      </c>
      <c r="E32" s="628">
        <f t="shared" si="0"/>
        <v>237.81417499570435</v>
      </c>
      <c r="F32" s="628">
        <f t="shared" si="0"/>
        <v>237.0908887031882</v>
      </c>
      <c r="G32" s="628">
        <f t="shared" si="0"/>
        <v>230.3927284615541</v>
      </c>
      <c r="H32" s="628">
        <f t="shared" si="0"/>
        <v>230.54583050806156</v>
      </c>
      <c r="I32" s="628">
        <f t="shared" si="0"/>
        <v>223.83544472779658</v>
      </c>
      <c r="J32" s="628">
        <f t="shared" si="0"/>
        <v>227.07710943428697</v>
      </c>
      <c r="K32" s="628">
        <f t="shared" si="0"/>
        <v>238.79184506616366</v>
      </c>
      <c r="L32" s="628">
        <f t="shared" si="0"/>
        <v>242.38853110893245</v>
      </c>
      <c r="M32" s="628">
        <f t="shared" si="0"/>
        <v>243.36180742725622</v>
      </c>
      <c r="N32" s="628">
        <f t="shared" si="0"/>
        <v>253.84751702027393</v>
      </c>
      <c r="O32" s="628">
        <f t="shared" si="0"/>
        <v>252.70629727558375</v>
      </c>
      <c r="P32" s="628">
        <f t="shared" si="0"/>
        <v>253.77574941393308</v>
      </c>
      <c r="Q32" s="628">
        <f t="shared" si="0"/>
        <v>255.88636641777114</v>
      </c>
      <c r="R32" s="628">
        <f t="shared" si="0"/>
        <v>258.14127654621035</v>
      </c>
      <c r="S32" s="628">
        <f t="shared" si="0"/>
        <v>248.03653397116403</v>
      </c>
      <c r="T32" s="628">
        <f t="shared" si="0"/>
        <v>246.38039632833687</v>
      </c>
      <c r="U32" s="628">
        <f t="shared" si="0"/>
        <v>240.09058329844279</v>
      </c>
      <c r="V32" s="628">
        <f t="shared" si="0"/>
        <v>231.92123138160062</v>
      </c>
      <c r="W32" s="628">
        <f t="shared" si="0"/>
        <v>221.5104351086373</v>
      </c>
      <c r="X32" s="628">
        <f t="shared" si="0"/>
        <v>215.48904070414071</v>
      </c>
      <c r="Y32" s="628">
        <f t="shared" si="0"/>
        <v>208.81367849987075</v>
      </c>
      <c r="Z32" s="628">
        <f t="shared" si="0"/>
        <v>208.85388208249992</v>
      </c>
      <c r="AA32" s="628">
        <f t="shared" si="0"/>
        <v>212.76372321636958</v>
      </c>
      <c r="AB32" s="628">
        <f t="shared" si="0"/>
        <v>207.94201131612772</v>
      </c>
    </row>
    <row r="33" spans="1:28">
      <c r="A33" s="627" t="s">
        <v>87</v>
      </c>
      <c r="B33" s="628">
        <f t="shared" si="1"/>
        <v>200.95459786039177</v>
      </c>
      <c r="C33" s="628">
        <f t="shared" si="0"/>
        <v>197.25679521222247</v>
      </c>
      <c r="D33" s="628">
        <f t="shared" si="0"/>
        <v>192.83024469467824</v>
      </c>
      <c r="E33" s="628">
        <f t="shared" si="0"/>
        <v>188.56760750195457</v>
      </c>
      <c r="F33" s="628">
        <f t="shared" si="0"/>
        <v>185.87596483653351</v>
      </c>
      <c r="G33" s="628">
        <f t="shared" si="0"/>
        <v>183.92531238304178</v>
      </c>
      <c r="H33" s="628">
        <f t="shared" si="0"/>
        <v>181.07690657289868</v>
      </c>
      <c r="I33" s="628">
        <f t="shared" si="0"/>
        <v>180.10219606564195</v>
      </c>
      <c r="J33" s="628">
        <f t="shared" si="0"/>
        <v>180.44005385667282</v>
      </c>
      <c r="K33" s="628">
        <f t="shared" si="0"/>
        <v>178.99626880285325</v>
      </c>
      <c r="L33" s="628">
        <f t="shared" si="0"/>
        <v>177.91332279964107</v>
      </c>
      <c r="M33" s="628">
        <f t="shared" si="0"/>
        <v>179.16934341749032</v>
      </c>
      <c r="N33" s="628">
        <f t="shared" si="0"/>
        <v>179.27657397518834</v>
      </c>
      <c r="O33" s="628">
        <f t="shared" si="0"/>
        <v>179.82299624005304</v>
      </c>
      <c r="P33" s="628">
        <f t="shared" si="0"/>
        <v>181.34069572664862</v>
      </c>
      <c r="Q33" s="628">
        <f t="shared" si="0"/>
        <v>177.17051498263299</v>
      </c>
      <c r="R33" s="628">
        <f t="shared" si="0"/>
        <v>170.90332783896031</v>
      </c>
      <c r="S33" s="628">
        <f t="shared" si="0"/>
        <v>167.41054010437873</v>
      </c>
      <c r="T33" s="628">
        <f t="shared" si="0"/>
        <v>163.5300907526547</v>
      </c>
      <c r="U33" s="628">
        <f t="shared" si="0"/>
        <v>158.14370778384261</v>
      </c>
      <c r="V33" s="628">
        <f t="shared" si="0"/>
        <v>154.79815848956392</v>
      </c>
      <c r="W33" s="628">
        <f t="shared" si="0"/>
        <v>151.18622701478057</v>
      </c>
      <c r="X33" s="628">
        <f t="shared" si="0"/>
        <v>148.07523827501979</v>
      </c>
      <c r="Y33" s="628">
        <f t="shared" si="0"/>
        <v>144.98361848739876</v>
      </c>
      <c r="Z33" s="628">
        <f t="shared" si="0"/>
        <v>145.57743120772747</v>
      </c>
      <c r="AA33" s="628">
        <f t="shared" si="0"/>
        <v>144.76220988285232</v>
      </c>
      <c r="AB33" s="628">
        <f t="shared" si="0"/>
        <v>145.04311061587293</v>
      </c>
    </row>
    <row r="34" spans="1:28" ht="15" thickBot="1">
      <c r="A34" s="631" t="s">
        <v>88</v>
      </c>
      <c r="B34" s="632">
        <f t="shared" si="1"/>
        <v>187.35382736237679</v>
      </c>
      <c r="C34" s="632">
        <f t="shared" si="0"/>
        <v>173.77106247391225</v>
      </c>
      <c r="D34" s="632">
        <f t="shared" si="0"/>
        <v>187.4853241954763</v>
      </c>
      <c r="E34" s="632">
        <f t="shared" si="0"/>
        <v>193.2423154188528</v>
      </c>
      <c r="F34" s="632">
        <f t="shared" si="0"/>
        <v>194.46366855869329</v>
      </c>
      <c r="G34" s="632">
        <f t="shared" si="0"/>
        <v>184.34519451037076</v>
      </c>
      <c r="H34" s="632">
        <f t="shared" si="0"/>
        <v>186.69637879361088</v>
      </c>
      <c r="I34" s="632">
        <f t="shared" si="0"/>
        <v>179.05695646018822</v>
      </c>
      <c r="J34" s="632">
        <f t="shared" si="0"/>
        <v>171.66432163939939</v>
      </c>
      <c r="K34" s="632">
        <f t="shared" si="0"/>
        <v>164.90644331584977</v>
      </c>
      <c r="L34" s="632">
        <f t="shared" si="0"/>
        <v>181.48874026574873</v>
      </c>
      <c r="M34" s="632">
        <f t="shared" si="0"/>
        <v>179.50248944055491</v>
      </c>
      <c r="N34" s="632">
        <f t="shared" si="0"/>
        <v>176.01187533409652</v>
      </c>
      <c r="O34" s="632">
        <f t="shared" si="0"/>
        <v>181.29830574827531</v>
      </c>
      <c r="P34" s="632">
        <f t="shared" si="0"/>
        <v>184.92418268676289</v>
      </c>
      <c r="Q34" s="632">
        <f t="shared" si="0"/>
        <v>181.17466840139241</v>
      </c>
      <c r="R34" s="632">
        <f t="shared" si="0"/>
        <v>183.35010826796614</v>
      </c>
      <c r="S34" s="632">
        <f t="shared" si="0"/>
        <v>195.91146772004694</v>
      </c>
      <c r="T34" s="632">
        <f t="shared" si="0"/>
        <v>207.33527176030657</v>
      </c>
      <c r="U34" s="632">
        <f t="shared" si="0"/>
        <v>205.83638144305834</v>
      </c>
      <c r="V34" s="632">
        <f t="shared" si="0"/>
        <v>199.3158185446616</v>
      </c>
      <c r="W34" s="632">
        <f t="shared" si="0"/>
        <v>198.03359578718167</v>
      </c>
      <c r="X34" s="632">
        <f t="shared" si="0"/>
        <v>193.48569156284495</v>
      </c>
      <c r="Y34" s="632">
        <f t="shared" si="0"/>
        <v>175.87180848718938</v>
      </c>
      <c r="Z34" s="632">
        <f t="shared" si="0"/>
        <v>170.13933529947752</v>
      </c>
      <c r="AA34" s="632">
        <f t="shared" si="0"/>
        <v>176.14385323358286</v>
      </c>
      <c r="AB34" s="632">
        <f t="shared" si="0"/>
        <v>183.00796499474362</v>
      </c>
    </row>
    <row r="35" spans="1:28" ht="16.8" thickTop="1" thickBot="1">
      <c r="A35" s="635" t="s">
        <v>170</v>
      </c>
      <c r="B35" s="636">
        <f t="shared" si="1"/>
        <v>213.73173103539972</v>
      </c>
      <c r="C35" s="636">
        <f t="shared" si="0"/>
        <v>215.07244538995388</v>
      </c>
      <c r="D35" s="636">
        <f t="shared" si="0"/>
        <v>213.51838274922116</v>
      </c>
      <c r="E35" s="636">
        <f t="shared" si="0"/>
        <v>213.03862487566013</v>
      </c>
      <c r="F35" s="636">
        <f t="shared" si="0"/>
        <v>211.3387007078957</v>
      </c>
      <c r="G35" s="636">
        <f t="shared" si="0"/>
        <v>210.97163598735</v>
      </c>
      <c r="H35" s="636">
        <f t="shared" si="0"/>
        <v>210.71022555698715</v>
      </c>
      <c r="I35" s="636">
        <f t="shared" si="0"/>
        <v>210.9480481464627</v>
      </c>
      <c r="J35" s="636">
        <f t="shared" si="0"/>
        <v>211.96820967581283</v>
      </c>
      <c r="K35" s="636">
        <f t="shared" si="0"/>
        <v>213.81412687226231</v>
      </c>
      <c r="L35" s="636">
        <f t="shared" si="0"/>
        <v>216.54479165327311</v>
      </c>
      <c r="M35" s="636">
        <f t="shared" si="0"/>
        <v>217.42395004614417</v>
      </c>
      <c r="N35" s="636">
        <f t="shared" si="0"/>
        <v>220.6919142797498</v>
      </c>
      <c r="O35" s="636">
        <f t="shared" si="0"/>
        <v>222.35144961773216</v>
      </c>
      <c r="P35" s="636">
        <f t="shared" si="0"/>
        <v>225.54005179224444</v>
      </c>
      <c r="Q35" s="636">
        <f t="shared" si="0"/>
        <v>225.76381755000313</v>
      </c>
      <c r="R35" s="636">
        <f t="shared" si="0"/>
        <v>224.47442824951221</v>
      </c>
      <c r="S35" s="636">
        <f t="shared" si="0"/>
        <v>224.41416062190174</v>
      </c>
      <c r="T35" s="636">
        <f t="shared" si="0"/>
        <v>223.74564685314107</v>
      </c>
      <c r="U35" s="636">
        <f t="shared" si="0"/>
        <v>222.71427541548451</v>
      </c>
      <c r="V35" s="636">
        <f t="shared" si="0"/>
        <v>220.62156186030811</v>
      </c>
      <c r="W35" s="636">
        <f t="shared" si="0"/>
        <v>218.56980781516748</v>
      </c>
      <c r="X35" s="636">
        <f t="shared" si="0"/>
        <v>212.20994489167936</v>
      </c>
      <c r="Y35" s="636">
        <f t="shared" si="0"/>
        <v>207.1928004230997</v>
      </c>
      <c r="Z35" s="636">
        <f t="shared" si="0"/>
        <v>203.46933542083733</v>
      </c>
      <c r="AA35" s="636">
        <f t="shared" si="0"/>
        <v>201.32976386239864</v>
      </c>
      <c r="AB35" s="636">
        <f t="shared" si="0"/>
        <v>198.80841121207109</v>
      </c>
    </row>
    <row r="36" spans="1:28" ht="15" thickTop="1"/>
  </sheetData>
  <mergeCells count="3">
    <mergeCell ref="B4:AB4"/>
    <mergeCell ref="B15:AB15"/>
    <mergeCell ref="B26:AB26"/>
  </mergeCells>
  <printOptions gridLines="1"/>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10F0F-D834-4229-9856-D2517CA304A5}">
  <dimension ref="A1:AB36"/>
  <sheetViews>
    <sheetView workbookViewId="0"/>
  </sheetViews>
  <sheetFormatPr defaultRowHeight="14.4"/>
  <cols>
    <col min="1" max="1" width="14.44140625" style="616" bestFit="1" customWidth="1"/>
    <col min="2" max="23" width="8.88671875" style="616"/>
    <col min="24" max="28" width="9.5546875" style="616" customWidth="1"/>
    <col min="29" max="16384" width="8.88671875" style="616"/>
  </cols>
  <sheetData>
    <row r="1" spans="1:28" ht="15.6">
      <c r="A1" s="615" t="s">
        <v>471</v>
      </c>
      <c r="N1" s="617"/>
    </row>
    <row r="3" spans="1:28" ht="15" thickBot="1"/>
    <row r="4" spans="1:28" ht="15.6">
      <c r="A4" s="618" t="s">
        <v>443</v>
      </c>
      <c r="B4" s="933" t="s">
        <v>472</v>
      </c>
      <c r="C4" s="934"/>
      <c r="D4" s="934"/>
      <c r="E4" s="934"/>
      <c r="F4" s="934"/>
      <c r="G4" s="934"/>
      <c r="H4" s="934"/>
      <c r="I4" s="934"/>
      <c r="J4" s="934"/>
      <c r="K4" s="934"/>
      <c r="L4" s="934"/>
      <c r="M4" s="934"/>
      <c r="N4" s="934"/>
      <c r="O4" s="934"/>
      <c r="P4" s="934"/>
      <c r="Q4" s="934"/>
      <c r="R4" s="934"/>
      <c r="S4" s="934"/>
      <c r="T4" s="934"/>
      <c r="U4" s="934"/>
      <c r="V4" s="934"/>
      <c r="W4" s="934"/>
      <c r="X4" s="934"/>
      <c r="Y4" s="934"/>
      <c r="Z4" s="934"/>
      <c r="AA4" s="934"/>
      <c r="AB4" s="935"/>
    </row>
    <row r="5" spans="1:28" ht="16.2" thickBot="1">
      <c r="A5" s="619" t="s">
        <v>445</v>
      </c>
      <c r="B5" s="620">
        <v>1999</v>
      </c>
      <c r="C5" s="621">
        <v>2000</v>
      </c>
      <c r="D5" s="621">
        <v>2001</v>
      </c>
      <c r="E5" s="621">
        <v>2002</v>
      </c>
      <c r="F5" s="621">
        <v>2003</v>
      </c>
      <c r="G5" s="621">
        <v>2004</v>
      </c>
      <c r="H5" s="621">
        <v>2005</v>
      </c>
      <c r="I5" s="621">
        <v>2006</v>
      </c>
      <c r="J5" s="621">
        <v>2007</v>
      </c>
      <c r="K5" s="621">
        <v>2008</v>
      </c>
      <c r="L5" s="621">
        <v>2009</v>
      </c>
      <c r="M5" s="621">
        <v>2010</v>
      </c>
      <c r="N5" s="621">
        <v>2011</v>
      </c>
      <c r="O5" s="621">
        <v>2012</v>
      </c>
      <c r="P5" s="621">
        <v>2013</v>
      </c>
      <c r="Q5" s="621">
        <v>2014</v>
      </c>
      <c r="R5" s="621">
        <v>2015</v>
      </c>
      <c r="S5" s="621">
        <v>2016</v>
      </c>
      <c r="T5" s="621">
        <v>2017</v>
      </c>
      <c r="U5" s="621">
        <v>2018</v>
      </c>
      <c r="V5" s="621">
        <v>2019</v>
      </c>
      <c r="W5" s="621">
        <v>2020</v>
      </c>
      <c r="X5" s="621">
        <v>2021</v>
      </c>
      <c r="Y5" s="621">
        <v>2022</v>
      </c>
      <c r="Z5" s="621">
        <v>2023</v>
      </c>
      <c r="AA5" s="621">
        <v>2024</v>
      </c>
      <c r="AB5" s="622">
        <v>2025</v>
      </c>
    </row>
    <row r="6" spans="1:28" ht="15" thickTop="1">
      <c r="A6" s="623" t="s">
        <v>82</v>
      </c>
      <c r="B6" s="624">
        <v>105.44069646250099</v>
      </c>
      <c r="C6" s="625">
        <v>104.080385583235</v>
      </c>
      <c r="D6" s="625">
        <v>102.481131545248</v>
      </c>
      <c r="E6" s="625">
        <v>102.039453641544</v>
      </c>
      <c r="F6" s="625">
        <v>105.80368388330101</v>
      </c>
      <c r="G6" s="625">
        <v>112.850714998033</v>
      </c>
      <c r="H6" s="625">
        <v>114.395077077829</v>
      </c>
      <c r="I6" s="625">
        <v>112.53506412447101</v>
      </c>
      <c r="J6" s="625">
        <v>114.270486138621</v>
      </c>
      <c r="K6" s="625">
        <v>113.340437783612</v>
      </c>
      <c r="L6" s="625">
        <v>113.470816964921</v>
      </c>
      <c r="M6" s="625">
        <v>109.51043498379801</v>
      </c>
      <c r="N6" s="625">
        <v>114.170020925754</v>
      </c>
      <c r="O6" s="625">
        <v>122.066857062232</v>
      </c>
      <c r="P6" s="625">
        <v>125.718003266436</v>
      </c>
      <c r="Q6" s="625">
        <v>126.863716323288</v>
      </c>
      <c r="R6" s="625">
        <v>134.765660141159</v>
      </c>
      <c r="S6" s="625">
        <v>141.763988810787</v>
      </c>
      <c r="T6" s="625">
        <v>158.26239163320901</v>
      </c>
      <c r="U6" s="625">
        <v>144.75005748211899</v>
      </c>
      <c r="V6" s="625">
        <v>148.10178049104701</v>
      </c>
      <c r="W6" s="625">
        <v>153.55260307179799</v>
      </c>
      <c r="X6" s="625">
        <v>186.21548971908101</v>
      </c>
      <c r="Y6" s="625">
        <v>188.084825993138</v>
      </c>
      <c r="Z6" s="625">
        <v>191.17194600970299</v>
      </c>
      <c r="AA6" s="625">
        <v>212.23577657000899</v>
      </c>
      <c r="AB6" s="626">
        <v>224.37133253686301</v>
      </c>
    </row>
    <row r="7" spans="1:28">
      <c r="A7" s="627" t="s">
        <v>83</v>
      </c>
      <c r="B7" s="628">
        <v>16.443680478871499</v>
      </c>
      <c r="C7" s="629">
        <v>19.310105808981898</v>
      </c>
      <c r="D7" s="629">
        <v>16.626948544072601</v>
      </c>
      <c r="E7" s="629">
        <v>17.893399742785</v>
      </c>
      <c r="F7" s="629">
        <v>18.889287457984199</v>
      </c>
      <c r="G7" s="629">
        <v>23.623477369172601</v>
      </c>
      <c r="H7" s="629">
        <v>24.797342838572501</v>
      </c>
      <c r="I7" s="629">
        <v>24.662555985410801</v>
      </c>
      <c r="J7" s="629">
        <v>23.1381791959152</v>
      </c>
      <c r="K7" s="629">
        <v>22.6902870586289</v>
      </c>
      <c r="L7" s="629">
        <v>20.539077593968901</v>
      </c>
      <c r="M7" s="629">
        <v>19.799477021572201</v>
      </c>
      <c r="N7" s="629">
        <v>21.9028745856074</v>
      </c>
      <c r="O7" s="629">
        <v>26.225023988398899</v>
      </c>
      <c r="P7" s="629">
        <v>29.7741314899488</v>
      </c>
      <c r="Q7" s="629">
        <v>32.393387328248402</v>
      </c>
      <c r="R7" s="629">
        <v>38.0749355391645</v>
      </c>
      <c r="S7" s="629">
        <v>46.008413688826103</v>
      </c>
      <c r="T7" s="629">
        <v>52.9921864457963</v>
      </c>
      <c r="U7" s="629">
        <v>44.549937950601503</v>
      </c>
      <c r="V7" s="629">
        <v>49.882925297476099</v>
      </c>
      <c r="W7" s="629">
        <v>56.915232249489598</v>
      </c>
      <c r="X7" s="629">
        <v>64.988656962268095</v>
      </c>
      <c r="Y7" s="629">
        <v>63.211597338323799</v>
      </c>
      <c r="Z7" s="629">
        <v>63.1031546658268</v>
      </c>
      <c r="AA7" s="629">
        <v>68.070223708399695</v>
      </c>
      <c r="AB7" s="630">
        <v>66.818215840147502</v>
      </c>
    </row>
    <row r="8" spans="1:28">
      <c r="A8" s="627" t="s">
        <v>84</v>
      </c>
      <c r="B8" s="628">
        <v>47.6427558035912</v>
      </c>
      <c r="C8" s="629">
        <v>53.353385376142</v>
      </c>
      <c r="D8" s="629">
        <v>41.717362361019397</v>
      </c>
      <c r="E8" s="629">
        <v>41.6089810561174</v>
      </c>
      <c r="F8" s="629">
        <v>45.2837830684404</v>
      </c>
      <c r="G8" s="629">
        <v>48.869008006957898</v>
      </c>
      <c r="H8" s="629">
        <v>53.776392032432597</v>
      </c>
      <c r="I8" s="629">
        <v>55.853080348016597</v>
      </c>
      <c r="J8" s="629">
        <v>60.379438296000103</v>
      </c>
      <c r="K8" s="629">
        <v>58.0277989994621</v>
      </c>
      <c r="L8" s="629">
        <v>61.184325407510102</v>
      </c>
      <c r="M8" s="629">
        <v>57.423809471198602</v>
      </c>
      <c r="N8" s="629">
        <v>62.851995044361203</v>
      </c>
      <c r="O8" s="629">
        <v>64.5090603565951</v>
      </c>
      <c r="P8" s="629">
        <v>66.960447066398899</v>
      </c>
      <c r="Q8" s="629">
        <v>63.581118502279899</v>
      </c>
      <c r="R8" s="629">
        <v>73.187639036021693</v>
      </c>
      <c r="S8" s="629">
        <v>78.811923614444098</v>
      </c>
      <c r="T8" s="629">
        <v>86.339228649399402</v>
      </c>
      <c r="U8" s="629">
        <v>73.0900563261511</v>
      </c>
      <c r="V8" s="629">
        <v>81.805412149283697</v>
      </c>
      <c r="W8" s="629">
        <v>83.0689871249715</v>
      </c>
      <c r="X8" s="629">
        <v>95.970772616886507</v>
      </c>
      <c r="Y8" s="629">
        <v>98.069827881424899</v>
      </c>
      <c r="Z8" s="629">
        <v>101.53087398080601</v>
      </c>
      <c r="AA8" s="629">
        <v>104.757409537936</v>
      </c>
      <c r="AB8" s="630">
        <v>108.85091756215</v>
      </c>
    </row>
    <row r="9" spans="1:28">
      <c r="A9" s="627" t="s">
        <v>85</v>
      </c>
      <c r="B9" s="628">
        <v>12.564198608522</v>
      </c>
      <c r="C9" s="629">
        <v>8.9693203357005995</v>
      </c>
      <c r="D9" s="629">
        <v>7.6002174027314799</v>
      </c>
      <c r="E9" s="629">
        <v>6.6079790917786001</v>
      </c>
      <c r="F9" s="629">
        <v>5.6512758345702103</v>
      </c>
      <c r="G9" s="629">
        <v>5.3519363059312202</v>
      </c>
      <c r="H9" s="629">
        <v>5.0852631219098203</v>
      </c>
      <c r="I9" s="629">
        <v>5.3439913825788699</v>
      </c>
      <c r="J9" s="629">
        <v>6.6754779763579197</v>
      </c>
      <c r="K9" s="629">
        <v>7.09995841060418</v>
      </c>
      <c r="L9" s="629">
        <v>7.4878027857134599</v>
      </c>
      <c r="M9" s="629">
        <v>8.0921592808988692</v>
      </c>
      <c r="N9" s="629">
        <v>9.0937933581507195</v>
      </c>
      <c r="O9" s="629">
        <v>8.7115071961768091</v>
      </c>
      <c r="P9" s="629">
        <v>9.9629634795492308</v>
      </c>
      <c r="Q9" s="629">
        <v>10.119740409619901</v>
      </c>
      <c r="R9" s="629">
        <v>12.8564662633475</v>
      </c>
      <c r="S9" s="629">
        <v>13.9119117162859</v>
      </c>
      <c r="T9" s="629">
        <v>15.7096598624351</v>
      </c>
      <c r="U9" s="629">
        <v>15.404436947025699</v>
      </c>
      <c r="V9" s="629">
        <v>16.375588982352099</v>
      </c>
      <c r="W9" s="629">
        <v>16.567191663313501</v>
      </c>
      <c r="X9" s="629">
        <v>19.810259861967399</v>
      </c>
      <c r="Y9" s="629">
        <v>23.001921105258202</v>
      </c>
      <c r="Z9" s="629">
        <v>24.401839413582799</v>
      </c>
      <c r="AA9" s="629">
        <v>27.314877568921901</v>
      </c>
      <c r="AB9" s="630">
        <v>26.405302521643499</v>
      </c>
    </row>
    <row r="10" spans="1:28">
      <c r="A10" s="627" t="s">
        <v>86</v>
      </c>
      <c r="B10" s="628">
        <v>13.071792232306199</v>
      </c>
      <c r="C10" s="629">
        <v>7.20690494798753</v>
      </c>
      <c r="D10" s="629">
        <v>5.1834151557833303</v>
      </c>
      <c r="E10" s="629">
        <v>4.1247567504641598</v>
      </c>
      <c r="F10" s="629">
        <v>4.7481634090982903</v>
      </c>
      <c r="G10" s="629">
        <v>7.4834398560940398</v>
      </c>
      <c r="H10" s="629">
        <v>8.1760263871908503</v>
      </c>
      <c r="I10" s="629">
        <v>8.6535446037363197</v>
      </c>
      <c r="J10" s="629">
        <v>9.8548191140893309</v>
      </c>
      <c r="K10" s="629">
        <v>9.8652115222829107</v>
      </c>
      <c r="L10" s="629">
        <v>8.2671316930096896</v>
      </c>
      <c r="M10" s="629">
        <v>7.8326151862284803</v>
      </c>
      <c r="N10" s="629">
        <v>8.4596302923405808</v>
      </c>
      <c r="O10" s="629">
        <v>10.525097769639601</v>
      </c>
      <c r="P10" s="629">
        <v>10.886550133341199</v>
      </c>
      <c r="Q10" s="629">
        <v>11.615217754754401</v>
      </c>
      <c r="R10" s="629">
        <v>13.0988753776622</v>
      </c>
      <c r="S10" s="629">
        <v>16.540921284410601</v>
      </c>
      <c r="T10" s="629">
        <v>15.424005875147101</v>
      </c>
      <c r="U10" s="629">
        <v>13.1097034311453</v>
      </c>
      <c r="V10" s="629">
        <v>13.8122589445305</v>
      </c>
      <c r="W10" s="629">
        <v>14.740289002384699</v>
      </c>
      <c r="X10" s="629">
        <v>16.026290806321001</v>
      </c>
      <c r="Y10" s="629">
        <v>19.012488694895801</v>
      </c>
      <c r="Z10" s="629">
        <v>20.667444271706</v>
      </c>
      <c r="AA10" s="629">
        <v>21.376917003169702</v>
      </c>
      <c r="AB10" s="630">
        <v>21.430862780698099</v>
      </c>
    </row>
    <row r="11" spans="1:28">
      <c r="A11" s="627" t="s">
        <v>87</v>
      </c>
      <c r="B11" s="628">
        <v>1.7858295022203701</v>
      </c>
      <c r="C11" s="629">
        <v>3.3617012618205901</v>
      </c>
      <c r="D11" s="629">
        <v>4.4878714025520496</v>
      </c>
      <c r="E11" s="629">
        <v>4.1638217321747302</v>
      </c>
      <c r="F11" s="629">
        <v>3.9420649281428699</v>
      </c>
      <c r="G11" s="629">
        <v>4.84121277633567</v>
      </c>
      <c r="H11" s="629">
        <v>5.0069326473913502</v>
      </c>
      <c r="I11" s="629">
        <v>4.63369745628468</v>
      </c>
      <c r="J11" s="629">
        <v>4.6070693471886397</v>
      </c>
      <c r="K11" s="629">
        <v>4.1519288433077204</v>
      </c>
      <c r="L11" s="629">
        <v>3.6611785170595899</v>
      </c>
      <c r="M11" s="629">
        <v>3.2376435475808698</v>
      </c>
      <c r="N11" s="629">
        <v>3.1019183959544101</v>
      </c>
      <c r="O11" s="629">
        <v>3.3232489567158998</v>
      </c>
      <c r="P11" s="629">
        <v>4.8634158258874303</v>
      </c>
      <c r="Q11" s="629">
        <v>4.94336888253794</v>
      </c>
      <c r="R11" s="629">
        <v>5.13857813677705</v>
      </c>
      <c r="S11" s="629">
        <v>5.6896100144028701</v>
      </c>
      <c r="T11" s="629">
        <v>6.3178929754330904</v>
      </c>
      <c r="U11" s="629">
        <v>6.7625897781934601</v>
      </c>
      <c r="V11" s="629">
        <v>7.4659628923749404</v>
      </c>
      <c r="W11" s="629">
        <v>8.3703966759987694</v>
      </c>
      <c r="X11" s="629">
        <v>9.6875763160032893</v>
      </c>
      <c r="Y11" s="629">
        <v>11.7716783949841</v>
      </c>
      <c r="Z11" s="629">
        <v>11.6303448964817</v>
      </c>
      <c r="AA11" s="629">
        <v>11.1559163657321</v>
      </c>
      <c r="AB11" s="630">
        <v>11.381462908998399</v>
      </c>
    </row>
    <row r="12" spans="1:28" ht="15" thickBot="1">
      <c r="A12" s="631" t="s">
        <v>88</v>
      </c>
      <c r="B12" s="632">
        <v>5.7109993675099799</v>
      </c>
      <c r="C12" s="633">
        <v>5.04524268883159</v>
      </c>
      <c r="D12" s="633">
        <v>4.4890684874820401</v>
      </c>
      <c r="E12" s="633">
        <v>4.7200048975094901</v>
      </c>
      <c r="F12" s="633">
        <v>4.8189360563624204</v>
      </c>
      <c r="G12" s="633">
        <v>4.7477045766509898</v>
      </c>
      <c r="H12" s="633">
        <v>3.84601347881196</v>
      </c>
      <c r="I12" s="633">
        <v>3.32922360888925</v>
      </c>
      <c r="J12" s="633">
        <v>3.5185923453965602</v>
      </c>
      <c r="K12" s="633">
        <v>3.1048620770043001</v>
      </c>
      <c r="L12" s="633">
        <v>2.4689420862129499</v>
      </c>
      <c r="M12" s="633">
        <v>2.4630556217653701</v>
      </c>
      <c r="N12" s="633">
        <v>3.5020601622082501</v>
      </c>
      <c r="O12" s="633">
        <v>3.5166736114657802</v>
      </c>
      <c r="P12" s="633">
        <v>3.9135600505053301</v>
      </c>
      <c r="Q12" s="633">
        <v>4.8304891114958197</v>
      </c>
      <c r="R12" s="633">
        <v>4.9280746093691796</v>
      </c>
      <c r="S12" s="633">
        <v>5.4519391359473603</v>
      </c>
      <c r="T12" s="633">
        <v>5.6330403234668598</v>
      </c>
      <c r="U12" s="633">
        <v>4.2014060510768898</v>
      </c>
      <c r="V12" s="633">
        <v>4.4447238425306201</v>
      </c>
      <c r="W12" s="633">
        <v>4.6037627773540297</v>
      </c>
      <c r="X12" s="633">
        <v>4.8887892845645</v>
      </c>
      <c r="Y12" s="633">
        <v>6.1354227010077302</v>
      </c>
      <c r="Z12" s="633">
        <v>6.4580239130503099</v>
      </c>
      <c r="AA12" s="633">
        <v>6.3068941714928899</v>
      </c>
      <c r="AB12" s="634">
        <v>5.84473674955834</v>
      </c>
    </row>
    <row r="13" spans="1:28" ht="16.8" thickTop="1" thickBot="1">
      <c r="A13" s="635" t="s">
        <v>170</v>
      </c>
      <c r="B13" s="636">
        <v>202.65995245552222</v>
      </c>
      <c r="C13" s="637">
        <v>201.32704600269923</v>
      </c>
      <c r="D13" s="637">
        <v>182.58601489888892</v>
      </c>
      <c r="E13" s="637">
        <v>181.15839691237338</v>
      </c>
      <c r="F13" s="637">
        <v>189.1371946378994</v>
      </c>
      <c r="G13" s="637">
        <v>207.76749388917543</v>
      </c>
      <c r="H13" s="637">
        <v>215.08304758413809</v>
      </c>
      <c r="I13" s="637">
        <v>215.01115750938752</v>
      </c>
      <c r="J13" s="637">
        <v>222.44406241356873</v>
      </c>
      <c r="K13" s="637">
        <v>218.28048469490216</v>
      </c>
      <c r="L13" s="637">
        <v>217.07927504839571</v>
      </c>
      <c r="M13" s="637">
        <v>208.3591951130424</v>
      </c>
      <c r="N13" s="637">
        <v>223.08229276437655</v>
      </c>
      <c r="O13" s="637">
        <v>238.87746894122409</v>
      </c>
      <c r="P13" s="637">
        <v>252.0790713120669</v>
      </c>
      <c r="Q13" s="637">
        <v>254.34703831222438</v>
      </c>
      <c r="R13" s="637">
        <v>282.05022910350107</v>
      </c>
      <c r="S13" s="637">
        <v>308.17870826510398</v>
      </c>
      <c r="T13" s="637">
        <v>340.67840576488686</v>
      </c>
      <c r="U13" s="637">
        <v>301.86818796631297</v>
      </c>
      <c r="V13" s="637">
        <v>321.88865259959499</v>
      </c>
      <c r="W13" s="637">
        <v>337.81846256531009</v>
      </c>
      <c r="X13" s="637">
        <v>397.58783556709182</v>
      </c>
      <c r="Y13" s="637">
        <v>409.28776210903254</v>
      </c>
      <c r="Z13" s="637">
        <v>418.96362715115663</v>
      </c>
      <c r="AA13" s="637">
        <v>451.21801492566129</v>
      </c>
      <c r="AB13" s="638">
        <v>465.10283090005885</v>
      </c>
    </row>
    <row r="14" spans="1:28" ht="15.6" thickTop="1" thickBot="1">
      <c r="A14" s="640"/>
      <c r="B14" s="641"/>
      <c r="C14" s="641"/>
      <c r="D14" s="641"/>
      <c r="E14" s="641"/>
      <c r="F14" s="641"/>
      <c r="G14" s="641"/>
      <c r="H14" s="641"/>
      <c r="I14" s="641"/>
      <c r="J14" s="641"/>
      <c r="K14" s="641"/>
      <c r="L14" s="641"/>
      <c r="M14" s="641"/>
      <c r="N14" s="641"/>
      <c r="O14" s="641"/>
      <c r="P14" s="641"/>
      <c r="Q14" s="641"/>
      <c r="R14" s="641"/>
      <c r="S14" s="641"/>
      <c r="T14" s="641"/>
      <c r="U14" s="641"/>
      <c r="V14" s="641"/>
      <c r="W14" s="641"/>
      <c r="X14" s="641"/>
      <c r="Y14" s="641"/>
      <c r="Z14" s="641"/>
      <c r="AA14" s="641"/>
      <c r="AB14" s="641"/>
    </row>
    <row r="15" spans="1:28" ht="15.6">
      <c r="A15" s="618" t="s">
        <v>446</v>
      </c>
      <c r="B15" s="933" t="s">
        <v>473</v>
      </c>
      <c r="C15" s="934"/>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5"/>
    </row>
    <row r="16" spans="1:28" ht="16.2" thickBot="1">
      <c r="A16" s="619" t="s">
        <v>445</v>
      </c>
      <c r="B16" s="620">
        <v>1999</v>
      </c>
      <c r="C16" s="621">
        <v>2000</v>
      </c>
      <c r="D16" s="621">
        <v>2001</v>
      </c>
      <c r="E16" s="621">
        <v>2002</v>
      </c>
      <c r="F16" s="621">
        <v>2003</v>
      </c>
      <c r="G16" s="621">
        <v>2004</v>
      </c>
      <c r="H16" s="621">
        <v>2005</v>
      </c>
      <c r="I16" s="621">
        <v>2006</v>
      </c>
      <c r="J16" s="621">
        <v>2007</v>
      </c>
      <c r="K16" s="621">
        <v>2008</v>
      </c>
      <c r="L16" s="621">
        <v>2009</v>
      </c>
      <c r="M16" s="621">
        <v>2010</v>
      </c>
      <c r="N16" s="621">
        <v>2011</v>
      </c>
      <c r="O16" s="621">
        <v>2012</v>
      </c>
      <c r="P16" s="621">
        <v>2013</v>
      </c>
      <c r="Q16" s="621">
        <v>2014</v>
      </c>
      <c r="R16" s="621">
        <v>2015</v>
      </c>
      <c r="S16" s="621">
        <v>2016</v>
      </c>
      <c r="T16" s="621">
        <v>2017</v>
      </c>
      <c r="U16" s="621">
        <v>2018</v>
      </c>
      <c r="V16" s="621">
        <v>2019</v>
      </c>
      <c r="W16" s="621">
        <v>2020</v>
      </c>
      <c r="X16" s="621">
        <v>2021</v>
      </c>
      <c r="Y16" s="621">
        <v>2022</v>
      </c>
      <c r="Z16" s="621">
        <v>2023</v>
      </c>
      <c r="AA16" s="621">
        <v>2024</v>
      </c>
      <c r="AB16" s="622">
        <v>2025</v>
      </c>
    </row>
    <row r="17" spans="1:28" ht="15" thickTop="1">
      <c r="A17" s="623" t="s">
        <v>448</v>
      </c>
      <c r="B17" s="624">
        <v>20291.924835007601</v>
      </c>
      <c r="C17" s="625">
        <v>21592.759895762902</v>
      </c>
      <c r="D17" s="625">
        <v>20334.624237923799</v>
      </c>
      <c r="E17" s="625">
        <v>20351.670756598902</v>
      </c>
      <c r="F17" s="625">
        <v>20360.468438862601</v>
      </c>
      <c r="G17" s="625">
        <v>22453.4024527855</v>
      </c>
      <c r="H17" s="625">
        <v>22773.1848920665</v>
      </c>
      <c r="I17" s="625">
        <v>22575.1438198008</v>
      </c>
      <c r="J17" s="625">
        <v>23119.4078233697</v>
      </c>
      <c r="K17" s="625">
        <v>23949.6012053595</v>
      </c>
      <c r="L17" s="625">
        <v>24481.535149420099</v>
      </c>
      <c r="M17" s="625">
        <v>23950.133132937401</v>
      </c>
      <c r="N17" s="625">
        <v>26054.4020866438</v>
      </c>
      <c r="O17" s="625">
        <v>28166.431230366499</v>
      </c>
      <c r="P17" s="625">
        <v>28974.728177579102</v>
      </c>
      <c r="Q17" s="625">
        <v>29940.689744575699</v>
      </c>
      <c r="R17" s="625">
        <v>32650.8575900541</v>
      </c>
      <c r="S17" s="625">
        <v>33932.813096012302</v>
      </c>
      <c r="T17" s="625">
        <v>38217.311840952003</v>
      </c>
      <c r="U17" s="625">
        <v>33842.027665583497</v>
      </c>
      <c r="V17" s="625">
        <v>35614.089844342801</v>
      </c>
      <c r="W17" s="625">
        <v>37427.214645955799</v>
      </c>
      <c r="X17" s="625">
        <v>47071.998371288799</v>
      </c>
      <c r="Y17" s="625">
        <v>48562.673285104298</v>
      </c>
      <c r="Z17" s="625">
        <v>50400.045227574097</v>
      </c>
      <c r="AA17" s="625">
        <v>54659.497233728602</v>
      </c>
      <c r="AB17" s="626">
        <v>58647.146839323803</v>
      </c>
    </row>
    <row r="18" spans="1:28">
      <c r="A18" s="627" t="s">
        <v>449</v>
      </c>
      <c r="B18" s="628">
        <v>3385.98613521895</v>
      </c>
      <c r="C18" s="629">
        <v>5090.9216341259698</v>
      </c>
      <c r="D18" s="629">
        <v>4331.3557252392902</v>
      </c>
      <c r="E18" s="629">
        <v>4779.6567409811696</v>
      </c>
      <c r="F18" s="629">
        <v>4881.1630407008597</v>
      </c>
      <c r="G18" s="629">
        <v>5964.6991595866602</v>
      </c>
      <c r="H18" s="629">
        <v>6144.9826393563399</v>
      </c>
      <c r="I18" s="629">
        <v>6273.1044125165399</v>
      </c>
      <c r="J18" s="629">
        <v>5915.8376788844398</v>
      </c>
      <c r="K18" s="629">
        <v>5996.5048199005596</v>
      </c>
      <c r="L18" s="629">
        <v>5918.5988845174097</v>
      </c>
      <c r="M18" s="629">
        <v>5634.7536627167101</v>
      </c>
      <c r="N18" s="629">
        <v>6400.0998301237996</v>
      </c>
      <c r="O18" s="629">
        <v>7675.4873166696798</v>
      </c>
      <c r="P18" s="629">
        <v>8830.1243141943305</v>
      </c>
      <c r="Q18" s="629">
        <v>9784.1812088855095</v>
      </c>
      <c r="R18" s="629">
        <v>11414.9366905314</v>
      </c>
      <c r="S18" s="629">
        <v>13721.2629221718</v>
      </c>
      <c r="T18" s="629">
        <v>15772.659477413201</v>
      </c>
      <c r="U18" s="629">
        <v>13444.8712408436</v>
      </c>
      <c r="V18" s="629">
        <v>15004.977877334</v>
      </c>
      <c r="W18" s="629">
        <v>17129.539591193101</v>
      </c>
      <c r="X18" s="629">
        <v>19985.382026999701</v>
      </c>
      <c r="Y18" s="629">
        <v>19641.912009833301</v>
      </c>
      <c r="Z18" s="629">
        <v>19659.750338002901</v>
      </c>
      <c r="AA18" s="629">
        <v>20914.016632447801</v>
      </c>
      <c r="AB18" s="630">
        <v>20672.186338368301</v>
      </c>
    </row>
    <row r="19" spans="1:28">
      <c r="A19" s="627" t="s">
        <v>450</v>
      </c>
      <c r="B19" s="628">
        <v>7240.7539354161099</v>
      </c>
      <c r="C19" s="629">
        <v>9548.7184683962605</v>
      </c>
      <c r="D19" s="629">
        <v>7228.3776430979697</v>
      </c>
      <c r="E19" s="629">
        <v>7568.1335739537899</v>
      </c>
      <c r="F19" s="629">
        <v>8319.4782593537893</v>
      </c>
      <c r="G19" s="629">
        <v>9199.5097260397906</v>
      </c>
      <c r="H19" s="629">
        <v>10309.5500426296</v>
      </c>
      <c r="I19" s="629">
        <v>11229.463506812999</v>
      </c>
      <c r="J19" s="629">
        <v>12153.0427224178</v>
      </c>
      <c r="K19" s="629">
        <v>11740.941315383499</v>
      </c>
      <c r="L19" s="629">
        <v>12886.375516321799</v>
      </c>
      <c r="M19" s="629">
        <v>12611.503235837299</v>
      </c>
      <c r="N19" s="629">
        <v>13777.0499951108</v>
      </c>
      <c r="O19" s="629">
        <v>14623.637079222801</v>
      </c>
      <c r="P19" s="629">
        <v>15550.5624394802</v>
      </c>
      <c r="Q19" s="629">
        <v>14803.3166971479</v>
      </c>
      <c r="R19" s="629">
        <v>16881.5030164692</v>
      </c>
      <c r="S19" s="629">
        <v>18436.8163824984</v>
      </c>
      <c r="T19" s="629">
        <v>19820.384669725699</v>
      </c>
      <c r="U19" s="629">
        <v>16490.393287553099</v>
      </c>
      <c r="V19" s="629">
        <v>18649.723360008698</v>
      </c>
      <c r="W19" s="629">
        <v>19054.584679887699</v>
      </c>
      <c r="X19" s="629">
        <v>21855.683860597201</v>
      </c>
      <c r="Y19" s="629">
        <v>23167.4542092757</v>
      </c>
      <c r="Z19" s="629">
        <v>24308.745784594099</v>
      </c>
      <c r="AA19" s="629">
        <v>25025.264275550599</v>
      </c>
      <c r="AB19" s="630">
        <v>26356.2987953794</v>
      </c>
    </row>
    <row r="20" spans="1:28">
      <c r="A20" s="627" t="s">
        <v>451</v>
      </c>
      <c r="B20" s="628">
        <v>4440.5458736230003</v>
      </c>
      <c r="C20" s="629">
        <v>2889.21913585323</v>
      </c>
      <c r="D20" s="629">
        <v>2981.4912195264901</v>
      </c>
      <c r="E20" s="629">
        <v>2597.0844705531499</v>
      </c>
      <c r="F20" s="629">
        <v>2179.6779661907399</v>
      </c>
      <c r="G20" s="629">
        <v>2032.7083209910099</v>
      </c>
      <c r="H20" s="629">
        <v>2120.1638881091399</v>
      </c>
      <c r="I20" s="629">
        <v>2022.0691250667501</v>
      </c>
      <c r="J20" s="629">
        <v>2654.3418878142302</v>
      </c>
      <c r="K20" s="629">
        <v>2974.5856320675698</v>
      </c>
      <c r="L20" s="629">
        <v>3259.4340634282999</v>
      </c>
      <c r="M20" s="629">
        <v>3562.1818901960901</v>
      </c>
      <c r="N20" s="629">
        <v>3701.0712405549298</v>
      </c>
      <c r="O20" s="629">
        <v>3564.0666579704098</v>
      </c>
      <c r="P20" s="629">
        <v>3807.4491966493101</v>
      </c>
      <c r="Q20" s="629">
        <v>3863.2360759148701</v>
      </c>
      <c r="R20" s="629">
        <v>4808.6957746131602</v>
      </c>
      <c r="S20" s="629">
        <v>5523.2913653894302</v>
      </c>
      <c r="T20" s="629">
        <v>6023.4404623963301</v>
      </c>
      <c r="U20" s="629">
        <v>5908.3868915714002</v>
      </c>
      <c r="V20" s="629">
        <v>6083.6293903987798</v>
      </c>
      <c r="W20" s="629">
        <v>6060.0697247549997</v>
      </c>
      <c r="X20" s="629">
        <v>7227.7105801729003</v>
      </c>
      <c r="Y20" s="629">
        <v>8702.9261372978999</v>
      </c>
      <c r="Z20" s="629">
        <v>10090.671697698701</v>
      </c>
      <c r="AA20" s="629">
        <v>11033.098592305099</v>
      </c>
      <c r="AB20" s="630">
        <v>10959.434055646199</v>
      </c>
    </row>
    <row r="21" spans="1:28">
      <c r="A21" s="627" t="s">
        <v>452</v>
      </c>
      <c r="B21" s="628">
        <v>2456.8769454497701</v>
      </c>
      <c r="C21" s="629">
        <v>1313.4644612330301</v>
      </c>
      <c r="D21" s="629">
        <v>1018.52337420842</v>
      </c>
      <c r="E21" s="629">
        <v>910.28260405925505</v>
      </c>
      <c r="F21" s="629">
        <v>1095.7892756269</v>
      </c>
      <c r="G21" s="629">
        <v>1834.7138109473699</v>
      </c>
      <c r="H21" s="629">
        <v>2006.2780229851401</v>
      </c>
      <c r="I21" s="629">
        <v>2053.5421731196798</v>
      </c>
      <c r="J21" s="629">
        <v>2434.67408155369</v>
      </c>
      <c r="K21" s="629">
        <v>2326.03513237896</v>
      </c>
      <c r="L21" s="629">
        <v>2046.52458944416</v>
      </c>
      <c r="M21" s="629">
        <v>2015.91920863259</v>
      </c>
      <c r="N21" s="629">
        <v>2241.2233031268402</v>
      </c>
      <c r="O21" s="629">
        <v>2919.0010470141601</v>
      </c>
      <c r="P21" s="629">
        <v>3401.89206771318</v>
      </c>
      <c r="Q21" s="629">
        <v>3708.52856999909</v>
      </c>
      <c r="R21" s="629">
        <v>4113.6744177063001</v>
      </c>
      <c r="S21" s="629">
        <v>5185.2513480693297</v>
      </c>
      <c r="T21" s="629">
        <v>4812.1520737802002</v>
      </c>
      <c r="U21" s="629">
        <v>3832.3442267830801</v>
      </c>
      <c r="V21" s="629">
        <v>4151.2978558246296</v>
      </c>
      <c r="W21" s="629">
        <v>4495.0524631793596</v>
      </c>
      <c r="X21" s="629">
        <v>4829.4342530235699</v>
      </c>
      <c r="Y21" s="629">
        <v>5828.6914601118797</v>
      </c>
      <c r="Z21" s="629">
        <v>6354.2559255143797</v>
      </c>
      <c r="AA21" s="629">
        <v>6523.1398538188996</v>
      </c>
      <c r="AB21" s="630">
        <v>6719.4059823447496</v>
      </c>
    </row>
    <row r="22" spans="1:28">
      <c r="A22" s="627" t="s">
        <v>453</v>
      </c>
      <c r="B22" s="628">
        <v>263.42716133103801</v>
      </c>
      <c r="C22" s="629">
        <v>654.67172061638303</v>
      </c>
      <c r="D22" s="629">
        <v>998.97370783866495</v>
      </c>
      <c r="E22" s="629">
        <v>880.78660114716695</v>
      </c>
      <c r="F22" s="629">
        <v>839.12681838126298</v>
      </c>
      <c r="G22" s="629">
        <v>1080.30855161146</v>
      </c>
      <c r="H22" s="629">
        <v>1220.7231673625299</v>
      </c>
      <c r="I22" s="629">
        <v>1174.8832669900801</v>
      </c>
      <c r="J22" s="629">
        <v>1139.91071516445</v>
      </c>
      <c r="K22" s="629">
        <v>1005.83201100062</v>
      </c>
      <c r="L22" s="629">
        <v>852.83919098151705</v>
      </c>
      <c r="M22" s="629">
        <v>679.08376245639101</v>
      </c>
      <c r="N22" s="629">
        <v>586.59969025534701</v>
      </c>
      <c r="O22" s="629">
        <v>599.92166214445501</v>
      </c>
      <c r="P22" s="629">
        <v>865.34772624915797</v>
      </c>
      <c r="Q22" s="629">
        <v>979.97614678055004</v>
      </c>
      <c r="R22" s="629">
        <v>977.67981642805501</v>
      </c>
      <c r="S22" s="629">
        <v>1082.40314835809</v>
      </c>
      <c r="T22" s="629">
        <v>1246.0471651173</v>
      </c>
      <c r="U22" s="629">
        <v>1327.92132492716</v>
      </c>
      <c r="V22" s="629">
        <v>1457.16397002146</v>
      </c>
      <c r="W22" s="629">
        <v>1615.02398248697</v>
      </c>
      <c r="X22" s="629">
        <v>1927.48027885343</v>
      </c>
      <c r="Y22" s="629">
        <v>2298.2202532655601</v>
      </c>
      <c r="Z22" s="629">
        <v>2245.2677271022098</v>
      </c>
      <c r="AA22" s="629">
        <v>2173.0540243099499</v>
      </c>
      <c r="AB22" s="630">
        <v>2198.4270265595501</v>
      </c>
    </row>
    <row r="23" spans="1:28" ht="15" thickBot="1">
      <c r="A23" s="631" t="s">
        <v>88</v>
      </c>
      <c r="B23" s="632">
        <v>1587.0994369156199</v>
      </c>
      <c r="C23" s="633">
        <v>1490.82212001215</v>
      </c>
      <c r="D23" s="633">
        <v>1280.0367656200499</v>
      </c>
      <c r="E23" s="633">
        <v>1314.15294397412</v>
      </c>
      <c r="F23" s="633">
        <v>1251.5911863527199</v>
      </c>
      <c r="G23" s="633">
        <v>1210.88237735546</v>
      </c>
      <c r="H23" s="633">
        <v>927.55246564133904</v>
      </c>
      <c r="I23" s="633">
        <v>819.928069536566</v>
      </c>
      <c r="J23" s="633">
        <v>872.99179767500902</v>
      </c>
      <c r="K23" s="633">
        <v>789.784436684963</v>
      </c>
      <c r="L23" s="633">
        <v>651.71908762466103</v>
      </c>
      <c r="M23" s="633">
        <v>650.16525561679998</v>
      </c>
      <c r="N23" s="633">
        <v>875.15101038696901</v>
      </c>
      <c r="O23" s="633">
        <v>829.86326104249599</v>
      </c>
      <c r="P23" s="633">
        <v>1057.2335351321201</v>
      </c>
      <c r="Q23" s="633">
        <v>1183.80260030861</v>
      </c>
      <c r="R23" s="633">
        <v>1232.48331399636</v>
      </c>
      <c r="S23" s="633">
        <v>1388.22984116261</v>
      </c>
      <c r="T23" s="633">
        <v>1480.70470216642</v>
      </c>
      <c r="U23" s="633">
        <v>1061.2281691779001</v>
      </c>
      <c r="V23" s="633">
        <v>1218.37355903871</v>
      </c>
      <c r="W23" s="633">
        <v>1283.17127632647</v>
      </c>
      <c r="X23" s="633">
        <v>1299.4798331242</v>
      </c>
      <c r="Y23" s="633">
        <v>1539.9424319382199</v>
      </c>
      <c r="Z23" s="633">
        <v>1727.3138364123299</v>
      </c>
      <c r="AA23" s="633">
        <v>1750.85023521367</v>
      </c>
      <c r="AB23" s="634">
        <v>1474.9688698376101</v>
      </c>
    </row>
    <row r="24" spans="1:28" ht="16.8" thickTop="1" thickBot="1">
      <c r="A24" s="635" t="s">
        <v>170</v>
      </c>
      <c r="B24" s="636">
        <v>39666.614322962087</v>
      </c>
      <c r="C24" s="637">
        <v>42580.57743599992</v>
      </c>
      <c r="D24" s="637">
        <v>38173.382673454682</v>
      </c>
      <c r="E24" s="637">
        <v>38401.76769126756</v>
      </c>
      <c r="F24" s="637">
        <v>38927.294985468878</v>
      </c>
      <c r="G24" s="637">
        <v>43776.224399317252</v>
      </c>
      <c r="H24" s="637">
        <v>45502.435118150592</v>
      </c>
      <c r="I24" s="637">
        <v>46148.134373843415</v>
      </c>
      <c r="J24" s="637">
        <v>48290.206706879319</v>
      </c>
      <c r="K24" s="637">
        <v>48783.284552775658</v>
      </c>
      <c r="L24" s="637">
        <v>50097.02648173795</v>
      </c>
      <c r="M24" s="637">
        <v>49103.740148393277</v>
      </c>
      <c r="N24" s="637">
        <v>53635.597156202479</v>
      </c>
      <c r="O24" s="637">
        <v>58378.408254430506</v>
      </c>
      <c r="P24" s="637">
        <v>62487.337456997404</v>
      </c>
      <c r="Q24" s="637">
        <v>64263.731043612235</v>
      </c>
      <c r="R24" s="637">
        <v>72079.830619798566</v>
      </c>
      <c r="S24" s="637">
        <v>79270.068103661964</v>
      </c>
      <c r="T24" s="637">
        <v>87372.70039155116</v>
      </c>
      <c r="U24" s="637">
        <v>75907.172806439747</v>
      </c>
      <c r="V24" s="637">
        <v>82179.255856969074</v>
      </c>
      <c r="W24" s="637">
        <v>87064.656363784379</v>
      </c>
      <c r="X24" s="637">
        <v>104197.16920405981</v>
      </c>
      <c r="Y24" s="637">
        <v>109741.81978682686</v>
      </c>
      <c r="Z24" s="637">
        <v>114786.05053689872</v>
      </c>
      <c r="AA24" s="637">
        <v>122078.92084737463</v>
      </c>
      <c r="AB24" s="638">
        <v>127027.86790745963</v>
      </c>
    </row>
    <row r="25" spans="1:28" ht="15.6" thickTop="1" thickBot="1"/>
    <row r="26" spans="1:28" ht="15.6">
      <c r="A26" s="618" t="s">
        <v>446</v>
      </c>
      <c r="B26" s="933" t="s">
        <v>474</v>
      </c>
      <c r="C26" s="934"/>
      <c r="D26" s="934"/>
      <c r="E26" s="934"/>
      <c r="F26" s="934"/>
      <c r="G26" s="934"/>
      <c r="H26" s="934"/>
      <c r="I26" s="934"/>
      <c r="J26" s="934"/>
      <c r="K26" s="934"/>
      <c r="L26" s="934"/>
      <c r="M26" s="934"/>
      <c r="N26" s="934"/>
      <c r="O26" s="934"/>
      <c r="P26" s="934"/>
      <c r="Q26" s="934"/>
      <c r="R26" s="934"/>
      <c r="S26" s="934"/>
      <c r="T26" s="934"/>
      <c r="U26" s="934"/>
      <c r="V26" s="934"/>
      <c r="W26" s="934"/>
      <c r="X26" s="934"/>
      <c r="Y26" s="934"/>
      <c r="Z26" s="934"/>
      <c r="AA26" s="934"/>
      <c r="AB26" s="935"/>
    </row>
    <row r="27" spans="1:28" ht="16.2" thickBot="1">
      <c r="A27" s="619" t="s">
        <v>445</v>
      </c>
      <c r="B27" s="620">
        <v>1999</v>
      </c>
      <c r="C27" s="621">
        <v>2000</v>
      </c>
      <c r="D27" s="621">
        <v>2001</v>
      </c>
      <c r="E27" s="621">
        <v>2002</v>
      </c>
      <c r="F27" s="621">
        <v>2003</v>
      </c>
      <c r="G27" s="621">
        <v>2004</v>
      </c>
      <c r="H27" s="621">
        <v>2005</v>
      </c>
      <c r="I27" s="621">
        <v>2006</v>
      </c>
      <c r="J27" s="621">
        <v>2007</v>
      </c>
      <c r="K27" s="621">
        <v>2008</v>
      </c>
      <c r="L27" s="621">
        <v>2009</v>
      </c>
      <c r="M27" s="621">
        <v>2010</v>
      </c>
      <c r="N27" s="621">
        <v>2011</v>
      </c>
      <c r="O27" s="621">
        <v>2012</v>
      </c>
      <c r="P27" s="621">
        <v>2013</v>
      </c>
      <c r="Q27" s="621">
        <v>2014</v>
      </c>
      <c r="R27" s="621">
        <v>2015</v>
      </c>
      <c r="S27" s="621">
        <v>2016</v>
      </c>
      <c r="T27" s="621">
        <v>2017</v>
      </c>
      <c r="U27" s="621">
        <v>2018</v>
      </c>
      <c r="V27" s="621">
        <v>2019</v>
      </c>
      <c r="W27" s="621">
        <v>2020</v>
      </c>
      <c r="X27" s="621">
        <v>2021</v>
      </c>
      <c r="Y27" s="621">
        <v>2022</v>
      </c>
      <c r="Z27" s="621">
        <v>2023</v>
      </c>
      <c r="AA27" s="621">
        <v>2024</v>
      </c>
      <c r="AB27" s="622">
        <v>2025</v>
      </c>
    </row>
    <row r="28" spans="1:28" ht="15" thickTop="1">
      <c r="A28" s="623" t="s">
        <v>82</v>
      </c>
      <c r="B28" s="624">
        <f>B17/B6</f>
        <v>192.44869880221472</v>
      </c>
      <c r="C28" s="624">
        <f t="shared" ref="C28:AB35" si="0">C17/C6</f>
        <v>207.46233572025704</v>
      </c>
      <c r="D28" s="624">
        <f t="shared" si="0"/>
        <v>198.42310414913354</v>
      </c>
      <c r="E28" s="624">
        <f t="shared" si="0"/>
        <v>199.44903691950964</v>
      </c>
      <c r="F28" s="624">
        <f t="shared" si="0"/>
        <v>192.43629041612314</v>
      </c>
      <c r="G28" s="624">
        <f t="shared" si="0"/>
        <v>198.96553117254831</v>
      </c>
      <c r="H28" s="624">
        <f t="shared" si="0"/>
        <v>199.07486820060186</v>
      </c>
      <c r="I28" s="624">
        <f t="shared" si="0"/>
        <v>200.6054201455934</v>
      </c>
      <c r="J28" s="624">
        <f t="shared" si="0"/>
        <v>202.32177708007345</v>
      </c>
      <c r="K28" s="624">
        <f t="shared" si="0"/>
        <v>211.30676459079635</v>
      </c>
      <c r="L28" s="624">
        <f t="shared" si="0"/>
        <v>215.75181887505451</v>
      </c>
      <c r="M28" s="624">
        <f t="shared" si="0"/>
        <v>218.70183545961447</v>
      </c>
      <c r="N28" s="624">
        <f t="shared" si="0"/>
        <v>228.20703609739425</v>
      </c>
      <c r="O28" s="624">
        <f t="shared" si="0"/>
        <v>230.74593635196749</v>
      </c>
      <c r="P28" s="624">
        <f t="shared" si="0"/>
        <v>230.47397687483578</v>
      </c>
      <c r="Q28" s="624">
        <f t="shared" si="0"/>
        <v>236.00672132509155</v>
      </c>
      <c r="R28" s="624">
        <f t="shared" si="0"/>
        <v>242.2787641588686</v>
      </c>
      <c r="S28" s="624">
        <f t="shared" si="0"/>
        <v>239.36130311134636</v>
      </c>
      <c r="T28" s="624">
        <f t="shared" si="0"/>
        <v>241.48069194812211</v>
      </c>
      <c r="U28" s="624">
        <f t="shared" si="0"/>
        <v>233.79629862851013</v>
      </c>
      <c r="V28" s="624">
        <f t="shared" si="0"/>
        <v>240.47036927078491</v>
      </c>
      <c r="W28" s="624">
        <f t="shared" si="0"/>
        <v>243.74197439333292</v>
      </c>
      <c r="X28" s="624">
        <f t="shared" si="0"/>
        <v>252.78239980089828</v>
      </c>
      <c r="Y28" s="624">
        <f t="shared" si="0"/>
        <v>258.19559355030606</v>
      </c>
      <c r="Z28" s="624">
        <f t="shared" si="0"/>
        <v>263.63724531535621</v>
      </c>
      <c r="AA28" s="624">
        <f t="shared" si="0"/>
        <v>257.54139154620043</v>
      </c>
      <c r="AB28" s="624">
        <f t="shared" si="0"/>
        <v>261.38431401296953</v>
      </c>
    </row>
    <row r="29" spans="1:28">
      <c r="A29" s="627" t="s">
        <v>83</v>
      </c>
      <c r="B29" s="628">
        <f t="shared" ref="B29:Q35" si="1">B18/B7</f>
        <v>205.91412850484457</v>
      </c>
      <c r="C29" s="628">
        <f t="shared" si="1"/>
        <v>263.64027646901758</v>
      </c>
      <c r="D29" s="628">
        <f t="shared" si="1"/>
        <v>260.50214287716614</v>
      </c>
      <c r="E29" s="628">
        <f t="shared" si="1"/>
        <v>267.11842409424901</v>
      </c>
      <c r="F29" s="628">
        <f t="shared" si="1"/>
        <v>258.40906130303347</v>
      </c>
      <c r="G29" s="628">
        <f t="shared" si="1"/>
        <v>252.49031149708213</v>
      </c>
      <c r="H29" s="628">
        <f t="shared" si="1"/>
        <v>247.80810909295334</v>
      </c>
      <c r="I29" s="628">
        <f t="shared" si="1"/>
        <v>254.35743222346505</v>
      </c>
      <c r="J29" s="628">
        <f t="shared" si="1"/>
        <v>255.67429609711115</v>
      </c>
      <c r="K29" s="628">
        <f t="shared" si="1"/>
        <v>264.27628722397083</v>
      </c>
      <c r="L29" s="628">
        <f t="shared" si="1"/>
        <v>288.16283776323763</v>
      </c>
      <c r="M29" s="628">
        <f t="shared" si="1"/>
        <v>284.59103523681233</v>
      </c>
      <c r="N29" s="628">
        <f t="shared" si="1"/>
        <v>292.20364683681157</v>
      </c>
      <c r="O29" s="628">
        <f t="shared" si="1"/>
        <v>292.67799030670352</v>
      </c>
      <c r="P29" s="628">
        <f t="shared" si="1"/>
        <v>296.57034050431389</v>
      </c>
      <c r="Q29" s="628">
        <f t="shared" si="1"/>
        <v>302.0425468241566</v>
      </c>
      <c r="R29" s="628">
        <f t="shared" si="0"/>
        <v>299.8018651611323</v>
      </c>
      <c r="S29" s="628">
        <f t="shared" si="0"/>
        <v>298.2337755649296</v>
      </c>
      <c r="T29" s="628">
        <f t="shared" si="0"/>
        <v>297.64122855256136</v>
      </c>
      <c r="U29" s="628">
        <f t="shared" si="0"/>
        <v>301.79326525104779</v>
      </c>
      <c r="V29" s="628">
        <f t="shared" si="0"/>
        <v>300.80388806093532</v>
      </c>
      <c r="W29" s="628">
        <f t="shared" si="0"/>
        <v>300.96582082113378</v>
      </c>
      <c r="X29" s="628">
        <f t="shared" si="0"/>
        <v>307.52108077265018</v>
      </c>
      <c r="Y29" s="628">
        <f t="shared" si="0"/>
        <v>310.73272685556458</v>
      </c>
      <c r="Z29" s="628">
        <f t="shared" si="0"/>
        <v>311.54940576448774</v>
      </c>
      <c r="AA29" s="628">
        <f t="shared" si="0"/>
        <v>307.24177904923005</v>
      </c>
      <c r="AB29" s="628">
        <f t="shared" si="0"/>
        <v>309.37950195831905</v>
      </c>
    </row>
    <row r="30" spans="1:28">
      <c r="A30" s="627" t="s">
        <v>84</v>
      </c>
      <c r="B30" s="628">
        <f t="shared" si="1"/>
        <v>151.98016599346923</v>
      </c>
      <c r="C30" s="628">
        <f t="shared" si="0"/>
        <v>178.97118244845538</v>
      </c>
      <c r="D30" s="628">
        <f t="shared" si="0"/>
        <v>173.27024610386559</v>
      </c>
      <c r="E30" s="628">
        <f t="shared" si="0"/>
        <v>181.88702010623049</v>
      </c>
      <c r="F30" s="628">
        <f t="shared" si="0"/>
        <v>183.71871110635803</v>
      </c>
      <c r="G30" s="628">
        <f t="shared" si="0"/>
        <v>188.24834186791713</v>
      </c>
      <c r="H30" s="628">
        <f t="shared" si="0"/>
        <v>191.71144907623963</v>
      </c>
      <c r="I30" s="628">
        <f t="shared" si="0"/>
        <v>201.05361131101463</v>
      </c>
      <c r="J30" s="628">
        <f t="shared" si="0"/>
        <v>201.2778367171874</v>
      </c>
      <c r="K30" s="628">
        <f t="shared" si="0"/>
        <v>202.33304584742797</v>
      </c>
      <c r="L30" s="628">
        <f t="shared" si="0"/>
        <v>210.61563448634598</v>
      </c>
      <c r="M30" s="628">
        <f t="shared" si="0"/>
        <v>219.62150111553825</v>
      </c>
      <c r="N30" s="628">
        <f t="shared" si="0"/>
        <v>219.19829251858911</v>
      </c>
      <c r="O30" s="628">
        <f t="shared" si="0"/>
        <v>226.69121203108253</v>
      </c>
      <c r="P30" s="628">
        <f t="shared" si="0"/>
        <v>232.23504502680586</v>
      </c>
      <c r="Q30" s="628">
        <f t="shared" si="0"/>
        <v>232.82567287043057</v>
      </c>
      <c r="R30" s="628">
        <f t="shared" si="0"/>
        <v>230.66057655119079</v>
      </c>
      <c r="S30" s="628">
        <f t="shared" si="0"/>
        <v>233.93435329269681</v>
      </c>
      <c r="T30" s="628">
        <f t="shared" si="0"/>
        <v>229.56406930864532</v>
      </c>
      <c r="U30" s="628">
        <f t="shared" si="0"/>
        <v>225.61746585565231</v>
      </c>
      <c r="V30" s="628">
        <f t="shared" si="0"/>
        <v>227.97664445447083</v>
      </c>
      <c r="W30" s="628">
        <f t="shared" si="0"/>
        <v>229.38265337485583</v>
      </c>
      <c r="X30" s="628">
        <f t="shared" si="0"/>
        <v>227.73270720498076</v>
      </c>
      <c r="Y30" s="628">
        <f t="shared" si="0"/>
        <v>236.23427010891874</v>
      </c>
      <c r="Z30" s="628">
        <f t="shared" si="0"/>
        <v>239.42220559619696</v>
      </c>
      <c r="AA30" s="628">
        <f t="shared" si="0"/>
        <v>238.88777305521432</v>
      </c>
      <c r="AB30" s="628">
        <f t="shared" si="0"/>
        <v>242.1320773922819</v>
      </c>
    </row>
    <row r="31" spans="1:28">
      <c r="A31" s="627" t="s">
        <v>85</v>
      </c>
      <c r="B31" s="628">
        <f t="shared" si="1"/>
        <v>353.42850045454412</v>
      </c>
      <c r="C31" s="628">
        <f t="shared" si="0"/>
        <v>322.12241593750048</v>
      </c>
      <c r="D31" s="628">
        <f t="shared" si="0"/>
        <v>392.29025454652879</v>
      </c>
      <c r="E31" s="628">
        <f t="shared" si="0"/>
        <v>393.02250120378636</v>
      </c>
      <c r="F31" s="628">
        <f t="shared" si="0"/>
        <v>385.69661612641994</v>
      </c>
      <c r="G31" s="628">
        <f t="shared" si="0"/>
        <v>379.80801803233066</v>
      </c>
      <c r="H31" s="628">
        <f t="shared" si="0"/>
        <v>416.92314385354587</v>
      </c>
      <c r="I31" s="628">
        <f t="shared" si="0"/>
        <v>378.3818087092335</v>
      </c>
      <c r="J31" s="628">
        <f t="shared" si="0"/>
        <v>397.62574263819459</v>
      </c>
      <c r="K31" s="628">
        <f t="shared" si="0"/>
        <v>418.95817694155249</v>
      </c>
      <c r="L31" s="628">
        <f t="shared" si="0"/>
        <v>435.2991333648929</v>
      </c>
      <c r="M31" s="628">
        <f t="shared" si="0"/>
        <v>440.20165280291002</v>
      </c>
      <c r="N31" s="628">
        <f t="shared" si="0"/>
        <v>406.98871139816248</v>
      </c>
      <c r="O31" s="628">
        <f t="shared" si="0"/>
        <v>409.12170279036906</v>
      </c>
      <c r="P31" s="628">
        <f t="shared" si="0"/>
        <v>382.16030847295411</v>
      </c>
      <c r="Q31" s="628">
        <f t="shared" si="0"/>
        <v>381.75248766682284</v>
      </c>
      <c r="R31" s="628">
        <f t="shared" si="0"/>
        <v>374.02935426527517</v>
      </c>
      <c r="S31" s="628">
        <f t="shared" si="0"/>
        <v>397.01886254235075</v>
      </c>
      <c r="T31" s="628">
        <f t="shared" si="0"/>
        <v>383.42271666871454</v>
      </c>
      <c r="U31" s="628">
        <f t="shared" si="0"/>
        <v>383.55098027209596</v>
      </c>
      <c r="V31" s="628">
        <f t="shared" si="0"/>
        <v>371.5059896138747</v>
      </c>
      <c r="W31" s="628">
        <f t="shared" si="0"/>
        <v>365.78738556966528</v>
      </c>
      <c r="X31" s="628">
        <f t="shared" si="0"/>
        <v>364.84683343548534</v>
      </c>
      <c r="Y31" s="628">
        <f t="shared" si="0"/>
        <v>378.35649020239555</v>
      </c>
      <c r="Z31" s="628">
        <f t="shared" si="0"/>
        <v>413.52094514981229</v>
      </c>
      <c r="AA31" s="628">
        <f t="shared" si="0"/>
        <v>403.92268149348212</v>
      </c>
      <c r="AB31" s="628">
        <f t="shared" si="0"/>
        <v>415.04671444923366</v>
      </c>
    </row>
    <row r="32" spans="1:28">
      <c r="A32" s="627" t="s">
        <v>86</v>
      </c>
      <c r="B32" s="628">
        <f t="shared" si="1"/>
        <v>187.95257006745692</v>
      </c>
      <c r="C32" s="628">
        <f t="shared" si="0"/>
        <v>182.25083731676028</v>
      </c>
      <c r="D32" s="628">
        <f t="shared" si="0"/>
        <v>196.49658450992786</v>
      </c>
      <c r="E32" s="628">
        <f t="shared" si="0"/>
        <v>220.68758453618403</v>
      </c>
      <c r="F32" s="628">
        <f t="shared" si="0"/>
        <v>230.78171099317706</v>
      </c>
      <c r="G32" s="628">
        <f t="shared" si="0"/>
        <v>245.16984785456586</v>
      </c>
      <c r="H32" s="628">
        <f t="shared" si="0"/>
        <v>245.38546330138064</v>
      </c>
      <c r="I32" s="628">
        <f t="shared" si="0"/>
        <v>237.30647580334039</v>
      </c>
      <c r="J32" s="628">
        <f t="shared" si="0"/>
        <v>247.05416237146983</v>
      </c>
      <c r="K32" s="628">
        <f t="shared" si="0"/>
        <v>235.78157722468092</v>
      </c>
      <c r="L32" s="628">
        <f t="shared" si="0"/>
        <v>247.54953295041958</v>
      </c>
      <c r="M32" s="628">
        <f t="shared" si="0"/>
        <v>257.37498405092526</v>
      </c>
      <c r="N32" s="628">
        <f t="shared" si="0"/>
        <v>264.93158987764065</v>
      </c>
      <c r="O32" s="628">
        <f t="shared" si="0"/>
        <v>277.33719067524748</v>
      </c>
      <c r="P32" s="628">
        <f t="shared" si="0"/>
        <v>312.48577612245862</v>
      </c>
      <c r="Q32" s="628">
        <f t="shared" si="0"/>
        <v>319.28188074486127</v>
      </c>
      <c r="R32" s="628">
        <f t="shared" si="0"/>
        <v>314.04790862591454</v>
      </c>
      <c r="S32" s="628">
        <f t="shared" si="0"/>
        <v>313.48020215514219</v>
      </c>
      <c r="T32" s="628">
        <f t="shared" si="0"/>
        <v>311.99106851574032</v>
      </c>
      <c r="U32" s="628">
        <f t="shared" si="0"/>
        <v>292.32882703344842</v>
      </c>
      <c r="V32" s="628">
        <f t="shared" si="0"/>
        <v>300.55169632252637</v>
      </c>
      <c r="W32" s="628">
        <f t="shared" si="0"/>
        <v>304.95009035793976</v>
      </c>
      <c r="X32" s="628">
        <f t="shared" si="0"/>
        <v>301.34447898067413</v>
      </c>
      <c r="Y32" s="628">
        <f t="shared" si="0"/>
        <v>306.57172523009484</v>
      </c>
      <c r="Z32" s="628">
        <f t="shared" si="0"/>
        <v>307.45242817533267</v>
      </c>
      <c r="AA32" s="628">
        <f t="shared" si="0"/>
        <v>305.14876644053345</v>
      </c>
      <c r="AB32" s="628">
        <f t="shared" si="0"/>
        <v>313.53875255067396</v>
      </c>
    </row>
    <row r="33" spans="1:28">
      <c r="A33" s="627" t="s">
        <v>87</v>
      </c>
      <c r="B33" s="628">
        <f t="shared" si="1"/>
        <v>147.50969283658486</v>
      </c>
      <c r="C33" s="628">
        <f t="shared" si="0"/>
        <v>194.74416958211026</v>
      </c>
      <c r="D33" s="628">
        <f t="shared" si="0"/>
        <v>222.59410268988407</v>
      </c>
      <c r="E33" s="628">
        <f t="shared" si="0"/>
        <v>211.53321582937684</v>
      </c>
      <c r="F33" s="628">
        <f t="shared" si="0"/>
        <v>212.86478880412062</v>
      </c>
      <c r="G33" s="628">
        <f t="shared" si="0"/>
        <v>223.14833111490486</v>
      </c>
      <c r="H33" s="628">
        <f t="shared" si="0"/>
        <v>243.80658845062274</v>
      </c>
      <c r="I33" s="628">
        <f t="shared" si="0"/>
        <v>253.55200206189269</v>
      </c>
      <c r="J33" s="628">
        <f t="shared" si="0"/>
        <v>247.42642866013182</v>
      </c>
      <c r="K33" s="628">
        <f t="shared" si="0"/>
        <v>242.25656290373777</v>
      </c>
      <c r="L33" s="628">
        <f t="shared" si="0"/>
        <v>232.94116553116334</v>
      </c>
      <c r="M33" s="628">
        <f t="shared" si="0"/>
        <v>209.7463023574027</v>
      </c>
      <c r="N33" s="628">
        <f t="shared" si="0"/>
        <v>189.10867900986796</v>
      </c>
      <c r="O33" s="628">
        <f t="shared" si="0"/>
        <v>180.52263611851382</v>
      </c>
      <c r="P33" s="628">
        <f t="shared" si="0"/>
        <v>177.93003050304824</v>
      </c>
      <c r="Q33" s="628">
        <f t="shared" si="0"/>
        <v>198.24054608634171</v>
      </c>
      <c r="R33" s="628">
        <f t="shared" si="0"/>
        <v>190.26271283699157</v>
      </c>
      <c r="S33" s="628">
        <f t="shared" si="0"/>
        <v>190.24206327288834</v>
      </c>
      <c r="T33" s="628">
        <f t="shared" si="0"/>
        <v>197.22511444282318</v>
      </c>
      <c r="U33" s="628">
        <f t="shared" si="0"/>
        <v>196.36283856950101</v>
      </c>
      <c r="V33" s="628">
        <f t="shared" si="0"/>
        <v>195.17428508915785</v>
      </c>
      <c r="W33" s="628">
        <f t="shared" si="0"/>
        <v>192.94473667154642</v>
      </c>
      <c r="X33" s="628">
        <f t="shared" si="0"/>
        <v>198.96413880831568</v>
      </c>
      <c r="Y33" s="628">
        <f t="shared" si="0"/>
        <v>195.23301403178237</v>
      </c>
      <c r="Z33" s="628">
        <f t="shared" si="0"/>
        <v>193.05254892152223</v>
      </c>
      <c r="AA33" s="628">
        <f t="shared" si="0"/>
        <v>194.78937929159929</v>
      </c>
      <c r="AB33" s="628">
        <f t="shared" si="0"/>
        <v>193.15856354646925</v>
      </c>
    </row>
    <row r="34" spans="1:28" ht="15" thickBot="1">
      <c r="A34" s="631" t="s">
        <v>88</v>
      </c>
      <c r="B34" s="632">
        <f t="shared" si="1"/>
        <v>277.90222600000078</v>
      </c>
      <c r="C34" s="632">
        <f t="shared" si="0"/>
        <v>295.49066555555612</v>
      </c>
      <c r="D34" s="632">
        <f t="shared" si="0"/>
        <v>285.14529666666641</v>
      </c>
      <c r="E34" s="632">
        <f t="shared" si="0"/>
        <v>278.42194500000045</v>
      </c>
      <c r="F34" s="632">
        <f t="shared" si="0"/>
        <v>259.72355136363547</v>
      </c>
      <c r="G34" s="632">
        <f t="shared" si="0"/>
        <v>255.04585590909096</v>
      </c>
      <c r="H34" s="632">
        <f t="shared" si="0"/>
        <v>241.17244277777766</v>
      </c>
      <c r="I34" s="632">
        <f t="shared" si="0"/>
        <v>246.28206628936042</v>
      </c>
      <c r="J34" s="632">
        <f t="shared" si="0"/>
        <v>248.10825238597488</v>
      </c>
      <c r="K34" s="632">
        <f t="shared" si="0"/>
        <v>254.37021584127172</v>
      </c>
      <c r="L34" s="632">
        <f t="shared" si="0"/>
        <v>263.96694003637691</v>
      </c>
      <c r="M34" s="632">
        <f t="shared" si="0"/>
        <v>263.96694003637668</v>
      </c>
      <c r="N34" s="632">
        <f t="shared" si="0"/>
        <v>249.89605256670862</v>
      </c>
      <c r="O34" s="632">
        <f t="shared" si="0"/>
        <v>235.97960821180723</v>
      </c>
      <c r="P34" s="632">
        <f t="shared" si="0"/>
        <v>270.14624063213421</v>
      </c>
      <c r="Q34" s="632">
        <f t="shared" si="0"/>
        <v>245.06888908854845</v>
      </c>
      <c r="R34" s="632">
        <f t="shared" si="0"/>
        <v>250.09428868085351</v>
      </c>
      <c r="S34" s="632">
        <f t="shared" si="0"/>
        <v>254.63047303835742</v>
      </c>
      <c r="T34" s="632">
        <f t="shared" si="0"/>
        <v>262.86066087578064</v>
      </c>
      <c r="U34" s="632">
        <f t="shared" si="0"/>
        <v>252.58881342970642</v>
      </c>
      <c r="V34" s="632">
        <f t="shared" si="0"/>
        <v>274.11681854794932</v>
      </c>
      <c r="W34" s="632">
        <f t="shared" si="0"/>
        <v>278.7222840061192</v>
      </c>
      <c r="X34" s="632">
        <f t="shared" si="0"/>
        <v>265.80810861026083</v>
      </c>
      <c r="Y34" s="632">
        <f t="shared" si="0"/>
        <v>250.99206802577558</v>
      </c>
      <c r="Z34" s="632">
        <f t="shared" si="0"/>
        <v>267.46786008670415</v>
      </c>
      <c r="AA34" s="632">
        <f t="shared" si="0"/>
        <v>277.60894468905133</v>
      </c>
      <c r="AB34" s="632">
        <f t="shared" si="0"/>
        <v>252.35847789878076</v>
      </c>
    </row>
    <row r="35" spans="1:28" ht="16.8" thickTop="1" thickBot="1">
      <c r="A35" s="635" t="s">
        <v>170</v>
      </c>
      <c r="B35" s="636">
        <f t="shared" si="1"/>
        <v>195.729910336714</v>
      </c>
      <c r="C35" s="636">
        <f t="shared" si="0"/>
        <v>211.49953909038646</v>
      </c>
      <c r="D35" s="636">
        <f t="shared" si="0"/>
        <v>209.07068208150577</v>
      </c>
      <c r="E35" s="636">
        <f t="shared" si="0"/>
        <v>211.97895513417774</v>
      </c>
      <c r="F35" s="636">
        <f t="shared" si="0"/>
        <v>205.81512303803945</v>
      </c>
      <c r="G35" s="636">
        <f t="shared" si="0"/>
        <v>210.69813944364071</v>
      </c>
      <c r="H35" s="636">
        <f t="shared" si="0"/>
        <v>211.55751524466635</v>
      </c>
      <c r="I35" s="636">
        <f t="shared" si="0"/>
        <v>214.63134708173718</v>
      </c>
      <c r="J35" s="636">
        <f t="shared" si="0"/>
        <v>217.08921417330532</v>
      </c>
      <c r="K35" s="636">
        <f t="shared" si="0"/>
        <v>223.48898767089355</v>
      </c>
      <c r="L35" s="636">
        <f t="shared" si="0"/>
        <v>230.77756488070685</v>
      </c>
      <c r="M35" s="636">
        <f t="shared" si="0"/>
        <v>235.66869761496594</v>
      </c>
      <c r="N35" s="636">
        <f t="shared" si="0"/>
        <v>240.42964814268493</v>
      </c>
      <c r="O35" s="636">
        <f t="shared" si="0"/>
        <v>244.38641498162616</v>
      </c>
      <c r="P35" s="636">
        <f t="shared" si="0"/>
        <v>247.88784380929351</v>
      </c>
      <c r="Q35" s="636">
        <f t="shared" si="0"/>
        <v>252.66160545862195</v>
      </c>
      <c r="R35" s="636">
        <f t="shared" si="0"/>
        <v>255.55671714539957</v>
      </c>
      <c r="S35" s="636">
        <f t="shared" si="0"/>
        <v>257.2211057341172</v>
      </c>
      <c r="T35" s="636">
        <f t="shared" si="0"/>
        <v>256.4667995183994</v>
      </c>
      <c r="U35" s="636">
        <f t="shared" si="0"/>
        <v>251.45800661482957</v>
      </c>
      <c r="V35" s="636">
        <f t="shared" si="0"/>
        <v>255.30336404618097</v>
      </c>
      <c r="W35" s="636">
        <f t="shared" si="0"/>
        <v>257.72616364018961</v>
      </c>
      <c r="X35" s="636">
        <f t="shared" si="0"/>
        <v>262.07333294148742</v>
      </c>
      <c r="Y35" s="636">
        <f t="shared" si="0"/>
        <v>268.12875914328487</v>
      </c>
      <c r="Z35" s="636">
        <f t="shared" si="0"/>
        <v>273.97617143381615</v>
      </c>
      <c r="AA35" s="636">
        <f t="shared" si="0"/>
        <v>270.55418181272586</v>
      </c>
      <c r="AB35" s="636">
        <f t="shared" si="0"/>
        <v>273.11781281063702</v>
      </c>
    </row>
    <row r="36" spans="1:28" ht="15" thickTop="1"/>
  </sheetData>
  <mergeCells count="3">
    <mergeCell ref="B4:AB4"/>
    <mergeCell ref="B15:AB15"/>
    <mergeCell ref="B26:AB26"/>
  </mergeCells>
  <printOptions gridLines="1"/>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3C6E2-1B49-4933-AA1F-8BF5D67E4AD9}">
  <dimension ref="A1:T265"/>
  <sheetViews>
    <sheetView workbookViewId="0">
      <selection activeCell="G22" sqref="G22"/>
    </sheetView>
  </sheetViews>
  <sheetFormatPr defaultRowHeight="14.4"/>
  <cols>
    <col min="1" max="1" width="14.44140625" style="616" bestFit="1" customWidth="1"/>
    <col min="2" max="2" width="12.6640625" style="616" customWidth="1"/>
    <col min="3" max="3" width="15.33203125" style="616" bestFit="1" customWidth="1"/>
    <col min="4" max="18" width="12.6640625" style="616" customWidth="1"/>
    <col min="19" max="16384" width="8.88671875" style="616"/>
  </cols>
  <sheetData>
    <row r="1" spans="1:18" ht="15.6">
      <c r="A1" s="615" t="s">
        <v>540</v>
      </c>
      <c r="L1" s="617"/>
      <c r="M1" s="617"/>
    </row>
    <row r="2" spans="1:18" ht="15.6">
      <c r="A2" s="615"/>
      <c r="L2" s="617"/>
      <c r="M2" s="617"/>
    </row>
    <row r="3" spans="1:18" ht="15.6">
      <c r="A3" s="615" t="s">
        <v>529</v>
      </c>
    </row>
    <row r="4" spans="1:18" ht="15" thickBot="1"/>
    <row r="5" spans="1:18" ht="15.6">
      <c r="A5" s="618"/>
      <c r="B5" s="933" t="s">
        <v>475</v>
      </c>
      <c r="C5" s="934"/>
      <c r="D5" s="934"/>
      <c r="E5" s="934"/>
      <c r="F5" s="934"/>
      <c r="G5" s="934"/>
      <c r="H5" s="934"/>
      <c r="I5" s="934"/>
      <c r="J5" s="934"/>
      <c r="K5" s="934"/>
      <c r="L5" s="934"/>
      <c r="M5" s="934"/>
      <c r="N5" s="934"/>
      <c r="O5" s="934"/>
      <c r="P5" s="934"/>
      <c r="Q5" s="934"/>
      <c r="R5" s="935"/>
    </row>
    <row r="6" spans="1:18" ht="16.2" thickBot="1">
      <c r="A6" s="619" t="s">
        <v>476</v>
      </c>
      <c r="B6" s="620" t="s">
        <v>261</v>
      </c>
      <c r="C6" s="621" t="s">
        <v>262</v>
      </c>
      <c r="D6" s="621" t="s">
        <v>477</v>
      </c>
      <c r="E6" s="621" t="s">
        <v>478</v>
      </c>
      <c r="F6" s="621" t="s">
        <v>479</v>
      </c>
      <c r="G6" s="621" t="s">
        <v>480</v>
      </c>
      <c r="H6" s="621" t="s">
        <v>481</v>
      </c>
      <c r="I6" s="621" t="s">
        <v>482</v>
      </c>
      <c r="J6" s="621" t="s">
        <v>483</v>
      </c>
      <c r="K6" s="621" t="s">
        <v>484</v>
      </c>
      <c r="L6" s="621" t="s">
        <v>485</v>
      </c>
      <c r="M6" s="621" t="s">
        <v>486</v>
      </c>
      <c r="N6" s="621" t="s">
        <v>487</v>
      </c>
      <c r="O6" s="621" t="s">
        <v>488</v>
      </c>
      <c r="P6" s="621" t="s">
        <v>489</v>
      </c>
      <c r="Q6" s="621" t="s">
        <v>490</v>
      </c>
      <c r="R6" s="642" t="s">
        <v>491</v>
      </c>
    </row>
    <row r="7" spans="1:18" ht="15" thickTop="1">
      <c r="A7" s="623">
        <v>1999</v>
      </c>
      <c r="B7" s="624">
        <v>52.164154002848797</v>
      </c>
      <c r="C7" s="625">
        <v>86.449339165783499</v>
      </c>
      <c r="D7" s="625">
        <v>111.778877780551</v>
      </c>
      <c r="E7" s="625">
        <v>127.523303496865</v>
      </c>
      <c r="F7" s="625">
        <v>198.40251664703101</v>
      </c>
      <c r="G7" s="625">
        <v>325.57253772302198</v>
      </c>
      <c r="H7" s="625">
        <v>335.87643700186999</v>
      </c>
      <c r="I7" s="625">
        <v>321.09796971857799</v>
      </c>
      <c r="J7" s="625">
        <v>230.70644190938901</v>
      </c>
      <c r="K7" s="625">
        <v>161.88524449129901</v>
      </c>
      <c r="L7" s="625">
        <v>106.921215938535</v>
      </c>
      <c r="M7" s="625">
        <v>53.963575683563903</v>
      </c>
      <c r="N7" s="625">
        <v>34.523790716509303</v>
      </c>
      <c r="O7" s="625">
        <v>23.919035990979999</v>
      </c>
      <c r="P7" s="625">
        <v>6.1999751333561797</v>
      </c>
      <c r="Q7" s="625">
        <v>5.21574150235951</v>
      </c>
      <c r="R7" s="626">
        <v>10.355869373093199</v>
      </c>
    </row>
    <row r="8" spans="1:18">
      <c r="A8" s="627">
        <v>2000</v>
      </c>
      <c r="B8" s="628">
        <v>58.198051638966497</v>
      </c>
      <c r="C8" s="629">
        <v>89.100107049807903</v>
      </c>
      <c r="D8" s="629">
        <v>98.329369500487502</v>
      </c>
      <c r="E8" s="629">
        <v>139.531456035335</v>
      </c>
      <c r="F8" s="629">
        <v>185.61464669687101</v>
      </c>
      <c r="G8" s="629">
        <v>289.764768745715</v>
      </c>
      <c r="H8" s="629">
        <v>329.057455155848</v>
      </c>
      <c r="I8" s="629">
        <v>318.31708646161098</v>
      </c>
      <c r="J8" s="629">
        <v>256.15566034105501</v>
      </c>
      <c r="K8" s="629">
        <v>184.181909889747</v>
      </c>
      <c r="L8" s="629">
        <v>122.754398405659</v>
      </c>
      <c r="M8" s="629">
        <v>75.128092238618095</v>
      </c>
      <c r="N8" s="629">
        <v>32.378854004114501</v>
      </c>
      <c r="O8" s="629">
        <v>33.788999335642899</v>
      </c>
      <c r="P8" s="629">
        <v>8.0881406709701196</v>
      </c>
      <c r="Q8" s="629">
        <v>8.1656692336218306</v>
      </c>
      <c r="R8" s="630">
        <v>14.495823118794601</v>
      </c>
    </row>
    <row r="9" spans="1:18">
      <c r="A9" s="627">
        <v>2001</v>
      </c>
      <c r="B9" s="628">
        <v>65.856654792181004</v>
      </c>
      <c r="C9" s="629">
        <v>94.451721786209106</v>
      </c>
      <c r="D9" s="629">
        <v>88.459226853365294</v>
      </c>
      <c r="E9" s="629">
        <v>135.55853342402699</v>
      </c>
      <c r="F9" s="629">
        <v>191.702789272308</v>
      </c>
      <c r="G9" s="629">
        <v>301.41640869335401</v>
      </c>
      <c r="H9" s="629">
        <v>339.82360676951299</v>
      </c>
      <c r="I9" s="629">
        <v>314.906096907142</v>
      </c>
      <c r="J9" s="629">
        <v>245.280008714926</v>
      </c>
      <c r="K9" s="629">
        <v>182.63277602896699</v>
      </c>
      <c r="L9" s="629">
        <v>113.69751806807101</v>
      </c>
      <c r="M9" s="629">
        <v>70.432811208320203</v>
      </c>
      <c r="N9" s="629">
        <v>30.584734374392401</v>
      </c>
      <c r="O9" s="629">
        <v>32.158115470350801</v>
      </c>
      <c r="P9" s="629">
        <v>7.641928330761</v>
      </c>
      <c r="Q9" s="629">
        <v>5.8232196419617104</v>
      </c>
      <c r="R9" s="630">
        <v>14.971267859177001</v>
      </c>
    </row>
    <row r="10" spans="1:18">
      <c r="A10" s="627">
        <v>2002</v>
      </c>
      <c r="B10" s="628">
        <v>67.666267858043</v>
      </c>
      <c r="C10" s="629">
        <v>95.4873649606985</v>
      </c>
      <c r="D10" s="629">
        <v>88.668262826327805</v>
      </c>
      <c r="E10" s="629">
        <v>137.96596527208001</v>
      </c>
      <c r="F10" s="629">
        <v>190.219529137796</v>
      </c>
      <c r="G10" s="629">
        <v>293.51514267097502</v>
      </c>
      <c r="H10" s="629">
        <v>330.81037242758498</v>
      </c>
      <c r="I10" s="629">
        <v>309.640400814418</v>
      </c>
      <c r="J10" s="629">
        <v>243.417871395584</v>
      </c>
      <c r="K10" s="629">
        <v>184.611385906983</v>
      </c>
      <c r="L10" s="629">
        <v>112.677817150571</v>
      </c>
      <c r="M10" s="629">
        <v>65.234937805866494</v>
      </c>
      <c r="N10" s="629">
        <v>35.8999130147022</v>
      </c>
      <c r="O10" s="629">
        <v>29.377254952629698</v>
      </c>
      <c r="P10" s="629">
        <v>9.1103591000299904</v>
      </c>
      <c r="Q10" s="629">
        <v>5.8455872418920496</v>
      </c>
      <c r="R10" s="630">
        <v>15.0252471197114</v>
      </c>
    </row>
    <row r="11" spans="1:18">
      <c r="A11" s="627">
        <v>2003</v>
      </c>
      <c r="B11" s="628">
        <v>68.336171289770903</v>
      </c>
      <c r="C11" s="629">
        <v>95.139904092686393</v>
      </c>
      <c r="D11" s="629">
        <v>96.592572366876794</v>
      </c>
      <c r="E11" s="629">
        <v>139.286243017787</v>
      </c>
      <c r="F11" s="629">
        <v>200.09985798528299</v>
      </c>
      <c r="G11" s="629">
        <v>295.63125682403899</v>
      </c>
      <c r="H11" s="629">
        <v>337.41110386887902</v>
      </c>
      <c r="I11" s="629">
        <v>312.95951565932899</v>
      </c>
      <c r="J11" s="629">
        <v>241.75956019253599</v>
      </c>
      <c r="K11" s="629">
        <v>190.90576607483899</v>
      </c>
      <c r="L11" s="629">
        <v>112.785139399211</v>
      </c>
      <c r="M11" s="629">
        <v>69.2102824818855</v>
      </c>
      <c r="N11" s="629">
        <v>37.209589993240797</v>
      </c>
      <c r="O11" s="629">
        <v>28.342835266553202</v>
      </c>
      <c r="P11" s="629">
        <v>9.3778028954648693</v>
      </c>
      <c r="Q11" s="629">
        <v>5.98971847551047</v>
      </c>
      <c r="R11" s="630">
        <v>14.4822828174216</v>
      </c>
    </row>
    <row r="12" spans="1:18">
      <c r="A12" s="627">
        <v>2004</v>
      </c>
      <c r="B12" s="628">
        <v>70.0774575408402</v>
      </c>
      <c r="C12" s="629">
        <v>93.381435972479494</v>
      </c>
      <c r="D12" s="629">
        <v>104.80354996488801</v>
      </c>
      <c r="E12" s="629">
        <v>145.897824859499</v>
      </c>
      <c r="F12" s="629">
        <v>197.52242218321999</v>
      </c>
      <c r="G12" s="629">
        <v>280.47910741199399</v>
      </c>
      <c r="H12" s="629">
        <v>336.59971622837799</v>
      </c>
      <c r="I12" s="629">
        <v>315.21262351956102</v>
      </c>
      <c r="J12" s="629">
        <v>243.245299011035</v>
      </c>
      <c r="K12" s="629">
        <v>199.478023278818</v>
      </c>
      <c r="L12" s="629">
        <v>113.357510881115</v>
      </c>
      <c r="M12" s="629">
        <v>80.305869119826397</v>
      </c>
      <c r="N12" s="629">
        <v>39.322755253735103</v>
      </c>
      <c r="O12" s="629">
        <v>27.504963245813599</v>
      </c>
      <c r="P12" s="629">
        <v>11.7639918828779</v>
      </c>
      <c r="Q12" s="629">
        <v>6.73455420055339</v>
      </c>
      <c r="R12" s="630">
        <v>16.576826334130399</v>
      </c>
    </row>
    <row r="13" spans="1:18">
      <c r="A13" s="627">
        <v>2005</v>
      </c>
      <c r="B13" s="628">
        <v>70.261367305990305</v>
      </c>
      <c r="C13" s="629">
        <v>93.494109127898994</v>
      </c>
      <c r="D13" s="629">
        <v>111.482320136392</v>
      </c>
      <c r="E13" s="629">
        <v>140.084417275845</v>
      </c>
      <c r="F13" s="629">
        <v>194.12086391967</v>
      </c>
      <c r="G13" s="629">
        <v>285.55977027820001</v>
      </c>
      <c r="H13" s="629">
        <v>332.50111262305398</v>
      </c>
      <c r="I13" s="629">
        <v>310.81506648839098</v>
      </c>
      <c r="J13" s="629">
        <v>237.95355903656699</v>
      </c>
      <c r="K13" s="629">
        <v>201.74842741804099</v>
      </c>
      <c r="L13" s="629">
        <v>111.527959496341</v>
      </c>
      <c r="M13" s="629">
        <v>76.584106631449501</v>
      </c>
      <c r="N13" s="629">
        <v>41.490494275041698</v>
      </c>
      <c r="O13" s="629">
        <v>23.7693675359107</v>
      </c>
      <c r="P13" s="629">
        <v>15.116820078695101</v>
      </c>
      <c r="Q13" s="629">
        <v>7.3088571814265002</v>
      </c>
      <c r="R13" s="630">
        <v>17.165057290319499</v>
      </c>
    </row>
    <row r="14" spans="1:18">
      <c r="A14" s="627">
        <v>2006</v>
      </c>
      <c r="B14" s="628">
        <v>67.529133111851706</v>
      </c>
      <c r="C14" s="629">
        <v>87.211725711097699</v>
      </c>
      <c r="D14" s="629">
        <v>122.537330462718</v>
      </c>
      <c r="E14" s="629">
        <v>139.40387009079899</v>
      </c>
      <c r="F14" s="629">
        <v>188.77318800761</v>
      </c>
      <c r="G14" s="629">
        <v>274.088294094785</v>
      </c>
      <c r="H14" s="629">
        <v>325.57110919407199</v>
      </c>
      <c r="I14" s="629">
        <v>314.69191683900101</v>
      </c>
      <c r="J14" s="629">
        <v>237.05017028842801</v>
      </c>
      <c r="K14" s="629">
        <v>204.07398154868901</v>
      </c>
      <c r="L14" s="629">
        <v>112.56924614153201</v>
      </c>
      <c r="M14" s="629">
        <v>81.819334270005996</v>
      </c>
      <c r="N14" s="629">
        <v>46.394475845533997</v>
      </c>
      <c r="O14" s="629">
        <v>23.030186420985</v>
      </c>
      <c r="P14" s="629">
        <v>17.260953969722099</v>
      </c>
      <c r="Q14" s="629">
        <v>8.6412768246072105</v>
      </c>
      <c r="R14" s="630">
        <v>18.058233789738601</v>
      </c>
    </row>
    <row r="15" spans="1:18">
      <c r="A15" s="627">
        <v>2007</v>
      </c>
      <c r="B15" s="628">
        <v>64.900209275016806</v>
      </c>
      <c r="C15" s="629">
        <v>83.481254999986803</v>
      </c>
      <c r="D15" s="629">
        <v>131.90983923288599</v>
      </c>
      <c r="E15" s="629">
        <v>140.97973726260699</v>
      </c>
      <c r="F15" s="629">
        <v>178.124794219482</v>
      </c>
      <c r="G15" s="643">
        <v>258.22133506253101</v>
      </c>
      <c r="H15" s="629">
        <v>322.12758062469601</v>
      </c>
      <c r="I15" s="629">
        <v>318.02062064184003</v>
      </c>
      <c r="J15" s="629">
        <v>241.209026453505</v>
      </c>
      <c r="K15" s="629">
        <v>208.249534178207</v>
      </c>
      <c r="L15" s="629">
        <v>113.556747134208</v>
      </c>
      <c r="M15" s="629">
        <v>88.652985474702206</v>
      </c>
      <c r="N15" s="629">
        <v>45.763718145818302</v>
      </c>
      <c r="O15" s="629">
        <v>24.022742682191002</v>
      </c>
      <c r="P15" s="629">
        <v>17.169434606258701</v>
      </c>
      <c r="Q15" s="629">
        <v>9.4863361325229807</v>
      </c>
      <c r="R15" s="630">
        <v>19.048754107389399</v>
      </c>
    </row>
    <row r="16" spans="1:18">
      <c r="A16" s="627">
        <v>2008</v>
      </c>
      <c r="B16" s="628">
        <v>65.242052701942796</v>
      </c>
      <c r="C16" s="629">
        <v>81.278521208232704</v>
      </c>
      <c r="D16" s="629">
        <v>142.673481213299</v>
      </c>
      <c r="E16" s="629">
        <v>135.24426636928499</v>
      </c>
      <c r="F16" s="629">
        <v>161.992265881972</v>
      </c>
      <c r="G16" s="629">
        <v>248.41353255160399</v>
      </c>
      <c r="H16" s="629">
        <v>312.82784188516899</v>
      </c>
      <c r="I16" s="629">
        <v>312.49107151730402</v>
      </c>
      <c r="J16" s="629">
        <v>244.09370901730799</v>
      </c>
      <c r="K16" s="629">
        <v>202.148526604913</v>
      </c>
      <c r="L16" s="629">
        <v>114.76545545300201</v>
      </c>
      <c r="M16" s="629">
        <v>87.572985845261599</v>
      </c>
      <c r="N16" s="629">
        <v>46.487355790438201</v>
      </c>
      <c r="O16" s="629">
        <v>24.327719480653201</v>
      </c>
      <c r="P16" s="629">
        <v>19.692185467005999</v>
      </c>
      <c r="Q16" s="629">
        <v>11.023463646480099</v>
      </c>
      <c r="R16" s="630">
        <v>19.015493053213302</v>
      </c>
    </row>
    <row r="17" spans="1:18">
      <c r="A17" s="627">
        <v>2009</v>
      </c>
      <c r="B17" s="628">
        <v>62.997991715323899</v>
      </c>
      <c r="C17" s="629">
        <v>82.384998899064399</v>
      </c>
      <c r="D17" s="629">
        <v>139.03046002738199</v>
      </c>
      <c r="E17" s="629">
        <v>132.67566334500901</v>
      </c>
      <c r="F17" s="629">
        <v>164.17675897911101</v>
      </c>
      <c r="G17" s="629">
        <v>247.492270689165</v>
      </c>
      <c r="H17" s="629">
        <v>316.87046430280202</v>
      </c>
      <c r="I17" s="629">
        <v>301.96548190530899</v>
      </c>
      <c r="J17" s="629">
        <v>254.08585976947899</v>
      </c>
      <c r="K17" s="629">
        <v>198.51729289685801</v>
      </c>
      <c r="L17" s="629">
        <v>114.743468596467</v>
      </c>
      <c r="M17" s="629">
        <v>84.849679062799794</v>
      </c>
      <c r="N17" s="629">
        <v>44.651870739810498</v>
      </c>
      <c r="O17" s="629">
        <v>25.271433153645201</v>
      </c>
      <c r="P17" s="629">
        <v>19.219627974632001</v>
      </c>
      <c r="Q17" s="629">
        <v>10.772164986155</v>
      </c>
      <c r="R17" s="630">
        <v>16.924489166042601</v>
      </c>
    </row>
    <row r="18" spans="1:18">
      <c r="A18" s="627">
        <v>2010</v>
      </c>
      <c r="B18" s="628">
        <v>59.754106442653502</v>
      </c>
      <c r="C18" s="629">
        <v>81.143679924677599</v>
      </c>
      <c r="D18" s="629">
        <v>141.58460135015099</v>
      </c>
      <c r="E18" s="629">
        <v>140.51689078649201</v>
      </c>
      <c r="F18" s="629">
        <v>166.122697317362</v>
      </c>
      <c r="G18" s="629">
        <v>242.44944292949401</v>
      </c>
      <c r="H18" s="629">
        <v>324.97365933919201</v>
      </c>
      <c r="I18" s="629">
        <v>294.080818891349</v>
      </c>
      <c r="J18" s="629">
        <v>252.37722232377001</v>
      </c>
      <c r="K18" s="629">
        <v>195.69541776953901</v>
      </c>
      <c r="L18" s="629">
        <v>114.917762631719</v>
      </c>
      <c r="M18" s="629">
        <v>90.049439632756403</v>
      </c>
      <c r="N18" s="629">
        <v>46.029587275766097</v>
      </c>
      <c r="O18" s="629">
        <v>24.8433516796417</v>
      </c>
      <c r="P18" s="629">
        <v>20.328292410881101</v>
      </c>
      <c r="Q18" s="629">
        <v>10.3393498765072</v>
      </c>
      <c r="R18" s="630">
        <v>16.786513126985099</v>
      </c>
    </row>
    <row r="19" spans="1:18">
      <c r="A19" s="627">
        <v>2011</v>
      </c>
      <c r="B19" s="628">
        <v>59.317520120256503</v>
      </c>
      <c r="C19" s="629">
        <v>85.092858891817897</v>
      </c>
      <c r="D19" s="629">
        <v>145.87084872909799</v>
      </c>
      <c r="E19" s="629">
        <v>146.743494793445</v>
      </c>
      <c r="F19" s="629">
        <v>163.229244253915</v>
      </c>
      <c r="G19" s="629">
        <v>234.72552167214999</v>
      </c>
      <c r="H19" s="629">
        <v>322.91971790144999</v>
      </c>
      <c r="I19" s="629">
        <v>290.75692786086103</v>
      </c>
      <c r="J19" s="629">
        <v>270.67664693279801</v>
      </c>
      <c r="K19" s="629">
        <v>199.61825932940201</v>
      </c>
      <c r="L19" s="629">
        <v>115.708476990542</v>
      </c>
      <c r="M19" s="629">
        <v>85.837132538052401</v>
      </c>
      <c r="N19" s="629">
        <v>44.115266567941099</v>
      </c>
      <c r="O19" s="629">
        <v>21.771285593811101</v>
      </c>
      <c r="P19" s="629">
        <v>19.9717890105244</v>
      </c>
      <c r="Q19" s="629">
        <v>10.7776178013535</v>
      </c>
      <c r="R19" s="630">
        <v>17.214438288404601</v>
      </c>
    </row>
    <row r="20" spans="1:18">
      <c r="A20" s="627">
        <v>2012</v>
      </c>
      <c r="B20" s="628">
        <v>62.617804011935</v>
      </c>
      <c r="C20" s="629">
        <v>85.145608040155196</v>
      </c>
      <c r="D20" s="629">
        <v>144.50645094570399</v>
      </c>
      <c r="E20" s="629">
        <v>155.990940837734</v>
      </c>
      <c r="F20" s="629">
        <v>166.30779764907601</v>
      </c>
      <c r="G20" s="629">
        <v>241.02506192433299</v>
      </c>
      <c r="H20" s="629">
        <v>317.22508184320799</v>
      </c>
      <c r="I20" s="629">
        <v>280.59872102295901</v>
      </c>
      <c r="J20" s="629">
        <v>283.291912401959</v>
      </c>
      <c r="K20" s="629">
        <v>199.389498506715</v>
      </c>
      <c r="L20" s="629">
        <v>117.435709850176</v>
      </c>
      <c r="M20" s="629">
        <v>80.945300597217297</v>
      </c>
      <c r="N20" s="629">
        <v>42.668286865161001</v>
      </c>
      <c r="O20" s="629">
        <v>22.670528167455501</v>
      </c>
      <c r="P20" s="629">
        <v>20.768352352951698</v>
      </c>
      <c r="Q20" s="629">
        <v>11.077072802500499</v>
      </c>
      <c r="R20" s="630">
        <v>17.703044613268201</v>
      </c>
    </row>
    <row r="21" spans="1:18">
      <c r="A21" s="627">
        <v>2013</v>
      </c>
      <c r="B21" s="628">
        <v>64.768291979700194</v>
      </c>
      <c r="C21" s="629">
        <v>87.837245733758607</v>
      </c>
      <c r="D21" s="629">
        <v>139.24334575348101</v>
      </c>
      <c r="E21" s="629">
        <v>174.66098438725601</v>
      </c>
      <c r="F21" s="629">
        <v>164.52570625140399</v>
      </c>
      <c r="G21" s="629">
        <v>238.79135345213001</v>
      </c>
      <c r="H21" s="629">
        <v>311.94880448159</v>
      </c>
      <c r="I21" s="629">
        <v>281.68557387695199</v>
      </c>
      <c r="J21" s="629">
        <v>288.04106336916499</v>
      </c>
      <c r="K21" s="629">
        <v>201.179610799193</v>
      </c>
      <c r="L21" s="629">
        <v>118.21535968704001</v>
      </c>
      <c r="M21" s="629">
        <v>81.6728345561271</v>
      </c>
      <c r="N21" s="629">
        <v>42.533916719223498</v>
      </c>
      <c r="O21" s="629">
        <v>23.327539771794999</v>
      </c>
      <c r="P21" s="629">
        <v>19.540929864538601</v>
      </c>
      <c r="Q21" s="629">
        <v>11.3097587441525</v>
      </c>
      <c r="R21" s="630">
        <v>18.970867119376098</v>
      </c>
    </row>
    <row r="22" spans="1:18">
      <c r="A22" s="627">
        <v>2014</v>
      </c>
      <c r="B22" s="628">
        <v>68.737022924824004</v>
      </c>
      <c r="C22" s="629">
        <v>90.639155000930899</v>
      </c>
      <c r="D22" s="629">
        <v>147.087409897757</v>
      </c>
      <c r="E22" s="629">
        <v>190.48701181897999</v>
      </c>
      <c r="F22" s="629">
        <v>156.69164724839601</v>
      </c>
      <c r="G22" s="629">
        <v>242.666652053837</v>
      </c>
      <c r="H22" s="629">
        <v>296.215219235088</v>
      </c>
      <c r="I22" s="629">
        <v>282.01846655484201</v>
      </c>
      <c r="J22" s="629">
        <v>278.349592427647</v>
      </c>
      <c r="K22" s="629">
        <v>205.870992491957</v>
      </c>
      <c r="L22" s="629">
        <v>126.325357683623</v>
      </c>
      <c r="M22" s="629">
        <v>83.042946441608507</v>
      </c>
      <c r="N22" s="629">
        <v>48.604557488039603</v>
      </c>
      <c r="O22" s="629">
        <v>24.445451383258298</v>
      </c>
      <c r="P22" s="629">
        <v>19.758212585022001</v>
      </c>
      <c r="Q22" s="629">
        <v>12.854700945124099</v>
      </c>
      <c r="R22" s="630">
        <v>21.5404624157492</v>
      </c>
    </row>
    <row r="23" spans="1:18">
      <c r="A23" s="627">
        <v>2015</v>
      </c>
      <c r="B23" s="628">
        <v>69.894120649665894</v>
      </c>
      <c r="C23" s="629">
        <v>93.663196125794002</v>
      </c>
      <c r="D23" s="629">
        <v>156.602613955008</v>
      </c>
      <c r="E23" s="629">
        <v>201.42143706596499</v>
      </c>
      <c r="F23" s="629">
        <v>160.33155191992</v>
      </c>
      <c r="G23" s="629">
        <v>237.71367544153</v>
      </c>
      <c r="H23" s="629">
        <v>282.05743536537199</v>
      </c>
      <c r="I23" s="629">
        <v>287.13805168593501</v>
      </c>
      <c r="J23" s="629">
        <v>278.17855947854201</v>
      </c>
      <c r="K23" s="629">
        <v>204.24753860413699</v>
      </c>
      <c r="L23" s="629">
        <v>128.11015471240799</v>
      </c>
      <c r="M23" s="629">
        <v>80.988976775243202</v>
      </c>
      <c r="N23" s="629">
        <v>48.379156551956797</v>
      </c>
      <c r="O23" s="629">
        <v>27.979934495686202</v>
      </c>
      <c r="P23" s="629">
        <v>15.479472237967901</v>
      </c>
      <c r="Q23" s="629">
        <v>15.6610590351735</v>
      </c>
      <c r="R23" s="630">
        <v>22.703428873442</v>
      </c>
    </row>
    <row r="24" spans="1:18">
      <c r="A24" s="627">
        <v>2016</v>
      </c>
      <c r="B24" s="628">
        <v>76.700340642971398</v>
      </c>
      <c r="C24" s="629">
        <v>93.744908993001502</v>
      </c>
      <c r="D24" s="629">
        <v>159.408470043362</v>
      </c>
      <c r="E24" s="629">
        <v>207.034329944094</v>
      </c>
      <c r="F24" s="629">
        <v>162.219286119168</v>
      </c>
      <c r="G24" s="629">
        <v>234.93689107477101</v>
      </c>
      <c r="H24" s="629">
        <v>269.33629283251798</v>
      </c>
      <c r="I24" s="629">
        <v>285.36547982025002</v>
      </c>
      <c r="J24" s="629">
        <v>273.71710771740499</v>
      </c>
      <c r="K24" s="629">
        <v>200.88032890839901</v>
      </c>
      <c r="L24" s="629">
        <v>131.84815844857499</v>
      </c>
      <c r="M24" s="629">
        <v>83.587537682535299</v>
      </c>
      <c r="N24" s="629">
        <v>50.087935830312702</v>
      </c>
      <c r="O24" s="629">
        <v>31.976807481944601</v>
      </c>
      <c r="P24" s="629">
        <v>13.567423440466801</v>
      </c>
      <c r="Q24" s="629">
        <v>16.243030037335899</v>
      </c>
      <c r="R24" s="630">
        <v>22.9620786182392</v>
      </c>
    </row>
    <row r="25" spans="1:18">
      <c r="A25" s="627">
        <v>2017</v>
      </c>
      <c r="B25" s="628">
        <v>75.632098152127398</v>
      </c>
      <c r="C25" s="629">
        <v>97.735712993142897</v>
      </c>
      <c r="D25" s="629">
        <v>162.75559856412701</v>
      </c>
      <c r="E25" s="629">
        <v>210.51363235951499</v>
      </c>
      <c r="F25" s="629">
        <v>167.47672961680701</v>
      </c>
      <c r="G25" s="629">
        <v>232.27911746930201</v>
      </c>
      <c r="H25" s="629">
        <v>269.93809122511499</v>
      </c>
      <c r="I25" s="629">
        <v>282.004025951627</v>
      </c>
      <c r="J25" s="629">
        <v>264.09830694603102</v>
      </c>
      <c r="K25" s="629">
        <v>203.48888816697001</v>
      </c>
      <c r="L25" s="629">
        <v>134.961360845939</v>
      </c>
      <c r="M25" s="629">
        <v>87.387286777982595</v>
      </c>
      <c r="N25" s="629">
        <v>51.315892508131803</v>
      </c>
      <c r="O25" s="629">
        <v>31.954274415824202</v>
      </c>
      <c r="P25" s="629">
        <v>16.0426009439973</v>
      </c>
      <c r="Q25" s="629">
        <v>17.832046727531601</v>
      </c>
      <c r="R25" s="630">
        <v>25.7304482215592</v>
      </c>
    </row>
    <row r="26" spans="1:18">
      <c r="A26" s="627">
        <v>2018</v>
      </c>
      <c r="B26" s="628">
        <v>79.606753346235394</v>
      </c>
      <c r="C26" s="629">
        <v>102.591423089366</v>
      </c>
      <c r="D26" s="629">
        <v>167.770515314242</v>
      </c>
      <c r="E26" s="629">
        <v>214.39216340816</v>
      </c>
      <c r="F26" s="629">
        <v>175.78801576075</v>
      </c>
      <c r="G26" s="629">
        <v>221.906615478492</v>
      </c>
      <c r="H26" s="629">
        <v>265.193566618479</v>
      </c>
      <c r="I26" s="629">
        <v>272.73432473065401</v>
      </c>
      <c r="J26" s="629">
        <v>257.771498117899</v>
      </c>
      <c r="K26" s="629">
        <v>206.07339317365299</v>
      </c>
      <c r="L26" s="629">
        <v>136.77945177291099</v>
      </c>
      <c r="M26" s="629">
        <v>87.197421080553994</v>
      </c>
      <c r="N26" s="629">
        <v>49.665541440394001</v>
      </c>
      <c r="O26" s="629">
        <v>32.478057857903401</v>
      </c>
      <c r="P26" s="629">
        <v>16.8991637402683</v>
      </c>
      <c r="Q26" s="629">
        <v>17.955701234373599</v>
      </c>
      <c r="R26" s="630">
        <v>26.483045263828402</v>
      </c>
    </row>
    <row r="27" spans="1:18">
      <c r="A27" s="627">
        <v>2019</v>
      </c>
      <c r="B27" s="628">
        <v>81.477974513543103</v>
      </c>
      <c r="C27" s="629">
        <v>109.2296007114</v>
      </c>
      <c r="D27" s="629">
        <v>171.81802290702899</v>
      </c>
      <c r="E27" s="629">
        <v>214.29217310156599</v>
      </c>
      <c r="F27" s="629">
        <v>184.12045225644201</v>
      </c>
      <c r="G27" s="629">
        <v>213.177981022371</v>
      </c>
      <c r="H27" s="629">
        <v>258.37907839846702</v>
      </c>
      <c r="I27" s="629">
        <v>265.326847338861</v>
      </c>
      <c r="J27" s="629">
        <v>256.28989394964702</v>
      </c>
      <c r="K27" s="629">
        <v>205.93313590665599</v>
      </c>
      <c r="L27" s="629">
        <v>134.51365826282699</v>
      </c>
      <c r="M27" s="629">
        <v>86.529708574033407</v>
      </c>
      <c r="N27" s="629">
        <v>48.780527417742903</v>
      </c>
      <c r="O27" s="629">
        <v>35.793674729494903</v>
      </c>
      <c r="P27" s="629">
        <v>19.4705026734011</v>
      </c>
      <c r="Q27" s="629">
        <v>19.6707850738226</v>
      </c>
      <c r="R27" s="630">
        <v>28.3460601076365</v>
      </c>
    </row>
    <row r="28" spans="1:18">
      <c r="A28" s="627">
        <v>2020</v>
      </c>
      <c r="B28" s="628">
        <v>88.781534434703104</v>
      </c>
      <c r="C28" s="629">
        <v>116.04883176839699</v>
      </c>
      <c r="D28" s="629">
        <v>177.94385944691101</v>
      </c>
      <c r="E28" s="629">
        <v>213.22049888067099</v>
      </c>
      <c r="F28" s="629">
        <v>189.53415112948801</v>
      </c>
      <c r="G28" s="629">
        <v>206.02119365398499</v>
      </c>
      <c r="H28" s="629">
        <v>244.501544886056</v>
      </c>
      <c r="I28" s="629">
        <v>257.02316924865801</v>
      </c>
      <c r="J28" s="629">
        <v>246.27301145058101</v>
      </c>
      <c r="K28" s="629">
        <v>206.64302638866801</v>
      </c>
      <c r="L28" s="629">
        <v>135.316741083707</v>
      </c>
      <c r="M28" s="629">
        <v>86.175881392972698</v>
      </c>
      <c r="N28" s="629">
        <v>51.520918183177798</v>
      </c>
      <c r="O28" s="629">
        <v>37.276220370134901</v>
      </c>
      <c r="P28" s="629">
        <v>20.577152775623102</v>
      </c>
      <c r="Q28" s="629">
        <v>19.600212872300201</v>
      </c>
      <c r="R28" s="630">
        <v>29.003971565551399</v>
      </c>
    </row>
    <row r="29" spans="1:18">
      <c r="A29" s="627">
        <v>2021</v>
      </c>
      <c r="B29" s="628">
        <v>83.056972504539203</v>
      </c>
      <c r="C29" s="629">
        <v>124.714845783434</v>
      </c>
      <c r="D29" s="629">
        <v>190.17894773257501</v>
      </c>
      <c r="E29" s="629">
        <v>212.51305137035499</v>
      </c>
      <c r="F29" s="629">
        <v>195.45953818119801</v>
      </c>
      <c r="G29" s="629">
        <v>204.52730033464101</v>
      </c>
      <c r="H29" s="629">
        <v>234.36678887740999</v>
      </c>
      <c r="I29" s="629">
        <v>247.35499980934401</v>
      </c>
      <c r="J29" s="629">
        <v>238.58936464308999</v>
      </c>
      <c r="K29" s="629">
        <v>206.617146090695</v>
      </c>
      <c r="L29" s="629">
        <v>135.74569127636099</v>
      </c>
      <c r="M29" s="629">
        <v>88.027484022414001</v>
      </c>
      <c r="N29" s="629">
        <v>51.259431124891002</v>
      </c>
      <c r="O29" s="629">
        <v>39.211439877016403</v>
      </c>
      <c r="P29" s="629">
        <v>22.644495022106302</v>
      </c>
      <c r="Q29" s="629">
        <v>20.303655306892999</v>
      </c>
      <c r="R29" s="630">
        <v>31.074414441542</v>
      </c>
    </row>
    <row r="30" spans="1:18">
      <c r="A30" s="627">
        <v>2022</v>
      </c>
      <c r="B30" s="628">
        <v>84.856579903634696</v>
      </c>
      <c r="C30" s="629">
        <v>128.91317424297199</v>
      </c>
      <c r="D30" s="629">
        <v>204.72066576914</v>
      </c>
      <c r="E30" s="629">
        <v>207.89262788673699</v>
      </c>
      <c r="F30" s="629">
        <v>205.401539684981</v>
      </c>
      <c r="G30" s="629">
        <v>201.56024282878801</v>
      </c>
      <c r="H30" s="629">
        <v>219.47344922695001</v>
      </c>
      <c r="I30" s="629">
        <v>244.54976775726101</v>
      </c>
      <c r="J30" s="629">
        <v>234.937414507277</v>
      </c>
      <c r="K30" s="629">
        <v>204.52195457884099</v>
      </c>
      <c r="L30" s="629">
        <v>136.383893671122</v>
      </c>
      <c r="M30" s="629">
        <v>87.393653053955603</v>
      </c>
      <c r="N30" s="629">
        <v>49.566325062781303</v>
      </c>
      <c r="O30" s="629">
        <v>40.351159974641902</v>
      </c>
      <c r="P30" s="629">
        <v>22.191711593845501</v>
      </c>
      <c r="Q30" s="629">
        <v>19.6685510374706</v>
      </c>
      <c r="R30" s="630">
        <v>32.637180949315102</v>
      </c>
    </row>
    <row r="31" spans="1:18">
      <c r="A31" s="627">
        <v>2023</v>
      </c>
      <c r="B31" s="628">
        <v>81.733633458510795</v>
      </c>
      <c r="C31" s="629">
        <v>130.35020203355501</v>
      </c>
      <c r="D31" s="629">
        <v>218.74992076769701</v>
      </c>
      <c r="E31" s="629">
        <v>204.55376632794199</v>
      </c>
      <c r="F31" s="629">
        <v>212.06263496362399</v>
      </c>
      <c r="G31" s="629">
        <v>201.00434579671801</v>
      </c>
      <c r="H31" s="629">
        <v>213.84255962391501</v>
      </c>
      <c r="I31" s="629">
        <v>239.67811595061201</v>
      </c>
      <c r="J31" s="629">
        <v>232.20117281658301</v>
      </c>
      <c r="K31" s="629">
        <v>205.282815088353</v>
      </c>
      <c r="L31" s="629">
        <v>133.03928641426799</v>
      </c>
      <c r="M31" s="629">
        <v>90.265069053154093</v>
      </c>
      <c r="N31" s="629">
        <v>52.995849497143404</v>
      </c>
      <c r="O31" s="629">
        <v>41.4532217870889</v>
      </c>
      <c r="P31" s="629">
        <v>22.0806621444519</v>
      </c>
      <c r="Q31" s="629">
        <v>19.511376338058302</v>
      </c>
      <c r="R31" s="630">
        <v>35.372707577914603</v>
      </c>
    </row>
    <row r="32" spans="1:18">
      <c r="A32" s="627">
        <v>2024</v>
      </c>
      <c r="B32" s="628">
        <v>81.049451169930705</v>
      </c>
      <c r="C32" s="629">
        <v>133.69326115388199</v>
      </c>
      <c r="D32" s="629">
        <v>231.01455794372799</v>
      </c>
      <c r="E32" s="629">
        <v>208.46836056432801</v>
      </c>
      <c r="F32" s="629">
        <v>215.72820451410601</v>
      </c>
      <c r="G32" s="629">
        <v>194.08612769459</v>
      </c>
      <c r="H32" s="629">
        <v>204.51100981933899</v>
      </c>
      <c r="I32" s="629">
        <v>237.590075217985</v>
      </c>
      <c r="J32" s="629">
        <v>226.40089882233801</v>
      </c>
      <c r="K32" s="629">
        <v>208.78199079012199</v>
      </c>
      <c r="L32" s="629">
        <v>138.406060749055</v>
      </c>
      <c r="M32" s="629">
        <v>93.8500229735928</v>
      </c>
      <c r="N32" s="629">
        <v>56.080794144599302</v>
      </c>
      <c r="O32" s="629">
        <v>42.669966313647897</v>
      </c>
      <c r="P32" s="629">
        <v>23.133333629797999</v>
      </c>
      <c r="Q32" s="629">
        <v>18.877173028817101</v>
      </c>
      <c r="R32" s="630">
        <v>36.477594599753303</v>
      </c>
    </row>
    <row r="33" spans="1:20" ht="15" thickBot="1">
      <c r="A33" s="631">
        <v>2025</v>
      </c>
      <c r="B33" s="632">
        <v>77.192101214385602</v>
      </c>
      <c r="C33" s="633">
        <v>131.808200498612</v>
      </c>
      <c r="D33" s="633">
        <v>243.5857339959</v>
      </c>
      <c r="E33" s="633">
        <v>210.65711572535801</v>
      </c>
      <c r="F33" s="633">
        <v>219.38764810572499</v>
      </c>
      <c r="G33" s="633">
        <v>190.585066242599</v>
      </c>
      <c r="H33" s="633">
        <v>199.92457697334399</v>
      </c>
      <c r="I33" s="633">
        <v>226.35403749452701</v>
      </c>
      <c r="J33" s="633">
        <v>228.50723827569999</v>
      </c>
      <c r="K33" s="633">
        <v>211.436464970999</v>
      </c>
      <c r="L33" s="633">
        <v>137.598874549784</v>
      </c>
      <c r="M33" s="633">
        <v>99.115212515754493</v>
      </c>
      <c r="N33" s="633">
        <v>58.288037134045403</v>
      </c>
      <c r="O33" s="633">
        <v>42.104691623667897</v>
      </c>
      <c r="P33" s="633">
        <v>26.193221208299601</v>
      </c>
      <c r="Q33" s="633">
        <v>17.469919050159699</v>
      </c>
      <c r="R33" s="634">
        <v>39.992233066668803</v>
      </c>
      <c r="T33" s="639"/>
    </row>
    <row r="34" spans="1:20" ht="15" thickTop="1">
      <c r="A34" s="644"/>
      <c r="B34" s="641"/>
      <c r="C34" s="641"/>
      <c r="D34" s="641"/>
      <c r="E34" s="641"/>
      <c r="F34" s="641"/>
      <c r="G34" s="641"/>
      <c r="H34" s="641"/>
      <c r="I34" s="641"/>
      <c r="J34" s="641"/>
      <c r="K34" s="641"/>
      <c r="L34" s="641"/>
      <c r="M34" s="641"/>
      <c r="N34" s="641"/>
      <c r="O34" s="641"/>
      <c r="P34" s="641"/>
      <c r="Q34" s="641"/>
      <c r="R34" s="641"/>
      <c r="T34" s="639"/>
    </row>
    <row r="36" spans="1:20" ht="15.6">
      <c r="A36" s="615" t="s">
        <v>492</v>
      </c>
      <c r="L36" s="617"/>
      <c r="M36" s="617"/>
    </row>
    <row r="37" spans="1:20" ht="16.2" thickBot="1">
      <c r="A37" s="615"/>
    </row>
    <row r="38" spans="1:20" ht="15.6">
      <c r="A38" s="618"/>
      <c r="B38" s="933" t="s">
        <v>475</v>
      </c>
      <c r="C38" s="934"/>
      <c r="D38" s="934"/>
      <c r="E38" s="934"/>
      <c r="F38" s="934"/>
      <c r="G38" s="934"/>
      <c r="H38" s="934"/>
      <c r="I38" s="934"/>
      <c r="J38" s="934"/>
      <c r="K38" s="934"/>
      <c r="L38" s="934"/>
      <c r="M38" s="934"/>
      <c r="N38" s="934"/>
      <c r="O38" s="934"/>
      <c r="P38" s="934"/>
      <c r="Q38" s="934"/>
      <c r="R38" s="935"/>
    </row>
    <row r="39" spans="1:20" ht="16.2" thickBot="1">
      <c r="A39" s="619" t="s">
        <v>476</v>
      </c>
      <c r="B39" s="620" t="s">
        <v>261</v>
      </c>
      <c r="C39" s="621" t="s">
        <v>262</v>
      </c>
      <c r="D39" s="621" t="s">
        <v>477</v>
      </c>
      <c r="E39" s="621" t="s">
        <v>478</v>
      </c>
      <c r="F39" s="621" t="s">
        <v>479</v>
      </c>
      <c r="G39" s="621" t="s">
        <v>480</v>
      </c>
      <c r="H39" s="621" t="s">
        <v>481</v>
      </c>
      <c r="I39" s="621" t="s">
        <v>482</v>
      </c>
      <c r="J39" s="621" t="s">
        <v>483</v>
      </c>
      <c r="K39" s="621" t="s">
        <v>484</v>
      </c>
      <c r="L39" s="621" t="s">
        <v>485</v>
      </c>
      <c r="M39" s="621" t="s">
        <v>486</v>
      </c>
      <c r="N39" s="621" t="s">
        <v>487</v>
      </c>
      <c r="O39" s="621" t="s">
        <v>488</v>
      </c>
      <c r="P39" s="621" t="s">
        <v>489</v>
      </c>
      <c r="Q39" s="621" t="s">
        <v>490</v>
      </c>
      <c r="R39" s="642" t="s">
        <v>491</v>
      </c>
    </row>
    <row r="40" spans="1:20" ht="15" thickTop="1">
      <c r="A40" s="623">
        <v>1999</v>
      </c>
      <c r="B40" s="624">
        <v>11.2819650305286</v>
      </c>
      <c r="C40" s="625">
        <v>22.811102113683098</v>
      </c>
      <c r="D40" s="625">
        <v>12.481960217629799</v>
      </c>
      <c r="E40" s="625">
        <v>34.764109569894103</v>
      </c>
      <c r="F40" s="625">
        <v>34.883697896649799</v>
      </c>
      <c r="G40" s="625">
        <v>52.844448247506598</v>
      </c>
      <c r="H40" s="625">
        <v>86.957960769454004</v>
      </c>
      <c r="I40" s="625">
        <v>99.113480263236895</v>
      </c>
      <c r="J40" s="625">
        <v>99.773214910171703</v>
      </c>
      <c r="K40" s="625">
        <v>81.794189361338795</v>
      </c>
      <c r="L40" s="625">
        <v>72.387145423163702</v>
      </c>
      <c r="M40" s="625">
        <v>37.944565117660403</v>
      </c>
      <c r="N40" s="625">
        <v>23.101791981489299</v>
      </c>
      <c r="O40" s="625">
        <v>19.350236496971998</v>
      </c>
      <c r="P40" s="625">
        <v>6.1999751333561797</v>
      </c>
      <c r="Q40" s="625">
        <v>5.21574150235951</v>
      </c>
      <c r="R40" s="626">
        <v>10.355869373093199</v>
      </c>
    </row>
    <row r="41" spans="1:20">
      <c r="A41" s="627">
        <v>2000</v>
      </c>
      <c r="B41" s="628">
        <v>14.4805752742239</v>
      </c>
      <c r="C41" s="629">
        <v>25.943534838005601</v>
      </c>
      <c r="D41" s="629">
        <v>8.9443744135169396</v>
      </c>
      <c r="E41" s="629">
        <v>30.806307916257801</v>
      </c>
      <c r="F41" s="629">
        <v>31.283980282385901</v>
      </c>
      <c r="G41" s="629">
        <v>56.004436176114602</v>
      </c>
      <c r="H41" s="629">
        <v>92.591134699218799</v>
      </c>
      <c r="I41" s="629">
        <v>95.758089593250503</v>
      </c>
      <c r="J41" s="629">
        <v>103.714269138782</v>
      </c>
      <c r="K41" s="629">
        <v>92.546680505305005</v>
      </c>
      <c r="L41" s="629">
        <v>76.745372811649105</v>
      </c>
      <c r="M41" s="629">
        <v>49.246726002189298</v>
      </c>
      <c r="N41" s="629">
        <v>21.606251814921301</v>
      </c>
      <c r="O41" s="629">
        <v>25.062579406283501</v>
      </c>
      <c r="P41" s="629">
        <v>7.5275581499888302</v>
      </c>
      <c r="Q41" s="629">
        <v>7.6050867126405404</v>
      </c>
      <c r="R41" s="630">
        <v>13.9352405978133</v>
      </c>
    </row>
    <row r="42" spans="1:20">
      <c r="A42" s="627">
        <v>2001</v>
      </c>
      <c r="B42" s="628">
        <v>14.042965904869799</v>
      </c>
      <c r="C42" s="629">
        <v>26.7031490799788</v>
      </c>
      <c r="D42" s="629">
        <v>7.5864135171324696</v>
      </c>
      <c r="E42" s="629">
        <v>26.947803312546601</v>
      </c>
      <c r="F42" s="629">
        <v>40.143307904787903</v>
      </c>
      <c r="G42" s="629">
        <v>59.183991165675501</v>
      </c>
      <c r="H42" s="629">
        <v>91.646203617149098</v>
      </c>
      <c r="I42" s="629">
        <v>92.158406331570802</v>
      </c>
      <c r="J42" s="629">
        <v>92.908380040212805</v>
      </c>
      <c r="K42" s="629">
        <v>89.294305818749095</v>
      </c>
      <c r="L42" s="629">
        <v>68.171218504326703</v>
      </c>
      <c r="M42" s="629">
        <v>47.806634128672499</v>
      </c>
      <c r="N42" s="629">
        <v>20.642869212973999</v>
      </c>
      <c r="O42" s="629">
        <v>24.464338398559299</v>
      </c>
      <c r="P42" s="629">
        <v>7.2678392901374904</v>
      </c>
      <c r="Q42" s="629">
        <v>5.4491306013382097</v>
      </c>
      <c r="R42" s="630">
        <v>14.5971788185535</v>
      </c>
    </row>
    <row r="43" spans="1:20">
      <c r="A43" s="627">
        <v>2002</v>
      </c>
      <c r="B43" s="628">
        <v>13.8220901066015</v>
      </c>
      <c r="C43" s="629">
        <v>27.1173721371715</v>
      </c>
      <c r="D43" s="629">
        <v>7.1995622938446902</v>
      </c>
      <c r="E43" s="629">
        <v>22.957298644180099</v>
      </c>
      <c r="F43" s="629">
        <v>36.981127313048098</v>
      </c>
      <c r="G43" s="629">
        <v>58.446432409125499</v>
      </c>
      <c r="H43" s="629">
        <v>90.191852642509204</v>
      </c>
      <c r="I43" s="629">
        <v>86.145503502813</v>
      </c>
      <c r="J43" s="629">
        <v>93.250804522381003</v>
      </c>
      <c r="K43" s="629">
        <v>90.087429475335497</v>
      </c>
      <c r="L43" s="629">
        <v>68.842076607481999</v>
      </c>
      <c r="M43" s="629">
        <v>44.958157707716701</v>
      </c>
      <c r="N43" s="629">
        <v>25.4742273734097</v>
      </c>
      <c r="O43" s="629">
        <v>22.834023222151099</v>
      </c>
      <c r="P43" s="629">
        <v>8.4482812365828597</v>
      </c>
      <c r="Q43" s="629">
        <v>5.5679398949797303</v>
      </c>
      <c r="R43" s="630">
        <v>13.9146577320621</v>
      </c>
    </row>
    <row r="44" spans="1:20">
      <c r="A44" s="627">
        <v>2003</v>
      </c>
      <c r="B44" s="628">
        <v>13.6624284644507</v>
      </c>
      <c r="C44" s="629">
        <v>25.752613327748801</v>
      </c>
      <c r="D44" s="629">
        <v>7.6453515746929801</v>
      </c>
      <c r="E44" s="629">
        <v>21.397193207244001</v>
      </c>
      <c r="F44" s="629">
        <v>36.118495253061198</v>
      </c>
      <c r="G44" s="629">
        <v>60.013912528942697</v>
      </c>
      <c r="H44" s="629">
        <v>91.742357034657701</v>
      </c>
      <c r="I44" s="629">
        <v>85.114918084851993</v>
      </c>
      <c r="J44" s="629">
        <v>94.632557742970604</v>
      </c>
      <c r="K44" s="629">
        <v>91.553257602955</v>
      </c>
      <c r="L44" s="629">
        <v>66.109713310457494</v>
      </c>
      <c r="M44" s="629">
        <v>46.665853929405202</v>
      </c>
      <c r="N44" s="629">
        <v>27.2516091008447</v>
      </c>
      <c r="O44" s="629">
        <v>22.5235976061639</v>
      </c>
      <c r="P44" s="629">
        <v>8.8554740354647894</v>
      </c>
      <c r="Q44" s="629">
        <v>5.7706759274939898</v>
      </c>
      <c r="R44" s="630">
        <v>13.1680275293227</v>
      </c>
    </row>
    <row r="45" spans="1:20">
      <c r="A45" s="627">
        <v>2004</v>
      </c>
      <c r="B45" s="628">
        <v>13.5530564502121</v>
      </c>
      <c r="C45" s="629">
        <v>26.4182136682182</v>
      </c>
      <c r="D45" s="629">
        <v>9.0232283526786894</v>
      </c>
      <c r="E45" s="629">
        <v>21.615392557527301</v>
      </c>
      <c r="F45" s="629">
        <v>38.305214260581998</v>
      </c>
      <c r="G45" s="629">
        <v>58.5017768858526</v>
      </c>
      <c r="H45" s="629">
        <v>90.544963034110097</v>
      </c>
      <c r="I45" s="629">
        <v>86.160522598998895</v>
      </c>
      <c r="J45" s="629">
        <v>96.132752355124097</v>
      </c>
      <c r="K45" s="629">
        <v>97.942836305447699</v>
      </c>
      <c r="L45" s="629">
        <v>63.417269658337503</v>
      </c>
      <c r="M45" s="629">
        <v>55.578679919434599</v>
      </c>
      <c r="N45" s="629">
        <v>29.2961642802073</v>
      </c>
      <c r="O45" s="629">
        <v>21.340133594458301</v>
      </c>
      <c r="P45" s="629">
        <v>10.8177743607514</v>
      </c>
      <c r="Q45" s="629">
        <v>6.5187494470692497</v>
      </c>
      <c r="R45" s="630">
        <v>14.4609686285952</v>
      </c>
    </row>
    <row r="46" spans="1:20">
      <c r="A46" s="627">
        <v>2005</v>
      </c>
      <c r="B46" s="628">
        <v>13.458269499440499</v>
      </c>
      <c r="C46" s="629">
        <v>24.082326199378301</v>
      </c>
      <c r="D46" s="629">
        <v>10.8252032048796</v>
      </c>
      <c r="E46" s="629">
        <v>19.367626476152001</v>
      </c>
      <c r="F46" s="629">
        <v>39.423176563214099</v>
      </c>
      <c r="G46" s="629">
        <v>61.423377898871301</v>
      </c>
      <c r="H46" s="629">
        <v>86.202302606228599</v>
      </c>
      <c r="I46" s="629">
        <v>83.600218086913699</v>
      </c>
      <c r="J46" s="629">
        <v>96.944517386932105</v>
      </c>
      <c r="K46" s="629">
        <v>95.794858491149</v>
      </c>
      <c r="L46" s="629">
        <v>61.0768520844303</v>
      </c>
      <c r="M46" s="629">
        <v>53.777246702094502</v>
      </c>
      <c r="N46" s="629">
        <v>30.113858204266698</v>
      </c>
      <c r="O46" s="629">
        <v>18.855016979651001</v>
      </c>
      <c r="P46" s="629">
        <v>12.7768841114443</v>
      </c>
      <c r="Q46" s="629">
        <v>7.0951897659369498</v>
      </c>
      <c r="R46" s="630">
        <v>14.984517215023899</v>
      </c>
    </row>
    <row r="47" spans="1:20">
      <c r="A47" s="627">
        <v>2006</v>
      </c>
      <c r="B47" s="628">
        <v>13.582234964310199</v>
      </c>
      <c r="C47" s="629">
        <v>22.2654529141452</v>
      </c>
      <c r="D47" s="629">
        <v>11.605025468261999</v>
      </c>
      <c r="E47" s="629">
        <v>19.269074075063202</v>
      </c>
      <c r="F47" s="629">
        <v>35.616403543387101</v>
      </c>
      <c r="G47" s="629">
        <v>60.278162647418497</v>
      </c>
      <c r="H47" s="629">
        <v>88.972267354219497</v>
      </c>
      <c r="I47" s="629">
        <v>89.787938357648301</v>
      </c>
      <c r="J47" s="629">
        <v>103.44495434824</v>
      </c>
      <c r="K47" s="629">
        <v>94.683390376479196</v>
      </c>
      <c r="L47" s="629">
        <v>62.139153285460701</v>
      </c>
      <c r="M47" s="629">
        <v>55.192528596242397</v>
      </c>
      <c r="N47" s="629">
        <v>33.609709436303802</v>
      </c>
      <c r="O47" s="629">
        <v>17.921883191623301</v>
      </c>
      <c r="P47" s="629">
        <v>14.268601478661999</v>
      </c>
      <c r="Q47" s="629">
        <v>8.4315711984685695</v>
      </c>
      <c r="R47" s="630">
        <v>15.7084193371673</v>
      </c>
    </row>
    <row r="48" spans="1:20">
      <c r="A48" s="627">
        <v>2007</v>
      </c>
      <c r="B48" s="628">
        <v>14.341333456501401</v>
      </c>
      <c r="C48" s="629">
        <v>21.556264846658099</v>
      </c>
      <c r="D48" s="629">
        <v>12.546081367902501</v>
      </c>
      <c r="E48" s="629">
        <v>23.911299150449299</v>
      </c>
      <c r="F48" s="629">
        <v>33.961587508706799</v>
      </c>
      <c r="G48" s="629">
        <v>55.569873236879602</v>
      </c>
      <c r="H48" s="629">
        <v>87.488113879775995</v>
      </c>
      <c r="I48" s="629">
        <v>98.115052145869299</v>
      </c>
      <c r="J48" s="629">
        <v>109.57096765771</v>
      </c>
      <c r="K48" s="629">
        <v>95.624117198505999</v>
      </c>
      <c r="L48" s="629">
        <v>63.367188299367598</v>
      </c>
      <c r="M48" s="629">
        <v>61.667804753135201</v>
      </c>
      <c r="N48" s="629">
        <v>33.590039569391898</v>
      </c>
      <c r="O48" s="629">
        <v>18.735294414928099</v>
      </c>
      <c r="P48" s="629">
        <v>14.0659668103436</v>
      </c>
      <c r="Q48" s="629">
        <v>9.0693350782974793</v>
      </c>
      <c r="R48" s="630">
        <v>16.712443150932899</v>
      </c>
    </row>
    <row r="49" spans="1:18">
      <c r="A49" s="627">
        <v>2008</v>
      </c>
      <c r="B49" s="628">
        <v>12.9528124220809</v>
      </c>
      <c r="C49" s="629">
        <v>20.672858273583401</v>
      </c>
      <c r="D49" s="629">
        <v>12.0513698799233</v>
      </c>
      <c r="E49" s="629">
        <v>23.5190740290147</v>
      </c>
      <c r="F49" s="629">
        <v>31.746289584189199</v>
      </c>
      <c r="G49" s="629">
        <v>51.571722155530402</v>
      </c>
      <c r="H49" s="629">
        <v>79.939475472232303</v>
      </c>
      <c r="I49" s="629">
        <v>101.207019913848</v>
      </c>
      <c r="J49" s="629">
        <v>107.933076597156</v>
      </c>
      <c r="K49" s="629">
        <v>91.746225041565197</v>
      </c>
      <c r="L49" s="629">
        <v>66.066143463294196</v>
      </c>
      <c r="M49" s="629">
        <v>62.313684596470203</v>
      </c>
      <c r="N49" s="629">
        <v>34.021154112478797</v>
      </c>
      <c r="O49" s="629">
        <v>19.0692176845665</v>
      </c>
      <c r="P49" s="629">
        <v>16.585444906387899</v>
      </c>
      <c r="Q49" s="629">
        <v>10.606022843424901</v>
      </c>
      <c r="R49" s="630">
        <v>16.676718337975899</v>
      </c>
    </row>
    <row r="50" spans="1:18">
      <c r="A50" s="627">
        <v>2009</v>
      </c>
      <c r="B50" s="628">
        <v>12.838116314777601</v>
      </c>
      <c r="C50" s="629">
        <v>19.3771527873777</v>
      </c>
      <c r="D50" s="629">
        <v>11.4019939688829</v>
      </c>
      <c r="E50" s="629">
        <v>22.245946361453498</v>
      </c>
      <c r="F50" s="629">
        <v>32.790961274484701</v>
      </c>
      <c r="G50" s="629">
        <v>53.078398333482802</v>
      </c>
      <c r="H50" s="629">
        <v>77.927402205066699</v>
      </c>
      <c r="I50" s="629">
        <v>101.166917040313</v>
      </c>
      <c r="J50" s="629">
        <v>112.409099311218</v>
      </c>
      <c r="K50" s="629">
        <v>87.127998870001903</v>
      </c>
      <c r="L50" s="629">
        <v>67.243240720607901</v>
      </c>
      <c r="M50" s="629">
        <v>58.792409773880301</v>
      </c>
      <c r="N50" s="629">
        <v>33.066343836135601</v>
      </c>
      <c r="O50" s="629">
        <v>20.033634377990001</v>
      </c>
      <c r="P50" s="629">
        <v>15.7751422282268</v>
      </c>
      <c r="Q50" s="629">
        <v>10.356367671266099</v>
      </c>
      <c r="R50" s="630">
        <v>15.177974124583301</v>
      </c>
    </row>
    <row r="51" spans="1:18">
      <c r="A51" s="627">
        <v>2010</v>
      </c>
      <c r="B51" s="628">
        <v>12.7344602805851</v>
      </c>
      <c r="C51" s="629">
        <v>20.138684602548199</v>
      </c>
      <c r="D51" s="629">
        <v>11.199201169207001</v>
      </c>
      <c r="E51" s="629">
        <v>24.118270846201</v>
      </c>
      <c r="F51" s="629">
        <v>33.011026387158402</v>
      </c>
      <c r="G51" s="629">
        <v>49.1885628713665</v>
      </c>
      <c r="H51" s="629">
        <v>77.0865042245631</v>
      </c>
      <c r="I51" s="629">
        <v>98.985480176556806</v>
      </c>
      <c r="J51" s="629">
        <v>109.34042675748999</v>
      </c>
      <c r="K51" s="629">
        <v>83.579959821157701</v>
      </c>
      <c r="L51" s="629">
        <v>66.655191864775702</v>
      </c>
      <c r="M51" s="629">
        <v>62.200486864473604</v>
      </c>
      <c r="N51" s="629">
        <v>34.056876676262497</v>
      </c>
      <c r="O51" s="629">
        <v>20.447652828399701</v>
      </c>
      <c r="P51" s="629">
        <v>16.684616040752498</v>
      </c>
      <c r="Q51" s="629">
        <v>10.131946892113399</v>
      </c>
      <c r="R51" s="630">
        <v>14.712483283047201</v>
      </c>
    </row>
    <row r="52" spans="1:18">
      <c r="A52" s="627">
        <v>2011</v>
      </c>
      <c r="B52" s="628">
        <v>12.7440026786043</v>
      </c>
      <c r="C52" s="629">
        <v>20.3932431714438</v>
      </c>
      <c r="D52" s="629">
        <v>12.450692662826301</v>
      </c>
      <c r="E52" s="629">
        <v>23.4738699248209</v>
      </c>
      <c r="F52" s="629">
        <v>30.988595381416399</v>
      </c>
      <c r="G52" s="629">
        <v>43.527608931970903</v>
      </c>
      <c r="H52" s="629">
        <v>69.006192841099505</v>
      </c>
      <c r="I52" s="629">
        <v>93.522564672855793</v>
      </c>
      <c r="J52" s="629">
        <v>112.057064048968</v>
      </c>
      <c r="K52" s="629">
        <v>87.960652227774503</v>
      </c>
      <c r="L52" s="629">
        <v>66.906351284107103</v>
      </c>
      <c r="M52" s="629">
        <v>60.7484803677429</v>
      </c>
      <c r="N52" s="629">
        <v>32.343270952378198</v>
      </c>
      <c r="O52" s="629">
        <v>17.995650651781101</v>
      </c>
      <c r="P52" s="629">
        <v>16.5995539126084</v>
      </c>
      <c r="Q52" s="629">
        <v>10.2145306379093</v>
      </c>
      <c r="R52" s="630">
        <v>15.1392294602029</v>
      </c>
    </row>
    <row r="53" spans="1:18">
      <c r="A53" s="627">
        <v>2012</v>
      </c>
      <c r="B53" s="628">
        <v>11.886593117418499</v>
      </c>
      <c r="C53" s="629">
        <v>19.0309271655168</v>
      </c>
      <c r="D53" s="629">
        <v>13.4436803429696</v>
      </c>
      <c r="E53" s="629">
        <v>22.6125132742403</v>
      </c>
      <c r="F53" s="629">
        <v>31.8404655489202</v>
      </c>
      <c r="G53" s="629">
        <v>43.167748417094302</v>
      </c>
      <c r="H53" s="629">
        <v>66.744488388159795</v>
      </c>
      <c r="I53" s="629">
        <v>90.448365163645505</v>
      </c>
      <c r="J53" s="629">
        <v>113.957045996334</v>
      </c>
      <c r="K53" s="629">
        <v>90.536533631028306</v>
      </c>
      <c r="L53" s="629">
        <v>68.537386149495205</v>
      </c>
      <c r="M53" s="629">
        <v>56.377118609448999</v>
      </c>
      <c r="N53" s="629">
        <v>31.763112357966602</v>
      </c>
      <c r="O53" s="629">
        <v>18.879138199216602</v>
      </c>
      <c r="P53" s="629">
        <v>16.965271883601599</v>
      </c>
      <c r="Q53" s="629">
        <v>10.5116359804812</v>
      </c>
      <c r="R53" s="630">
        <v>15.202402664336301</v>
      </c>
    </row>
    <row r="54" spans="1:18">
      <c r="A54" s="627">
        <v>2013</v>
      </c>
      <c r="B54" s="628">
        <v>14.1119089581626</v>
      </c>
      <c r="C54" s="629">
        <v>19.738311109635799</v>
      </c>
      <c r="D54" s="629">
        <v>13.4712285112352</v>
      </c>
      <c r="E54" s="629">
        <v>26.349587620836601</v>
      </c>
      <c r="F54" s="629">
        <v>30.453583252877401</v>
      </c>
      <c r="G54" s="629">
        <v>42.351691534017696</v>
      </c>
      <c r="H54" s="629">
        <v>66.429155637237599</v>
      </c>
      <c r="I54" s="629">
        <v>91.085577081643805</v>
      </c>
      <c r="J54" s="629">
        <v>119.78076712058299</v>
      </c>
      <c r="K54" s="629">
        <v>93.022422015808203</v>
      </c>
      <c r="L54" s="629">
        <v>70.024189630134899</v>
      </c>
      <c r="M54" s="629">
        <v>54.636082375809799</v>
      </c>
      <c r="N54" s="629">
        <v>30.397603277902402</v>
      </c>
      <c r="O54" s="629">
        <v>19.140652310143</v>
      </c>
      <c r="P54" s="629">
        <v>15.3424110080862</v>
      </c>
      <c r="Q54" s="629">
        <v>10.5398474883291</v>
      </c>
      <c r="R54" s="630">
        <v>16.482868231596299</v>
      </c>
    </row>
    <row r="55" spans="1:18">
      <c r="A55" s="627">
        <v>2014</v>
      </c>
      <c r="B55" s="628">
        <v>14.1495851309837</v>
      </c>
      <c r="C55" s="629">
        <v>22.207060864112201</v>
      </c>
      <c r="D55" s="629">
        <v>13.2448187156791</v>
      </c>
      <c r="E55" s="629">
        <v>26.149386382295699</v>
      </c>
      <c r="F55" s="629">
        <v>28.358280191960802</v>
      </c>
      <c r="G55" s="629">
        <v>42.933033495483102</v>
      </c>
      <c r="H55" s="629">
        <v>64.277349589660602</v>
      </c>
      <c r="I55" s="629">
        <v>89.592012105103194</v>
      </c>
      <c r="J55" s="629">
        <v>115.35998020719801</v>
      </c>
      <c r="K55" s="629">
        <v>93.458081153153799</v>
      </c>
      <c r="L55" s="629">
        <v>77.267455771921504</v>
      </c>
      <c r="M55" s="629">
        <v>55.332720025493003</v>
      </c>
      <c r="N55" s="629">
        <v>35.574410347944699</v>
      </c>
      <c r="O55" s="629">
        <v>19.941523274620799</v>
      </c>
      <c r="P55" s="629">
        <v>15.2347300415936</v>
      </c>
      <c r="Q55" s="629">
        <v>11.3568739608538</v>
      </c>
      <c r="R55" s="630">
        <v>19.2102417852564</v>
      </c>
    </row>
    <row r="56" spans="1:18">
      <c r="A56" s="627">
        <v>2015</v>
      </c>
      <c r="B56" s="628">
        <v>13.6441125194281</v>
      </c>
      <c r="C56" s="629">
        <v>23.464817198229301</v>
      </c>
      <c r="D56" s="629">
        <v>13.7485758117315</v>
      </c>
      <c r="E56" s="629">
        <v>27.797999304140799</v>
      </c>
      <c r="F56" s="629">
        <v>28.027114423911001</v>
      </c>
      <c r="G56" s="629">
        <v>40.750219001296998</v>
      </c>
      <c r="H56" s="629">
        <v>61.112511257550302</v>
      </c>
      <c r="I56" s="629">
        <v>89.223221986465802</v>
      </c>
      <c r="J56" s="629">
        <v>112.121293276583</v>
      </c>
      <c r="K56" s="629">
        <v>96.661111083113099</v>
      </c>
      <c r="L56" s="629">
        <v>78.439757054480793</v>
      </c>
      <c r="M56" s="629">
        <v>53.027855573905498</v>
      </c>
      <c r="N56" s="629">
        <v>35.339068134997497</v>
      </c>
      <c r="O56" s="629">
        <v>21.343205688194299</v>
      </c>
      <c r="P56" s="629">
        <v>12.228769682317401</v>
      </c>
      <c r="Q56" s="629">
        <v>12.490523850762299</v>
      </c>
      <c r="R56" s="630">
        <v>20.250127615386099</v>
      </c>
    </row>
    <row r="57" spans="1:18">
      <c r="A57" s="627">
        <v>2016</v>
      </c>
      <c r="B57" s="628">
        <v>14.948708621776101</v>
      </c>
      <c r="C57" s="629">
        <v>23.062353341548199</v>
      </c>
      <c r="D57" s="629">
        <v>13.827325527049499</v>
      </c>
      <c r="E57" s="629">
        <v>28.3468555563317</v>
      </c>
      <c r="F57" s="629">
        <v>26.873087855030398</v>
      </c>
      <c r="G57" s="629">
        <v>41.1419657851864</v>
      </c>
      <c r="H57" s="629">
        <v>58.411709721047799</v>
      </c>
      <c r="I57" s="629">
        <v>86.731474788787395</v>
      </c>
      <c r="J57" s="629">
        <v>109.439152720113</v>
      </c>
      <c r="K57" s="629">
        <v>95.508376582879393</v>
      </c>
      <c r="L57" s="629">
        <v>78.646794851501099</v>
      </c>
      <c r="M57" s="629">
        <v>53.845062067522697</v>
      </c>
      <c r="N57" s="629">
        <v>36.956684875294798</v>
      </c>
      <c r="O57" s="629">
        <v>24.2601659761593</v>
      </c>
      <c r="P57" s="629">
        <v>10.5694903576135</v>
      </c>
      <c r="Q57" s="629">
        <v>13.108863555733</v>
      </c>
      <c r="R57" s="630">
        <v>20.4666124900352</v>
      </c>
    </row>
    <row r="58" spans="1:18">
      <c r="A58" s="627">
        <v>2017</v>
      </c>
      <c r="B58" s="628">
        <v>13.8688349896217</v>
      </c>
      <c r="C58" s="629">
        <v>24.874632018296701</v>
      </c>
      <c r="D58" s="629">
        <v>12.7138939515158</v>
      </c>
      <c r="E58" s="629">
        <v>29.481416362565401</v>
      </c>
      <c r="F58" s="629">
        <v>26.339271606338102</v>
      </c>
      <c r="G58" s="629">
        <v>41.159233546871803</v>
      </c>
      <c r="H58" s="629">
        <v>54.105012671313801</v>
      </c>
      <c r="I58" s="629">
        <v>83.581616847753594</v>
      </c>
      <c r="J58" s="629">
        <v>106.32463046022301</v>
      </c>
      <c r="K58" s="629">
        <v>95.152240130916994</v>
      </c>
      <c r="L58" s="629">
        <v>78.041530282813497</v>
      </c>
      <c r="M58" s="629">
        <v>55.488941749882599</v>
      </c>
      <c r="N58" s="629">
        <v>36.726915501623303</v>
      </c>
      <c r="O58" s="629">
        <v>23.688919177755398</v>
      </c>
      <c r="P58" s="629">
        <v>12.724058467107501</v>
      </c>
      <c r="Q58" s="629">
        <v>14.7123752078701</v>
      </c>
      <c r="R58" s="630">
        <v>22.8858078701534</v>
      </c>
    </row>
    <row r="59" spans="1:18">
      <c r="A59" s="627">
        <v>2018</v>
      </c>
      <c r="B59" s="628">
        <v>15.77631440078</v>
      </c>
      <c r="C59" s="629">
        <v>25.0929802760195</v>
      </c>
      <c r="D59" s="629">
        <v>13.1967445624701</v>
      </c>
      <c r="E59" s="629">
        <v>28.0445837797336</v>
      </c>
      <c r="F59" s="629">
        <v>29.543934437813299</v>
      </c>
      <c r="G59" s="629">
        <v>39.548243995916899</v>
      </c>
      <c r="H59" s="629">
        <v>52.802693141860502</v>
      </c>
      <c r="I59" s="629">
        <v>78.006333750669896</v>
      </c>
      <c r="J59" s="629">
        <v>104.18050171914901</v>
      </c>
      <c r="K59" s="629">
        <v>95.488698064678502</v>
      </c>
      <c r="L59" s="629">
        <v>78.106371691266403</v>
      </c>
      <c r="M59" s="629">
        <v>57.843689947660202</v>
      </c>
      <c r="N59" s="629">
        <v>36.323863709145698</v>
      </c>
      <c r="O59" s="629">
        <v>23.509353432818301</v>
      </c>
      <c r="P59" s="629">
        <v>13.601660780178401</v>
      </c>
      <c r="Q59" s="629">
        <v>14.6659463721188</v>
      </c>
      <c r="R59" s="630">
        <v>23.611984486803301</v>
      </c>
    </row>
    <row r="60" spans="1:18">
      <c r="A60" s="627">
        <v>2019</v>
      </c>
      <c r="B60" s="628">
        <v>16.4563338863646</v>
      </c>
      <c r="C60" s="629">
        <v>25.309131956915699</v>
      </c>
      <c r="D60" s="629">
        <v>12.7540814916945</v>
      </c>
      <c r="E60" s="629">
        <v>28.7626737793661</v>
      </c>
      <c r="F60" s="629">
        <v>28.248750140983802</v>
      </c>
      <c r="G60" s="629">
        <v>38.345617264387201</v>
      </c>
      <c r="H60" s="629">
        <v>52.468717497669303</v>
      </c>
      <c r="I60" s="629">
        <v>74.781669168054904</v>
      </c>
      <c r="J60" s="629">
        <v>101.358880915456</v>
      </c>
      <c r="K60" s="629">
        <v>97.133022376478294</v>
      </c>
      <c r="L60" s="629">
        <v>74.6460202320619</v>
      </c>
      <c r="M60" s="629">
        <v>57.214850397816399</v>
      </c>
      <c r="N60" s="629">
        <v>35.040238117412599</v>
      </c>
      <c r="O60" s="629">
        <v>25.5615340822829</v>
      </c>
      <c r="P60" s="629">
        <v>16.438861577611799</v>
      </c>
      <c r="Q60" s="629">
        <v>15.6120631678119</v>
      </c>
      <c r="R60" s="630">
        <v>24.845450982556599</v>
      </c>
    </row>
    <row r="61" spans="1:18">
      <c r="A61" s="627">
        <v>2020</v>
      </c>
      <c r="B61" s="628">
        <v>16.949672556575401</v>
      </c>
      <c r="C61" s="629">
        <v>25.270705752037799</v>
      </c>
      <c r="D61" s="629">
        <v>11.4650987590482</v>
      </c>
      <c r="E61" s="629">
        <v>27.333000533216101</v>
      </c>
      <c r="F61" s="629">
        <v>27.8537899481964</v>
      </c>
      <c r="G61" s="629">
        <v>35.571396069442002</v>
      </c>
      <c r="H61" s="629">
        <v>47.534997117191502</v>
      </c>
      <c r="I61" s="629">
        <v>72.493213569169299</v>
      </c>
      <c r="J61" s="629">
        <v>96.498217142710999</v>
      </c>
      <c r="K61" s="629">
        <v>97.181214266086599</v>
      </c>
      <c r="L61" s="629">
        <v>73.229987775335999</v>
      </c>
      <c r="M61" s="629">
        <v>57.004177290671599</v>
      </c>
      <c r="N61" s="629">
        <v>36.995267979802499</v>
      </c>
      <c r="O61" s="629">
        <v>26.881748830354699</v>
      </c>
      <c r="P61" s="629">
        <v>16.917744370052201</v>
      </c>
      <c r="Q61" s="629">
        <v>15.695693030876299</v>
      </c>
      <c r="R61" s="630">
        <v>25.8737572005308</v>
      </c>
    </row>
    <row r="62" spans="1:18">
      <c r="A62" s="627">
        <v>2021</v>
      </c>
      <c r="B62" s="628">
        <v>15.7563309149806</v>
      </c>
      <c r="C62" s="629">
        <v>27.539595868945199</v>
      </c>
      <c r="D62" s="629">
        <v>11.7260859492016</v>
      </c>
      <c r="E62" s="629">
        <v>27.456295745066299</v>
      </c>
      <c r="F62" s="629">
        <v>28.133538875252</v>
      </c>
      <c r="G62" s="629">
        <v>35.667435169228199</v>
      </c>
      <c r="H62" s="629">
        <v>45.732205444521</v>
      </c>
      <c r="I62" s="629">
        <v>70.242860706233799</v>
      </c>
      <c r="J62" s="629">
        <v>91.680753746408001</v>
      </c>
      <c r="K62" s="629">
        <v>95.686486728997494</v>
      </c>
      <c r="L62" s="629">
        <v>74.543924810692502</v>
      </c>
      <c r="M62" s="629">
        <v>58.498949280410699</v>
      </c>
      <c r="N62" s="629">
        <v>35.062993722702601</v>
      </c>
      <c r="O62" s="629">
        <v>28.765507481994099</v>
      </c>
      <c r="P62" s="629">
        <v>18.136867857271302</v>
      </c>
      <c r="Q62" s="629">
        <v>16.481551292058999</v>
      </c>
      <c r="R62" s="630">
        <v>27.949878662138701</v>
      </c>
    </row>
    <row r="63" spans="1:18">
      <c r="A63" s="627">
        <v>2022</v>
      </c>
      <c r="B63" s="628">
        <v>17.734029051887301</v>
      </c>
      <c r="C63" s="629">
        <v>29.0400961798961</v>
      </c>
      <c r="D63" s="629">
        <v>15.469149322067199</v>
      </c>
      <c r="E63" s="629">
        <v>25.003273508449499</v>
      </c>
      <c r="F63" s="629">
        <v>30.030685360516301</v>
      </c>
      <c r="G63" s="629">
        <v>34.308425441606502</v>
      </c>
      <c r="H63" s="629">
        <v>45.347670565856802</v>
      </c>
      <c r="I63" s="629">
        <v>66.675364793364906</v>
      </c>
      <c r="J63" s="629">
        <v>84.941538852748096</v>
      </c>
      <c r="K63" s="629">
        <v>93.857341145004</v>
      </c>
      <c r="L63" s="629">
        <v>78.410786125338305</v>
      </c>
      <c r="M63" s="629">
        <v>57.981898556324303</v>
      </c>
      <c r="N63" s="629">
        <v>33.071157070011502</v>
      </c>
      <c r="O63" s="629">
        <v>29.245021974449401</v>
      </c>
      <c r="P63" s="629">
        <v>17.998711857699</v>
      </c>
      <c r="Q63" s="629">
        <v>16.0045733921093</v>
      </c>
      <c r="R63" s="630">
        <v>29.982701745257099</v>
      </c>
    </row>
    <row r="64" spans="1:18">
      <c r="A64" s="627">
        <v>2023</v>
      </c>
      <c r="B64" s="628">
        <v>14.759792312450401</v>
      </c>
      <c r="C64" s="629">
        <v>30.6192217401966</v>
      </c>
      <c r="D64" s="629">
        <v>17.025692321394502</v>
      </c>
      <c r="E64" s="629">
        <v>23.928864977223999</v>
      </c>
      <c r="F64" s="629">
        <v>29.297353203236</v>
      </c>
      <c r="G64" s="629">
        <v>34.3769842292307</v>
      </c>
      <c r="H64" s="629">
        <v>43.002606289200799</v>
      </c>
      <c r="I64" s="629">
        <v>64.668579861884496</v>
      </c>
      <c r="J64" s="629">
        <v>79.263990135792895</v>
      </c>
      <c r="K64" s="629">
        <v>94.654201985529099</v>
      </c>
      <c r="L64" s="629">
        <v>73.444320369570093</v>
      </c>
      <c r="M64" s="629">
        <v>60.094939977571798</v>
      </c>
      <c r="N64" s="629">
        <v>34.783660248337803</v>
      </c>
      <c r="O64" s="629">
        <v>30.599377422030202</v>
      </c>
      <c r="P64" s="629">
        <v>17.565713428950001</v>
      </c>
      <c r="Q64" s="629">
        <v>15.697603923516199</v>
      </c>
      <c r="R64" s="630">
        <v>32.5667552841673</v>
      </c>
    </row>
    <row r="65" spans="1:20">
      <c r="A65" s="627">
        <v>2024</v>
      </c>
      <c r="B65" s="628">
        <v>13.3735116998282</v>
      </c>
      <c r="C65" s="629">
        <v>31.767696676984201</v>
      </c>
      <c r="D65" s="629">
        <v>17.858545611723802</v>
      </c>
      <c r="E65" s="629">
        <v>24.000325263230302</v>
      </c>
      <c r="F65" s="629">
        <v>28.995788311504999</v>
      </c>
      <c r="G65" s="629">
        <v>32.911954028832902</v>
      </c>
      <c r="H65" s="629">
        <v>40.929228078231503</v>
      </c>
      <c r="I65" s="629">
        <v>61.968381053412998</v>
      </c>
      <c r="J65" s="629">
        <v>73.990555834281807</v>
      </c>
      <c r="K65" s="629">
        <v>96.202062462379303</v>
      </c>
      <c r="L65" s="629">
        <v>74.926095578146899</v>
      </c>
      <c r="M65" s="629">
        <v>62.814624169122098</v>
      </c>
      <c r="N65" s="629">
        <v>35.6951414757511</v>
      </c>
      <c r="O65" s="629">
        <v>32.899957329487698</v>
      </c>
      <c r="P65" s="629">
        <v>17.366946145188201</v>
      </c>
      <c r="Q65" s="629">
        <v>15.865455479548</v>
      </c>
      <c r="R65" s="630">
        <v>33.669524531956597</v>
      </c>
    </row>
    <row r="66" spans="1:20" ht="15" thickBot="1">
      <c r="A66" s="631">
        <v>2025</v>
      </c>
      <c r="B66" s="632">
        <v>11.7480023822927</v>
      </c>
      <c r="C66" s="633">
        <v>31.857296098342701</v>
      </c>
      <c r="D66" s="633">
        <v>19.161103946155901</v>
      </c>
      <c r="E66" s="633">
        <v>23.465350496262399</v>
      </c>
      <c r="F66" s="633">
        <v>29.8392208310756</v>
      </c>
      <c r="G66" s="633">
        <v>30.578218253310801</v>
      </c>
      <c r="H66" s="633">
        <v>40.612845359940003</v>
      </c>
      <c r="I66" s="633">
        <v>58.945596956023699</v>
      </c>
      <c r="J66" s="633">
        <v>76.314183582776494</v>
      </c>
      <c r="K66" s="633">
        <v>93.081131393595001</v>
      </c>
      <c r="L66" s="633">
        <v>74.385338315100597</v>
      </c>
      <c r="M66" s="633">
        <v>65.8141831443629</v>
      </c>
      <c r="N66" s="633">
        <v>36.4911345930363</v>
      </c>
      <c r="O66" s="633">
        <v>32.416037677861603</v>
      </c>
      <c r="P66" s="633">
        <v>19.327930002444301</v>
      </c>
      <c r="Q66" s="633">
        <v>14.8576694296473</v>
      </c>
      <c r="R66" s="634">
        <v>36.154218730036803</v>
      </c>
      <c r="T66" s="639"/>
    </row>
    <row r="67" spans="1:20" ht="15" thickTop="1"/>
    <row r="69" spans="1:20" ht="15.6">
      <c r="A69" s="615" t="s">
        <v>493</v>
      </c>
      <c r="L69" s="617"/>
      <c r="M69" s="617"/>
    </row>
    <row r="70" spans="1:20" ht="16.2" thickBot="1">
      <c r="A70" s="615"/>
    </row>
    <row r="71" spans="1:20" ht="15.6">
      <c r="A71" s="618"/>
      <c r="B71" s="933" t="s">
        <v>475</v>
      </c>
      <c r="C71" s="934"/>
      <c r="D71" s="934"/>
      <c r="E71" s="934"/>
      <c r="F71" s="934"/>
      <c r="G71" s="934"/>
      <c r="H71" s="934"/>
      <c r="I71" s="934"/>
      <c r="J71" s="934"/>
      <c r="K71" s="934"/>
      <c r="L71" s="934"/>
      <c r="M71" s="934"/>
      <c r="N71" s="934"/>
      <c r="O71" s="934"/>
      <c r="P71" s="934"/>
      <c r="Q71" s="934"/>
      <c r="R71" s="935"/>
    </row>
    <row r="72" spans="1:20" ht="16.2" thickBot="1">
      <c r="A72" s="619" t="s">
        <v>476</v>
      </c>
      <c r="B72" s="620" t="s">
        <v>261</v>
      </c>
      <c r="C72" s="621" t="s">
        <v>262</v>
      </c>
      <c r="D72" s="621" t="s">
        <v>477</v>
      </c>
      <c r="E72" s="621" t="s">
        <v>478</v>
      </c>
      <c r="F72" s="621" t="s">
        <v>479</v>
      </c>
      <c r="G72" s="621" t="s">
        <v>480</v>
      </c>
      <c r="H72" s="621" t="s">
        <v>481</v>
      </c>
      <c r="I72" s="621" t="s">
        <v>482</v>
      </c>
      <c r="J72" s="621" t="s">
        <v>483</v>
      </c>
      <c r="K72" s="621" t="s">
        <v>484</v>
      </c>
      <c r="L72" s="621" t="s">
        <v>485</v>
      </c>
      <c r="M72" s="621" t="s">
        <v>486</v>
      </c>
      <c r="N72" s="621" t="s">
        <v>487</v>
      </c>
      <c r="O72" s="621" t="s">
        <v>488</v>
      </c>
      <c r="P72" s="621" t="s">
        <v>489</v>
      </c>
      <c r="Q72" s="621" t="s">
        <v>490</v>
      </c>
      <c r="R72" s="642" t="s">
        <v>491</v>
      </c>
    </row>
    <row r="73" spans="1:20" ht="15" thickTop="1">
      <c r="A73" s="623">
        <v>1999</v>
      </c>
      <c r="B73" s="624">
        <v>22.7422274613109</v>
      </c>
      <c r="C73" s="625">
        <v>26.649007908637099</v>
      </c>
      <c r="D73" s="625">
        <v>1.7640134846364799</v>
      </c>
      <c r="E73" s="625">
        <v>24.365065041582501</v>
      </c>
      <c r="F73" s="625">
        <v>45.471890724013299</v>
      </c>
      <c r="G73" s="625">
        <v>48.7846130171311</v>
      </c>
      <c r="H73" s="625">
        <v>31.9704028992956</v>
      </c>
      <c r="I73" s="625">
        <v>46.665032711873501</v>
      </c>
      <c r="J73" s="625">
        <v>54.340615861806903</v>
      </c>
      <c r="K73" s="625">
        <v>37.639483531448001</v>
      </c>
      <c r="L73" s="625">
        <v>24.2542716538528</v>
      </c>
      <c r="M73" s="625">
        <v>11.450211071895501</v>
      </c>
      <c r="N73" s="625">
        <v>10.279798861518</v>
      </c>
      <c r="O73" s="625">
        <v>4.5687994940079797</v>
      </c>
      <c r="P73" s="625">
        <v>0</v>
      </c>
      <c r="Q73" s="625">
        <v>0</v>
      </c>
      <c r="R73" s="626">
        <v>0</v>
      </c>
    </row>
    <row r="74" spans="1:20">
      <c r="A74" s="627">
        <v>2000</v>
      </c>
      <c r="B74" s="628">
        <v>20.403970482172699</v>
      </c>
      <c r="C74" s="629">
        <v>27.098334831227099</v>
      </c>
      <c r="D74" s="629">
        <v>4.7908503408102803</v>
      </c>
      <c r="E74" s="629">
        <v>26.8353655706347</v>
      </c>
      <c r="F74" s="629">
        <v>39.301263322704003</v>
      </c>
      <c r="G74" s="629">
        <v>42.028721520286403</v>
      </c>
      <c r="H74" s="629">
        <v>33.624972890003797</v>
      </c>
      <c r="I74" s="629">
        <v>48.996538023075402</v>
      </c>
      <c r="J74" s="629">
        <v>53.258086347575201</v>
      </c>
      <c r="K74" s="629">
        <v>46.459229416609901</v>
      </c>
      <c r="L74" s="629">
        <v>31.189297894592201</v>
      </c>
      <c r="M74" s="629">
        <v>19.1094733247227</v>
      </c>
      <c r="N74" s="629">
        <v>8.5302721052680592</v>
      </c>
      <c r="O74" s="629">
        <v>7.60525488739684</v>
      </c>
      <c r="P74" s="629">
        <v>0.56058252098128802</v>
      </c>
      <c r="Q74" s="629">
        <v>0.56058252098128802</v>
      </c>
      <c r="R74" s="630">
        <v>0.56058252098128802</v>
      </c>
    </row>
    <row r="75" spans="1:20">
      <c r="A75" s="627">
        <v>2001</v>
      </c>
      <c r="B75" s="628">
        <v>23.2663930637707</v>
      </c>
      <c r="C75" s="629">
        <v>24.2116412516182</v>
      </c>
      <c r="D75" s="629">
        <v>4.51203755457633</v>
      </c>
      <c r="E75" s="629">
        <v>26.0016947199057</v>
      </c>
      <c r="F75" s="629">
        <v>40.532023826899803</v>
      </c>
      <c r="G75" s="629">
        <v>42.632982696849503</v>
      </c>
      <c r="H75" s="629">
        <v>37.566545184069099</v>
      </c>
      <c r="I75" s="629">
        <v>48.996573957991799</v>
      </c>
      <c r="J75" s="629">
        <v>57.1498820072852</v>
      </c>
      <c r="K75" s="629">
        <v>45.955753782379603</v>
      </c>
      <c r="L75" s="629">
        <v>28.174067187710399</v>
      </c>
      <c r="M75" s="629">
        <v>16.236698856894101</v>
      </c>
      <c r="N75" s="629">
        <v>8.0116779385132695</v>
      </c>
      <c r="O75" s="629">
        <v>6.9455989905444104</v>
      </c>
      <c r="P75" s="629">
        <v>0.37408904062350401</v>
      </c>
      <c r="Q75" s="629">
        <v>0.37408904062350401</v>
      </c>
      <c r="R75" s="630">
        <v>0.37408904062350401</v>
      </c>
    </row>
    <row r="76" spans="1:20">
      <c r="A76" s="627">
        <v>2002</v>
      </c>
      <c r="B76" s="628">
        <v>23.098815496901299</v>
      </c>
      <c r="C76" s="629">
        <v>22.918150368265501</v>
      </c>
      <c r="D76" s="629">
        <v>4.4594050976975899</v>
      </c>
      <c r="E76" s="629">
        <v>24.902218309300999</v>
      </c>
      <c r="F76" s="629">
        <v>40.453940328227503</v>
      </c>
      <c r="G76" s="629">
        <v>40.984579937646302</v>
      </c>
      <c r="H76" s="629">
        <v>36.931539496889599</v>
      </c>
      <c r="I76" s="629">
        <v>51.783257024780703</v>
      </c>
      <c r="J76" s="629">
        <v>57.133743517658701</v>
      </c>
      <c r="K76" s="629">
        <v>45.062914051706699</v>
      </c>
      <c r="L76" s="629">
        <v>27.454352722119001</v>
      </c>
      <c r="M76" s="629">
        <v>14.3035583708822</v>
      </c>
      <c r="N76" s="629">
        <v>8.7154612785165906</v>
      </c>
      <c r="O76" s="629">
        <v>5.7102896897416802</v>
      </c>
      <c r="P76" s="629">
        <v>0.27764734691232301</v>
      </c>
      <c r="Q76" s="629">
        <v>0.27764734691232301</v>
      </c>
      <c r="R76" s="630">
        <v>0.55529469382464602</v>
      </c>
    </row>
    <row r="77" spans="1:20">
      <c r="A77" s="627">
        <v>2003</v>
      </c>
      <c r="B77" s="628">
        <v>23.732274386118799</v>
      </c>
      <c r="C77" s="629">
        <v>19.910266678543799</v>
      </c>
      <c r="D77" s="629">
        <v>4.6314575395151198</v>
      </c>
      <c r="E77" s="629">
        <v>24.2056253323824</v>
      </c>
      <c r="F77" s="629">
        <v>42.629118812009601</v>
      </c>
      <c r="G77" s="629">
        <v>38.9355795588462</v>
      </c>
      <c r="H77" s="629">
        <v>35.0155722152886</v>
      </c>
      <c r="I77" s="629">
        <v>54.269543611465402</v>
      </c>
      <c r="J77" s="629">
        <v>54.586322944406902</v>
      </c>
      <c r="K77" s="629">
        <v>46.375841595831403</v>
      </c>
      <c r="L77" s="629">
        <v>28.726313055365601</v>
      </c>
      <c r="M77" s="629">
        <v>16.762493838018301</v>
      </c>
      <c r="N77" s="629">
        <v>8.3897019613625599</v>
      </c>
      <c r="O77" s="629">
        <v>5.1621100163398301</v>
      </c>
      <c r="P77" s="629">
        <v>0.21904254801647299</v>
      </c>
      <c r="Q77" s="629">
        <v>0.21904254801647299</v>
      </c>
      <c r="R77" s="630">
        <v>0.87617019206589397</v>
      </c>
    </row>
    <row r="78" spans="1:20">
      <c r="A78" s="627">
        <v>2004</v>
      </c>
      <c r="B78" s="628">
        <v>23.351951828338802</v>
      </c>
      <c r="C78" s="629">
        <v>18.191736465402901</v>
      </c>
      <c r="D78" s="629">
        <v>6.9579121204094703</v>
      </c>
      <c r="E78" s="629">
        <v>23.469586999463001</v>
      </c>
      <c r="F78" s="629">
        <v>42.479547187701002</v>
      </c>
      <c r="G78" s="629">
        <v>38.444041458498397</v>
      </c>
      <c r="H78" s="629">
        <v>36.3861920706997</v>
      </c>
      <c r="I78" s="629">
        <v>54.2581922133405</v>
      </c>
      <c r="J78" s="629">
        <v>51.006079319760602</v>
      </c>
      <c r="K78" s="629">
        <v>46.538597215508801</v>
      </c>
      <c r="L78" s="629">
        <v>30.772635662119701</v>
      </c>
      <c r="M78" s="629">
        <v>18.814915852039</v>
      </c>
      <c r="N78" s="629">
        <v>8.4814936800074605</v>
      </c>
      <c r="O78" s="629">
        <v>5.3016106374187197</v>
      </c>
      <c r="P78" s="629">
        <v>0.64741426045240802</v>
      </c>
      <c r="Q78" s="629">
        <v>0.215804753484136</v>
      </c>
      <c r="R78" s="630">
        <v>1.68424819856694</v>
      </c>
    </row>
    <row r="79" spans="1:20">
      <c r="A79" s="627">
        <v>2005</v>
      </c>
      <c r="B79" s="628">
        <v>25.4942618476748</v>
      </c>
      <c r="C79" s="629">
        <v>16.139090461363299</v>
      </c>
      <c r="D79" s="629">
        <v>7.38455954673445</v>
      </c>
      <c r="E79" s="629">
        <v>22.5187721530503</v>
      </c>
      <c r="F79" s="629">
        <v>41.454063980700802</v>
      </c>
      <c r="G79" s="629">
        <v>41.182193561231799</v>
      </c>
      <c r="H79" s="629">
        <v>36.323952068279702</v>
      </c>
      <c r="I79" s="629">
        <v>53.911921274077599</v>
      </c>
      <c r="J79" s="629">
        <v>49.752479063484003</v>
      </c>
      <c r="K79" s="629">
        <v>44.652237855748403</v>
      </c>
      <c r="L79" s="629">
        <v>28.9791560275678</v>
      </c>
      <c r="M79" s="629">
        <v>16.9079726560024</v>
      </c>
      <c r="N79" s="629">
        <v>9.6331740606049596</v>
      </c>
      <c r="O79" s="629">
        <v>4.2733483097910696</v>
      </c>
      <c r="P79" s="629">
        <v>1.83042464827436</v>
      </c>
      <c r="Q79" s="629">
        <v>0.21366741548955301</v>
      </c>
      <c r="R79" s="630">
        <v>1.7532052443164301</v>
      </c>
    </row>
    <row r="80" spans="1:20">
      <c r="A80" s="627">
        <v>2006</v>
      </c>
      <c r="B80" s="628">
        <v>24.261179416981399</v>
      </c>
      <c r="C80" s="629">
        <v>16.484435006693399</v>
      </c>
      <c r="D80" s="629">
        <v>8.2180908710594291</v>
      </c>
      <c r="E80" s="629">
        <v>20.3674282625269</v>
      </c>
      <c r="F80" s="629">
        <v>38.426060492955202</v>
      </c>
      <c r="G80" s="629">
        <v>40.2806551094002</v>
      </c>
      <c r="H80" s="629">
        <v>35.499115186687703</v>
      </c>
      <c r="I80" s="629">
        <v>52.425924211720599</v>
      </c>
      <c r="J80" s="629">
        <v>46.216645474568402</v>
      </c>
      <c r="K80" s="629">
        <v>44.356661423531698</v>
      </c>
      <c r="L80" s="629">
        <v>29.955022695647401</v>
      </c>
      <c r="M80" s="629">
        <v>19.6746028148901</v>
      </c>
      <c r="N80" s="629">
        <v>10.058593269427799</v>
      </c>
      <c r="O80" s="629">
        <v>4.4456963624513799</v>
      </c>
      <c r="P80" s="629">
        <v>2.49228845496993</v>
      </c>
      <c r="Q80" s="629">
        <v>0.20970562613864299</v>
      </c>
      <c r="R80" s="630">
        <v>1.9304032002940501</v>
      </c>
    </row>
    <row r="81" spans="1:18">
      <c r="A81" s="627">
        <v>2007</v>
      </c>
      <c r="B81" s="628">
        <v>24.996023142753302</v>
      </c>
      <c r="C81" s="629">
        <v>17.405978454268102</v>
      </c>
      <c r="D81" s="629">
        <v>9.1809662605136495</v>
      </c>
      <c r="E81" s="629">
        <v>20.5110517042419</v>
      </c>
      <c r="F81" s="629">
        <v>36.953007121351497</v>
      </c>
      <c r="G81" s="629">
        <v>40.156867921071402</v>
      </c>
      <c r="H81" s="629">
        <v>35.916801201706598</v>
      </c>
      <c r="I81" s="629">
        <v>48.314763795148203</v>
      </c>
      <c r="J81" s="629">
        <v>42.5486400177398</v>
      </c>
      <c r="K81" s="629">
        <v>45.144096279344701</v>
      </c>
      <c r="L81" s="629">
        <v>27.9963874280112</v>
      </c>
      <c r="M81" s="629">
        <v>19.537833793837802</v>
      </c>
      <c r="N81" s="629">
        <v>9.0461706697352593</v>
      </c>
      <c r="O81" s="629">
        <v>4.6286491517448098</v>
      </c>
      <c r="P81" s="629">
        <v>2.89496726880233</v>
      </c>
      <c r="Q81" s="629">
        <v>0.417001054225491</v>
      </c>
      <c r="R81" s="630">
        <v>1.9193099022309501</v>
      </c>
    </row>
    <row r="82" spans="1:18">
      <c r="A82" s="627">
        <v>2008</v>
      </c>
      <c r="B82" s="628">
        <v>27.2708441185137</v>
      </c>
      <c r="C82" s="629">
        <v>20.998963028930199</v>
      </c>
      <c r="D82" s="629">
        <v>9.75913981422657</v>
      </c>
      <c r="E82" s="629">
        <v>18.272991096818998</v>
      </c>
      <c r="F82" s="629">
        <v>34.378232975412303</v>
      </c>
      <c r="G82" s="629">
        <v>45.2145579098827</v>
      </c>
      <c r="H82" s="629">
        <v>41.044303415320897</v>
      </c>
      <c r="I82" s="629">
        <v>42.851467267867399</v>
      </c>
      <c r="J82" s="629">
        <v>43.413697413462302</v>
      </c>
      <c r="K82" s="629">
        <v>42.802104892906101</v>
      </c>
      <c r="L82" s="629">
        <v>27.2363008920609</v>
      </c>
      <c r="M82" s="629">
        <v>17.122440755438099</v>
      </c>
      <c r="N82" s="629">
        <v>9.0742238166137099</v>
      </c>
      <c r="O82" s="629">
        <v>4.3902875418522598</v>
      </c>
      <c r="P82" s="629">
        <v>2.8980201590904402</v>
      </c>
      <c r="Q82" s="629">
        <v>0.41744080305522502</v>
      </c>
      <c r="R82" s="630">
        <v>1.92133391218213</v>
      </c>
    </row>
    <row r="83" spans="1:18">
      <c r="A83" s="627">
        <v>2009</v>
      </c>
      <c r="B83" s="628">
        <v>27.213851100014399</v>
      </c>
      <c r="C83" s="629">
        <v>21.095289662095698</v>
      </c>
      <c r="D83" s="629">
        <v>8.3097093380543097</v>
      </c>
      <c r="E83" s="629">
        <v>16.946464054134498</v>
      </c>
      <c r="F83" s="629">
        <v>30.840123432489001</v>
      </c>
      <c r="G83" s="629">
        <v>46.515183247022001</v>
      </c>
      <c r="H83" s="629">
        <v>45.8161863809623</v>
      </c>
      <c r="I83" s="629">
        <v>38.933992384384503</v>
      </c>
      <c r="J83" s="629">
        <v>42.021516135957697</v>
      </c>
      <c r="K83" s="629">
        <v>41.538359656056798</v>
      </c>
      <c r="L83" s="629">
        <v>23.9402580500285</v>
      </c>
      <c r="M83" s="629">
        <v>15.873457503332199</v>
      </c>
      <c r="N83" s="629">
        <v>7.5832074796147104</v>
      </c>
      <c r="O83" s="629">
        <v>4.1651040728391697</v>
      </c>
      <c r="P83" s="629">
        <v>3.2365870889608099</v>
      </c>
      <c r="Q83" s="629">
        <v>0.415797314888882</v>
      </c>
      <c r="R83" s="630">
        <v>1.33071772657038</v>
      </c>
    </row>
    <row r="84" spans="1:18">
      <c r="A84" s="627">
        <v>2010</v>
      </c>
      <c r="B84" s="628">
        <v>23.614385295616302</v>
      </c>
      <c r="C84" s="629">
        <v>20.936688325301802</v>
      </c>
      <c r="D84" s="629">
        <v>8.2195461939135406</v>
      </c>
      <c r="E84" s="629">
        <v>17.798805613214299</v>
      </c>
      <c r="F84" s="629">
        <v>32.059337052968999</v>
      </c>
      <c r="G84" s="629">
        <v>47.400956548876302</v>
      </c>
      <c r="H84" s="629">
        <v>52.629461343653198</v>
      </c>
      <c r="I84" s="629">
        <v>34.058929965807998</v>
      </c>
      <c r="J84" s="629">
        <v>42.246266476245196</v>
      </c>
      <c r="K84" s="629">
        <v>41.141638181363902</v>
      </c>
      <c r="L84" s="629">
        <v>24.482470486796501</v>
      </c>
      <c r="M84" s="629">
        <v>16.247244627262798</v>
      </c>
      <c r="N84" s="629">
        <v>7.5651275572558001</v>
      </c>
      <c r="O84" s="629">
        <v>3.3255616726653998</v>
      </c>
      <c r="P84" s="629">
        <v>3.0214674169472202</v>
      </c>
      <c r="Q84" s="629">
        <v>0.20740298439379301</v>
      </c>
      <c r="R84" s="630">
        <v>1.6592238751503501</v>
      </c>
    </row>
    <row r="85" spans="1:18">
      <c r="A85" s="627">
        <v>2011</v>
      </c>
      <c r="B85" s="628">
        <v>24.390302895443</v>
      </c>
      <c r="C85" s="629">
        <v>22.479014812580999</v>
      </c>
      <c r="D85" s="629">
        <v>8.8736552056550906</v>
      </c>
      <c r="E85" s="629">
        <v>21.0380520585427</v>
      </c>
      <c r="F85" s="629">
        <v>32.752834166711999</v>
      </c>
      <c r="G85" s="629">
        <v>50.020688330354503</v>
      </c>
      <c r="H85" s="629">
        <v>55.142033941208503</v>
      </c>
      <c r="I85" s="629">
        <v>33.717868528090698</v>
      </c>
      <c r="J85" s="629">
        <v>42.742557432262302</v>
      </c>
      <c r="K85" s="629">
        <v>42.322970959288199</v>
      </c>
      <c r="L85" s="629">
        <v>23.391214357193601</v>
      </c>
      <c r="M85" s="629">
        <v>13.2728281442949</v>
      </c>
      <c r="N85" s="629">
        <v>7.5694279613069204</v>
      </c>
      <c r="O85" s="629">
        <v>2.4973685601227098</v>
      </c>
      <c r="P85" s="629">
        <v>2.7496724494554599</v>
      </c>
      <c r="Q85" s="629">
        <v>0.56308716344423504</v>
      </c>
      <c r="R85" s="630">
        <v>1.6601670625613201</v>
      </c>
    </row>
    <row r="86" spans="1:18">
      <c r="A86" s="627">
        <v>2012</v>
      </c>
      <c r="B86" s="628">
        <v>23.194016720781502</v>
      </c>
      <c r="C86" s="629">
        <v>21.3795300839536</v>
      </c>
      <c r="D86" s="629">
        <v>8.7579149430124001</v>
      </c>
      <c r="E86" s="629">
        <v>23.625710875898701</v>
      </c>
      <c r="F86" s="629">
        <v>28.961809892041501</v>
      </c>
      <c r="G86" s="629">
        <v>51.5000332617156</v>
      </c>
      <c r="H86" s="629">
        <v>56.422276035310198</v>
      </c>
      <c r="I86" s="629">
        <v>32.143626707862403</v>
      </c>
      <c r="J86" s="629">
        <v>46.241370791258099</v>
      </c>
      <c r="K86" s="629">
        <v>40.291259983238</v>
      </c>
      <c r="L86" s="629">
        <v>23.6972083969553</v>
      </c>
      <c r="M86" s="629">
        <v>13.3282132009777</v>
      </c>
      <c r="N86" s="629">
        <v>7.3102308027270304</v>
      </c>
      <c r="O86" s="629">
        <v>2.50778961716922</v>
      </c>
      <c r="P86" s="629">
        <v>2.7611463239618299</v>
      </c>
      <c r="Q86" s="629">
        <v>0.56543682201930801</v>
      </c>
      <c r="R86" s="630">
        <v>1.87548146169889</v>
      </c>
    </row>
    <row r="87" spans="1:18">
      <c r="A87" s="627">
        <v>2013</v>
      </c>
      <c r="B87" s="628">
        <v>22.4974189428873</v>
      </c>
      <c r="C87" s="629">
        <v>21.935649527350702</v>
      </c>
      <c r="D87" s="629">
        <v>9.6996917305739991</v>
      </c>
      <c r="E87" s="629">
        <v>28.5952554169466</v>
      </c>
      <c r="F87" s="629">
        <v>25.938922671084502</v>
      </c>
      <c r="G87" s="629">
        <v>51.123463346070203</v>
      </c>
      <c r="H87" s="629">
        <v>57.239400012038097</v>
      </c>
      <c r="I87" s="629">
        <v>32.337288677463597</v>
      </c>
      <c r="J87" s="629">
        <v>46.266619983911298</v>
      </c>
      <c r="K87" s="629">
        <v>40.082574348390402</v>
      </c>
      <c r="L87" s="629">
        <v>21.065119449840601</v>
      </c>
      <c r="M87" s="629">
        <v>14.8493932951486</v>
      </c>
      <c r="N87" s="629">
        <v>7.9375457849799398</v>
      </c>
      <c r="O87" s="629">
        <v>2.9097768992305899</v>
      </c>
      <c r="P87" s="629">
        <v>2.9545194125625001</v>
      </c>
      <c r="Q87" s="629">
        <v>0.769911255823439</v>
      </c>
      <c r="R87" s="630">
        <v>1.8659991658348001</v>
      </c>
    </row>
    <row r="88" spans="1:18">
      <c r="A88" s="627">
        <v>2014</v>
      </c>
      <c r="B88" s="628">
        <v>24.526756664757301</v>
      </c>
      <c r="C88" s="629">
        <v>24.201030657624901</v>
      </c>
      <c r="D88" s="629">
        <v>12.258067371191601</v>
      </c>
      <c r="E88" s="629">
        <v>30.903114142522</v>
      </c>
      <c r="F88" s="629">
        <v>23.945890917091202</v>
      </c>
      <c r="G88" s="629">
        <v>53.098659833018502</v>
      </c>
      <c r="H88" s="629">
        <v>60.973756964800401</v>
      </c>
      <c r="I88" s="629">
        <v>34.837749932624902</v>
      </c>
      <c r="J88" s="629">
        <v>45.821749755589302</v>
      </c>
      <c r="K88" s="629">
        <v>42.395043807418098</v>
      </c>
      <c r="L88" s="629">
        <v>21.315013569748999</v>
      </c>
      <c r="M88" s="629">
        <v>16.489922802713799</v>
      </c>
      <c r="N88" s="629">
        <v>9.2918324381110704</v>
      </c>
      <c r="O88" s="629">
        <v>3.1136213879592298</v>
      </c>
      <c r="P88" s="629">
        <v>3.1641871756409201</v>
      </c>
      <c r="Q88" s="629">
        <v>1.4978269842702701</v>
      </c>
      <c r="R88" s="630">
        <v>1.7476654728695999</v>
      </c>
    </row>
    <row r="89" spans="1:18">
      <c r="A89" s="627">
        <v>2015</v>
      </c>
      <c r="B89" s="628">
        <v>27.099780374120101</v>
      </c>
      <c r="C89" s="629">
        <v>27.285089489798199</v>
      </c>
      <c r="D89" s="629">
        <v>14.087270119636599</v>
      </c>
      <c r="E89" s="629">
        <v>32.762618646099199</v>
      </c>
      <c r="F89" s="629">
        <v>25.6950910691892</v>
      </c>
      <c r="G89" s="629">
        <v>52.930066783690698</v>
      </c>
      <c r="H89" s="629">
        <v>61.365500557867897</v>
      </c>
      <c r="I89" s="629">
        <v>37.259014331928597</v>
      </c>
      <c r="J89" s="629">
        <v>45.268508520900397</v>
      </c>
      <c r="K89" s="629">
        <v>38.989415671471598</v>
      </c>
      <c r="L89" s="629">
        <v>20.251209471493901</v>
      </c>
      <c r="M89" s="629">
        <v>15.430348636058</v>
      </c>
      <c r="N89" s="629">
        <v>9.3427993273349692</v>
      </c>
      <c r="O89" s="629">
        <v>4.7737909264763303</v>
      </c>
      <c r="P89" s="629">
        <v>2.1505099036929902</v>
      </c>
      <c r="Q89" s="629">
        <v>2.6204388584324501</v>
      </c>
      <c r="R89" s="630">
        <v>1.71983949008421</v>
      </c>
    </row>
    <row r="90" spans="1:18">
      <c r="A90" s="627">
        <v>2016</v>
      </c>
      <c r="B90" s="628">
        <v>30.433534715421398</v>
      </c>
      <c r="C90" s="629">
        <v>26.482124032478701</v>
      </c>
      <c r="D90" s="629">
        <v>14.624212814155801</v>
      </c>
      <c r="E90" s="629">
        <v>34.365612403942798</v>
      </c>
      <c r="F90" s="629">
        <v>27.754127467045802</v>
      </c>
      <c r="G90" s="629">
        <v>52.4229936394539</v>
      </c>
      <c r="H90" s="629">
        <v>60.597084337295399</v>
      </c>
      <c r="I90" s="629">
        <v>39.242368923997397</v>
      </c>
      <c r="J90" s="629">
        <v>45.534009078861899</v>
      </c>
      <c r="K90" s="629">
        <v>37.227589761215903</v>
      </c>
      <c r="L90" s="629">
        <v>22.2933027896769</v>
      </c>
      <c r="M90" s="629">
        <v>16.845927906451902</v>
      </c>
      <c r="N90" s="629">
        <v>9.2839156468907191</v>
      </c>
      <c r="O90" s="629">
        <v>5.3651142067824802</v>
      </c>
      <c r="P90" s="629">
        <v>1.7553977133915</v>
      </c>
      <c r="Q90" s="629">
        <v>2.6135292889292598</v>
      </c>
      <c r="R90" s="630">
        <v>1.8012832046391301</v>
      </c>
    </row>
    <row r="91" spans="1:18">
      <c r="A91" s="627">
        <v>2017</v>
      </c>
      <c r="B91" s="628">
        <v>31.872974659070898</v>
      </c>
      <c r="C91" s="629">
        <v>28.627858940545401</v>
      </c>
      <c r="D91" s="629">
        <v>16.418426133208701</v>
      </c>
      <c r="E91" s="629">
        <v>33.302963233412598</v>
      </c>
      <c r="F91" s="629">
        <v>28.869597637443</v>
      </c>
      <c r="G91" s="629">
        <v>51.6981503134907</v>
      </c>
      <c r="H91" s="629">
        <v>62.615331098343901</v>
      </c>
      <c r="I91" s="629">
        <v>39.006516814800399</v>
      </c>
      <c r="J91" s="629">
        <v>42.125582719201098</v>
      </c>
      <c r="K91" s="629">
        <v>38.686440965532903</v>
      </c>
      <c r="L91" s="629">
        <v>24.7394979752615</v>
      </c>
      <c r="M91" s="629">
        <v>17.1271760360024</v>
      </c>
      <c r="N91" s="629">
        <v>9.9782807150153001</v>
      </c>
      <c r="O91" s="629">
        <v>6.0475103135026798</v>
      </c>
      <c r="P91" s="629">
        <v>2.3103240116723098</v>
      </c>
      <c r="Q91" s="629">
        <v>2.62863211909773</v>
      </c>
      <c r="R91" s="630">
        <v>2.1899211506540799</v>
      </c>
    </row>
    <row r="92" spans="1:18">
      <c r="A92" s="627">
        <v>2018</v>
      </c>
      <c r="B92" s="628">
        <v>29.9070952815031</v>
      </c>
      <c r="C92" s="629">
        <v>30.006164709870301</v>
      </c>
      <c r="D92" s="629">
        <v>19.062523258582001</v>
      </c>
      <c r="E92" s="629">
        <v>34.282739806879498</v>
      </c>
      <c r="F92" s="629">
        <v>30.867843791889101</v>
      </c>
      <c r="G92" s="629">
        <v>51.035314534880698</v>
      </c>
      <c r="H92" s="629">
        <v>61.886681764572501</v>
      </c>
      <c r="I92" s="629">
        <v>38.8088005299456</v>
      </c>
      <c r="J92" s="629">
        <v>39.113741291717297</v>
      </c>
      <c r="K92" s="629">
        <v>39.997977335981901</v>
      </c>
      <c r="L92" s="629">
        <v>25.953784572798899</v>
      </c>
      <c r="M92" s="629">
        <v>15.0518047685393</v>
      </c>
      <c r="N92" s="629">
        <v>9.2930310526095106</v>
      </c>
      <c r="O92" s="629">
        <v>6.0317379529667203</v>
      </c>
      <c r="P92" s="629">
        <v>2.33528606019475</v>
      </c>
      <c r="Q92" s="629">
        <v>2.8211199125517998</v>
      </c>
      <c r="R92" s="630">
        <v>2.2462141774212099</v>
      </c>
    </row>
    <row r="93" spans="1:18">
      <c r="A93" s="627">
        <v>2019</v>
      </c>
      <c r="B93" s="628">
        <v>28.137596850028199</v>
      </c>
      <c r="C93" s="629">
        <v>31.576575808155599</v>
      </c>
      <c r="D93" s="629">
        <v>21.157026270014899</v>
      </c>
      <c r="E93" s="629">
        <v>37.9836886341973</v>
      </c>
      <c r="F93" s="629">
        <v>33.554434902102201</v>
      </c>
      <c r="G93" s="629">
        <v>49.103100337259598</v>
      </c>
      <c r="H93" s="629">
        <v>60.433994237580499</v>
      </c>
      <c r="I93" s="629">
        <v>40.106300409610697</v>
      </c>
      <c r="J93" s="629">
        <v>38.775730132583803</v>
      </c>
      <c r="K93" s="629">
        <v>36.897574257965999</v>
      </c>
      <c r="L93" s="629">
        <v>24.627227008151799</v>
      </c>
      <c r="M93" s="629">
        <v>13.8286363010785</v>
      </c>
      <c r="N93" s="629">
        <v>8.5912452731872193</v>
      </c>
      <c r="O93" s="629">
        <v>6.8219589320693697</v>
      </c>
      <c r="P93" s="629">
        <v>2.0681300821403701</v>
      </c>
      <c r="Q93" s="629">
        <v>3.5644761229650102</v>
      </c>
      <c r="R93" s="630">
        <v>2.8749221509422198</v>
      </c>
    </row>
    <row r="94" spans="1:18">
      <c r="A94" s="627">
        <v>2020</v>
      </c>
      <c r="B94" s="628">
        <v>27.168460815118799</v>
      </c>
      <c r="C94" s="629">
        <v>35.557200547296603</v>
      </c>
      <c r="D94" s="629">
        <v>21.527892784710801</v>
      </c>
      <c r="E94" s="629">
        <v>37.526402753259198</v>
      </c>
      <c r="F94" s="629">
        <v>34.370880605097398</v>
      </c>
      <c r="G94" s="629">
        <v>48.732742341822998</v>
      </c>
      <c r="H94" s="629">
        <v>57.078238162547997</v>
      </c>
      <c r="I94" s="629">
        <v>41.724348889260099</v>
      </c>
      <c r="J94" s="629">
        <v>36.441345245768503</v>
      </c>
      <c r="K94" s="629">
        <v>37.576752251320599</v>
      </c>
      <c r="L94" s="629">
        <v>24.249958498676399</v>
      </c>
      <c r="M94" s="629">
        <v>13.732939066505599</v>
      </c>
      <c r="N94" s="629">
        <v>7.3107878112956497</v>
      </c>
      <c r="O94" s="629">
        <v>6.9823500690458697</v>
      </c>
      <c r="P94" s="629">
        <v>2.6953493343600998</v>
      </c>
      <c r="Q94" s="629">
        <v>3.7230143614681799</v>
      </c>
      <c r="R94" s="630">
        <v>2.5041714920164702</v>
      </c>
    </row>
    <row r="95" spans="1:18">
      <c r="A95" s="627">
        <v>2021</v>
      </c>
      <c r="B95" s="628">
        <v>21.005879100634999</v>
      </c>
      <c r="C95" s="629">
        <v>43.268837058718397</v>
      </c>
      <c r="D95" s="629">
        <v>23.692933002885098</v>
      </c>
      <c r="E95" s="629">
        <v>37.129717913988898</v>
      </c>
      <c r="F95" s="629">
        <v>33.688182357086298</v>
      </c>
      <c r="G95" s="629">
        <v>46.871364321654802</v>
      </c>
      <c r="H95" s="629">
        <v>57.625641530067497</v>
      </c>
      <c r="I95" s="629">
        <v>38.1722348994657</v>
      </c>
      <c r="J95" s="629">
        <v>33.591618578823798</v>
      </c>
      <c r="K95" s="629">
        <v>36.184358368572703</v>
      </c>
      <c r="L95" s="629">
        <v>22.474551521064601</v>
      </c>
      <c r="M95" s="629">
        <v>13.1992420784747</v>
      </c>
      <c r="N95" s="629">
        <v>7.7594721545701901</v>
      </c>
      <c r="O95" s="629">
        <v>7.1259100345805804</v>
      </c>
      <c r="P95" s="629">
        <v>3.47848319249412</v>
      </c>
      <c r="Q95" s="629">
        <v>3.6409278076653</v>
      </c>
      <c r="R95" s="630">
        <v>2.4996286235226499</v>
      </c>
    </row>
    <row r="96" spans="1:18">
      <c r="A96" s="627">
        <v>2022</v>
      </c>
      <c r="B96" s="628">
        <v>17.486615975485499</v>
      </c>
      <c r="C96" s="629">
        <v>46.950226505097298</v>
      </c>
      <c r="D96" s="629">
        <v>24.536459918540601</v>
      </c>
      <c r="E96" s="629">
        <v>39.061770123146097</v>
      </c>
      <c r="F96" s="629">
        <v>35.435158176227802</v>
      </c>
      <c r="G96" s="629">
        <v>45.415422243894497</v>
      </c>
      <c r="H96" s="629">
        <v>55.3666275715685</v>
      </c>
      <c r="I96" s="629">
        <v>39.791439612590999</v>
      </c>
      <c r="J96" s="629">
        <v>32.522179541445198</v>
      </c>
      <c r="K96" s="629">
        <v>32.994067871008902</v>
      </c>
      <c r="L96" s="629">
        <v>19.765298997166699</v>
      </c>
      <c r="M96" s="629">
        <v>12.322795121497199</v>
      </c>
      <c r="N96" s="629">
        <v>7.9948697688668204</v>
      </c>
      <c r="O96" s="629">
        <v>7.3193984989353797</v>
      </c>
      <c r="P96" s="629">
        <v>3.1643890445740102</v>
      </c>
      <c r="Q96" s="629">
        <v>3.4828953198938701</v>
      </c>
      <c r="R96" s="630">
        <v>2.3421875329923698</v>
      </c>
    </row>
    <row r="97" spans="1:20">
      <c r="A97" s="627">
        <v>2023</v>
      </c>
      <c r="B97" s="628">
        <v>16.060927979684902</v>
      </c>
      <c r="C97" s="629">
        <v>50.656215297369101</v>
      </c>
      <c r="D97" s="629">
        <v>26.568782838300699</v>
      </c>
      <c r="E97" s="629">
        <v>39.116315596489201</v>
      </c>
      <c r="F97" s="629">
        <v>34.870208287975998</v>
      </c>
      <c r="G97" s="629">
        <v>44.040450099538702</v>
      </c>
      <c r="H97" s="629">
        <v>56.316865511655699</v>
      </c>
      <c r="I97" s="629">
        <v>40.045709350673697</v>
      </c>
      <c r="J97" s="629">
        <v>30.236832797054198</v>
      </c>
      <c r="K97" s="629">
        <v>29.820133292808901</v>
      </c>
      <c r="L97" s="629">
        <v>19.404469555666498</v>
      </c>
      <c r="M97" s="629">
        <v>12.3690430150584</v>
      </c>
      <c r="N97" s="629">
        <v>8.6263703139151193</v>
      </c>
      <c r="O97" s="629">
        <v>7.3851729053998403</v>
      </c>
      <c r="P97" s="629">
        <v>3.3321618805680799</v>
      </c>
      <c r="Q97" s="629">
        <v>3.6329911437055</v>
      </c>
      <c r="R97" s="630">
        <v>2.4941798166642899</v>
      </c>
    </row>
    <row r="98" spans="1:20">
      <c r="A98" s="627">
        <v>2024</v>
      </c>
      <c r="B98" s="628">
        <v>16.275605313728299</v>
      </c>
      <c r="C98" s="629">
        <v>56.776181496110603</v>
      </c>
      <c r="D98" s="629">
        <v>28.521583279000499</v>
      </c>
      <c r="E98" s="629">
        <v>41.3704694882179</v>
      </c>
      <c r="F98" s="629">
        <v>36.084917201550503</v>
      </c>
      <c r="G98" s="629">
        <v>41.152235642782301</v>
      </c>
      <c r="H98" s="629">
        <v>52.7233719692059</v>
      </c>
      <c r="I98" s="629">
        <v>41.082205495369301</v>
      </c>
      <c r="J98" s="629">
        <v>29.821750921168899</v>
      </c>
      <c r="K98" s="629">
        <v>29.471756187996601</v>
      </c>
      <c r="L98" s="629">
        <v>21.013318730557799</v>
      </c>
      <c r="M98" s="629">
        <v>11.855983834023</v>
      </c>
      <c r="N98" s="629">
        <v>9.6870617144353908</v>
      </c>
      <c r="O98" s="629">
        <v>6.7667312454838697</v>
      </c>
      <c r="P98" s="629">
        <v>4.1146962711210602</v>
      </c>
      <c r="Q98" s="629">
        <v>2.6997097639582899</v>
      </c>
      <c r="R98" s="630">
        <v>2.49606228248597</v>
      </c>
    </row>
    <row r="99" spans="1:20" ht="15" thickBot="1">
      <c r="A99" s="631">
        <v>2025</v>
      </c>
      <c r="B99" s="632">
        <v>14.885497196408201</v>
      </c>
      <c r="C99" s="633">
        <v>57.196898218848901</v>
      </c>
      <c r="D99" s="633">
        <v>34.533758837216702</v>
      </c>
      <c r="E99" s="633">
        <v>43.371292260146497</v>
      </c>
      <c r="F99" s="633">
        <v>36.488245627351297</v>
      </c>
      <c r="G99" s="633">
        <v>39.306580005407298</v>
      </c>
      <c r="H99" s="633">
        <v>53.382948185571799</v>
      </c>
      <c r="I99" s="633">
        <v>41.6383969460705</v>
      </c>
      <c r="J99" s="633">
        <v>27.499642723139601</v>
      </c>
      <c r="K99" s="633">
        <v>29.3817960589328</v>
      </c>
      <c r="L99" s="633">
        <v>21.140279680874499</v>
      </c>
      <c r="M99" s="633">
        <v>12.247902758021</v>
      </c>
      <c r="N99" s="633">
        <v>10.1961437124694</v>
      </c>
      <c r="O99" s="633">
        <v>6.3245236777064902</v>
      </c>
      <c r="P99" s="633">
        <v>4.74346303041815</v>
      </c>
      <c r="Q99" s="633">
        <v>1.98760839131284</v>
      </c>
      <c r="R99" s="634">
        <v>3.52569372203225</v>
      </c>
      <c r="T99" s="639"/>
    </row>
    <row r="100" spans="1:20" ht="15" thickTop="1"/>
    <row r="102" spans="1:20" ht="15.6">
      <c r="A102" s="615" t="s">
        <v>494</v>
      </c>
      <c r="L102" s="617"/>
      <c r="M102" s="617"/>
    </row>
    <row r="103" spans="1:20" ht="16.2" thickBot="1">
      <c r="A103" s="615"/>
    </row>
    <row r="104" spans="1:20" ht="15.6">
      <c r="A104" s="618"/>
      <c r="B104" s="933" t="s">
        <v>475</v>
      </c>
      <c r="C104" s="934"/>
      <c r="D104" s="934"/>
      <c r="E104" s="934"/>
      <c r="F104" s="934"/>
      <c r="G104" s="934"/>
      <c r="H104" s="934"/>
      <c r="I104" s="934"/>
      <c r="J104" s="934"/>
      <c r="K104" s="934"/>
      <c r="L104" s="934"/>
      <c r="M104" s="934"/>
      <c r="N104" s="934"/>
      <c r="O104" s="934"/>
      <c r="P104" s="934"/>
      <c r="Q104" s="934"/>
      <c r="R104" s="935"/>
    </row>
    <row r="105" spans="1:20" ht="16.2" thickBot="1">
      <c r="A105" s="619" t="s">
        <v>476</v>
      </c>
      <c r="B105" s="620" t="s">
        <v>261</v>
      </c>
      <c r="C105" s="621" t="s">
        <v>262</v>
      </c>
      <c r="D105" s="621" t="s">
        <v>477</v>
      </c>
      <c r="E105" s="621" t="s">
        <v>478</v>
      </c>
      <c r="F105" s="621" t="s">
        <v>479</v>
      </c>
      <c r="G105" s="621" t="s">
        <v>480</v>
      </c>
      <c r="H105" s="621" t="s">
        <v>481</v>
      </c>
      <c r="I105" s="621" t="s">
        <v>482</v>
      </c>
      <c r="J105" s="621" t="s">
        <v>483</v>
      </c>
      <c r="K105" s="621" t="s">
        <v>484</v>
      </c>
      <c r="L105" s="621" t="s">
        <v>485</v>
      </c>
      <c r="M105" s="621" t="s">
        <v>486</v>
      </c>
      <c r="N105" s="621" t="s">
        <v>487</v>
      </c>
      <c r="O105" s="621" t="s">
        <v>488</v>
      </c>
      <c r="P105" s="621" t="s">
        <v>489</v>
      </c>
      <c r="Q105" s="621" t="s">
        <v>490</v>
      </c>
      <c r="R105" s="642" t="s">
        <v>491</v>
      </c>
    </row>
    <row r="106" spans="1:20" ht="15" thickTop="1">
      <c r="A106" s="623">
        <v>1999</v>
      </c>
      <c r="B106" s="624">
        <v>13.8601385849973</v>
      </c>
      <c r="C106" s="625">
        <v>16.071665980071899</v>
      </c>
      <c r="D106" s="625">
        <v>66.812067840600506</v>
      </c>
      <c r="E106" s="625">
        <v>33.452864115113798</v>
      </c>
      <c r="F106" s="625">
        <v>53.392932626762303</v>
      </c>
      <c r="G106" s="625">
        <v>126.807486836141</v>
      </c>
      <c r="H106" s="625">
        <v>142.64111836257501</v>
      </c>
      <c r="I106" s="625">
        <v>125.71303091735101</v>
      </c>
      <c r="J106" s="625">
        <v>50.090947012455302</v>
      </c>
      <c r="K106" s="625">
        <v>25.460548940258299</v>
      </c>
      <c r="L106" s="625">
        <v>4.5687994940079797</v>
      </c>
      <c r="M106" s="625">
        <v>1.142199873502</v>
      </c>
      <c r="N106" s="625">
        <v>0</v>
      </c>
      <c r="O106" s="625">
        <v>0</v>
      </c>
      <c r="P106" s="625">
        <v>0</v>
      </c>
      <c r="Q106" s="625">
        <v>0</v>
      </c>
      <c r="R106" s="626">
        <v>0</v>
      </c>
    </row>
    <row r="107" spans="1:20">
      <c r="A107" s="627">
        <v>2000</v>
      </c>
      <c r="B107" s="628">
        <v>18.304757115854098</v>
      </c>
      <c r="C107" s="629">
        <v>18.6469366866611</v>
      </c>
      <c r="D107" s="629">
        <v>53.459559705615803</v>
      </c>
      <c r="E107" s="629">
        <v>45.239457909206699</v>
      </c>
      <c r="F107" s="629">
        <v>56.266788795933799</v>
      </c>
      <c r="G107" s="629">
        <v>111.46695722919701</v>
      </c>
      <c r="H107" s="629">
        <v>132.803456735022</v>
      </c>
      <c r="I107" s="629">
        <v>122.231599146592</v>
      </c>
      <c r="J107" s="629">
        <v>73.770417431053602</v>
      </c>
      <c r="K107" s="629">
        <v>30.257497628217099</v>
      </c>
      <c r="L107" s="629">
        <v>11.456232573529901</v>
      </c>
      <c r="M107" s="629">
        <v>4.5295628277809001</v>
      </c>
      <c r="N107" s="629">
        <v>1.6817475629438601</v>
      </c>
      <c r="O107" s="629">
        <v>0</v>
      </c>
      <c r="P107" s="629">
        <v>0</v>
      </c>
      <c r="Q107" s="629">
        <v>0</v>
      </c>
      <c r="R107" s="630">
        <v>0</v>
      </c>
    </row>
    <row r="108" spans="1:20">
      <c r="A108" s="627">
        <v>2001</v>
      </c>
      <c r="B108" s="628">
        <v>23.194530559066902</v>
      </c>
      <c r="C108" s="629">
        <v>21.862249849790398</v>
      </c>
      <c r="D108" s="629">
        <v>45.5427220726272</v>
      </c>
      <c r="E108" s="629">
        <v>48.080242852984597</v>
      </c>
      <c r="F108" s="629">
        <v>53.413480669537599</v>
      </c>
      <c r="G108" s="629">
        <v>114.69341791201801</v>
      </c>
      <c r="H108" s="629">
        <v>137.91563106009099</v>
      </c>
      <c r="I108" s="629">
        <v>122.626911241041</v>
      </c>
      <c r="J108" s="629">
        <v>72.803263823135097</v>
      </c>
      <c r="K108" s="629">
        <v>31.513073737603602</v>
      </c>
      <c r="L108" s="629">
        <v>11.5538522463691</v>
      </c>
      <c r="M108" s="629">
        <v>4.1449439790124796</v>
      </c>
      <c r="N108" s="629">
        <v>1.18200914165808</v>
      </c>
      <c r="O108" s="629">
        <v>0</v>
      </c>
      <c r="P108" s="629">
        <v>0</v>
      </c>
      <c r="Q108" s="629">
        <v>0</v>
      </c>
      <c r="R108" s="630">
        <v>0</v>
      </c>
    </row>
    <row r="109" spans="1:20">
      <c r="A109" s="627">
        <v>2002</v>
      </c>
      <c r="B109" s="628">
        <v>25.8839793279829</v>
      </c>
      <c r="C109" s="629">
        <v>23.0702455849041</v>
      </c>
      <c r="D109" s="629">
        <v>47.199188268319503</v>
      </c>
      <c r="E109" s="629">
        <v>53.439312390174003</v>
      </c>
      <c r="F109" s="629">
        <v>57.455037027505703</v>
      </c>
      <c r="G109" s="629">
        <v>107.136892342446</v>
      </c>
      <c r="H109" s="629">
        <v>134.10078102624399</v>
      </c>
      <c r="I109" s="629">
        <v>122.125129070814</v>
      </c>
      <c r="J109" s="629">
        <v>70.198272838209903</v>
      </c>
      <c r="K109" s="629">
        <v>34.369715191664298</v>
      </c>
      <c r="L109" s="629">
        <v>11.800206596916601</v>
      </c>
      <c r="M109" s="629">
        <v>3.7520429519690599</v>
      </c>
      <c r="N109" s="629">
        <v>0.87728232203886702</v>
      </c>
      <c r="O109" s="629">
        <v>0.27764734691232301</v>
      </c>
      <c r="P109" s="629">
        <v>0</v>
      </c>
      <c r="Q109" s="629">
        <v>0</v>
      </c>
      <c r="R109" s="630">
        <v>0</v>
      </c>
    </row>
    <row r="110" spans="1:20">
      <c r="A110" s="627">
        <v>2003</v>
      </c>
      <c r="B110" s="628">
        <v>24.097199271114299</v>
      </c>
      <c r="C110" s="629">
        <v>26.110178383130901</v>
      </c>
      <c r="D110" s="629">
        <v>48.597612064617302</v>
      </c>
      <c r="E110" s="629">
        <v>53.383910781325199</v>
      </c>
      <c r="F110" s="629">
        <v>58.377642791004803</v>
      </c>
      <c r="G110" s="629">
        <v>104.138631954554</v>
      </c>
      <c r="H110" s="629">
        <v>136.83219983108401</v>
      </c>
      <c r="I110" s="629">
        <v>124.48525329300099</v>
      </c>
      <c r="J110" s="629">
        <v>70.402290123936297</v>
      </c>
      <c r="K110" s="629">
        <v>37.509809709552201</v>
      </c>
      <c r="L110" s="629">
        <v>12.5825706069843</v>
      </c>
      <c r="M110" s="629">
        <v>3.3174212939642902</v>
      </c>
      <c r="N110" s="629">
        <v>0.91115128698412495</v>
      </c>
      <c r="O110" s="629">
        <v>0.21904254801647299</v>
      </c>
      <c r="P110" s="629">
        <v>0</v>
      </c>
      <c r="Q110" s="629">
        <v>0</v>
      </c>
      <c r="R110" s="630">
        <v>0</v>
      </c>
    </row>
    <row r="111" spans="1:20">
      <c r="A111" s="627">
        <v>2004</v>
      </c>
      <c r="B111" s="628">
        <v>24.414509693068698</v>
      </c>
      <c r="C111" s="629">
        <v>27.0515142977927</v>
      </c>
      <c r="D111" s="629">
        <v>46.8896683884768</v>
      </c>
      <c r="E111" s="629">
        <v>59.058617891267701</v>
      </c>
      <c r="F111" s="629">
        <v>54.668393888763198</v>
      </c>
      <c r="G111" s="629">
        <v>96.429634954492201</v>
      </c>
      <c r="H111" s="629">
        <v>135.56798504637499</v>
      </c>
      <c r="I111" s="629">
        <v>126.20902923870101</v>
      </c>
      <c r="J111" s="629">
        <v>71.293020975790299</v>
      </c>
      <c r="K111" s="629">
        <v>39.864101477849999</v>
      </c>
      <c r="L111" s="629">
        <v>13.691408877670799</v>
      </c>
      <c r="M111" s="629">
        <v>3.6999940789608599</v>
      </c>
      <c r="N111" s="629">
        <v>0.89768303306796005</v>
      </c>
      <c r="O111" s="629">
        <v>0.215804753484136</v>
      </c>
      <c r="P111" s="629">
        <v>0</v>
      </c>
      <c r="Q111" s="629">
        <v>0</v>
      </c>
      <c r="R111" s="630">
        <v>0</v>
      </c>
    </row>
    <row r="112" spans="1:20">
      <c r="A112" s="627">
        <v>2005</v>
      </c>
      <c r="B112" s="628">
        <v>22.677783443657699</v>
      </c>
      <c r="C112" s="629">
        <v>30.2491737784962</v>
      </c>
      <c r="D112" s="629">
        <v>48.726127633179999</v>
      </c>
      <c r="E112" s="629">
        <v>58.364493811981298</v>
      </c>
      <c r="F112" s="629">
        <v>53.090690562643502</v>
      </c>
      <c r="G112" s="629">
        <v>95.2978253492372</v>
      </c>
      <c r="H112" s="629">
        <v>137.477525239682</v>
      </c>
      <c r="I112" s="629">
        <v>126.004696098454</v>
      </c>
      <c r="J112" s="629">
        <v>65.822512216161101</v>
      </c>
      <c r="K112" s="629">
        <v>45.5942974906418</v>
      </c>
      <c r="L112" s="629">
        <v>14.340651825187701</v>
      </c>
      <c r="M112" s="629">
        <v>3.7085184969444298</v>
      </c>
      <c r="N112" s="629">
        <v>1.1024597637014499</v>
      </c>
      <c r="O112" s="629">
        <v>0.42733483097910702</v>
      </c>
      <c r="P112" s="629">
        <v>0</v>
      </c>
      <c r="Q112" s="629">
        <v>0</v>
      </c>
      <c r="R112" s="630">
        <v>0</v>
      </c>
    </row>
    <row r="113" spans="1:18">
      <c r="A113" s="627">
        <v>2006</v>
      </c>
      <c r="B113" s="628">
        <v>20.0030227959858</v>
      </c>
      <c r="C113" s="629">
        <v>28.399657037139701</v>
      </c>
      <c r="D113" s="629">
        <v>52.203258777886603</v>
      </c>
      <c r="E113" s="629">
        <v>58.4250779114818</v>
      </c>
      <c r="F113" s="629">
        <v>54.8263616024418</v>
      </c>
      <c r="G113" s="629">
        <v>86.730577122485201</v>
      </c>
      <c r="H113" s="629">
        <v>130.38441014001299</v>
      </c>
      <c r="I113" s="629">
        <v>125.680314505034</v>
      </c>
      <c r="J113" s="629">
        <v>59.809680278624803</v>
      </c>
      <c r="K113" s="629">
        <v>49.409497514779702</v>
      </c>
      <c r="L113" s="629">
        <v>14.524526224801599</v>
      </c>
      <c r="M113" s="629">
        <v>4.6882838307685697</v>
      </c>
      <c r="N113" s="629">
        <v>2.0970562613864301</v>
      </c>
      <c r="O113" s="629">
        <v>0.45290124077162702</v>
      </c>
      <c r="P113" s="629">
        <v>0</v>
      </c>
      <c r="Q113" s="629">
        <v>0</v>
      </c>
      <c r="R113" s="630">
        <v>0</v>
      </c>
    </row>
    <row r="114" spans="1:18">
      <c r="A114" s="627">
        <v>2007</v>
      </c>
      <c r="B114" s="628">
        <v>16.146197419400199</v>
      </c>
      <c r="C114" s="629">
        <v>27.5659589398396</v>
      </c>
      <c r="D114" s="629">
        <v>55.848096340258799</v>
      </c>
      <c r="E114" s="629">
        <v>56.079135774352402</v>
      </c>
      <c r="F114" s="629">
        <v>51.377428037907301</v>
      </c>
      <c r="G114" s="629">
        <v>84.121184817801307</v>
      </c>
      <c r="H114" s="629">
        <v>129.73386518177901</v>
      </c>
      <c r="I114" s="629">
        <v>126.00041304319301</v>
      </c>
      <c r="J114" s="629">
        <v>60.992951097029298</v>
      </c>
      <c r="K114" s="629">
        <v>49.547961012809203</v>
      </c>
      <c r="L114" s="629">
        <v>15.4569572269235</v>
      </c>
      <c r="M114" s="629">
        <v>5.6134388414037302</v>
      </c>
      <c r="N114" s="629">
        <v>2.2935057982401998</v>
      </c>
      <c r="O114" s="629">
        <v>0.241798061292651</v>
      </c>
      <c r="P114" s="629">
        <v>0</v>
      </c>
      <c r="Q114" s="629">
        <v>0</v>
      </c>
      <c r="R114" s="630">
        <v>0</v>
      </c>
    </row>
    <row r="115" spans="1:18">
      <c r="A115" s="627">
        <v>2008</v>
      </c>
      <c r="B115" s="628">
        <v>17.4768271251919</v>
      </c>
      <c r="C115" s="629">
        <v>24.709907407890402</v>
      </c>
      <c r="D115" s="629">
        <v>61.205817577201799</v>
      </c>
      <c r="E115" s="629">
        <v>55.560014204040499</v>
      </c>
      <c r="F115" s="629">
        <v>48.149083267200297</v>
      </c>
      <c r="G115" s="629">
        <v>80.217428430946697</v>
      </c>
      <c r="H115" s="629">
        <v>125.08726372566601</v>
      </c>
      <c r="I115" s="629">
        <v>121.802839487228</v>
      </c>
      <c r="J115" s="629">
        <v>63.264844338271701</v>
      </c>
      <c r="K115" s="629">
        <v>49.6479253426103</v>
      </c>
      <c r="L115" s="629">
        <v>14.928413638660199</v>
      </c>
      <c r="M115" s="629">
        <v>6.3534698945406696</v>
      </c>
      <c r="N115" s="629">
        <v>2.0872040152761202</v>
      </c>
      <c r="O115" s="629">
        <v>0.24205304965157201</v>
      </c>
      <c r="P115" s="629">
        <v>0</v>
      </c>
      <c r="Q115" s="629">
        <v>0</v>
      </c>
      <c r="R115" s="630">
        <v>0</v>
      </c>
    </row>
    <row r="116" spans="1:18">
      <c r="A116" s="627">
        <v>2009</v>
      </c>
      <c r="B116" s="628">
        <v>16.247467188074801</v>
      </c>
      <c r="C116" s="629">
        <v>23.3724036570847</v>
      </c>
      <c r="D116" s="629">
        <v>60.080549855406097</v>
      </c>
      <c r="E116" s="629">
        <v>52.659711227255499</v>
      </c>
      <c r="F116" s="629">
        <v>54.852252048395997</v>
      </c>
      <c r="G116" s="629">
        <v>76.537079933407</v>
      </c>
      <c r="H116" s="629">
        <v>128.60922797499299</v>
      </c>
      <c r="I116" s="629">
        <v>114.24351390504501</v>
      </c>
      <c r="J116" s="629">
        <v>72.640601715851801</v>
      </c>
      <c r="K116" s="629">
        <v>51.995183958600101</v>
      </c>
      <c r="L116" s="629">
        <v>15.985764358083699</v>
      </c>
      <c r="M116" s="629">
        <v>7.5758478671411797</v>
      </c>
      <c r="N116" s="629">
        <v>2.2868852318888502</v>
      </c>
      <c r="O116" s="629">
        <v>0.44899873048276001</v>
      </c>
      <c r="P116" s="629">
        <v>0</v>
      </c>
      <c r="Q116" s="629">
        <v>0</v>
      </c>
      <c r="R116" s="630">
        <v>0</v>
      </c>
    </row>
    <row r="117" spans="1:18">
      <c r="A117" s="627">
        <v>2010</v>
      </c>
      <c r="B117" s="628">
        <v>16.722674488388702</v>
      </c>
      <c r="C117" s="629">
        <v>18.459778184178901</v>
      </c>
      <c r="D117" s="629">
        <v>62.587563054247703</v>
      </c>
      <c r="E117" s="629">
        <v>53.805415524867598</v>
      </c>
      <c r="F117" s="629">
        <v>57.444549769638002</v>
      </c>
      <c r="G117" s="629">
        <v>75.390175955504702</v>
      </c>
      <c r="H117" s="629">
        <v>129.637857604294</v>
      </c>
      <c r="I117" s="629">
        <v>110.87124744500299</v>
      </c>
      <c r="J117" s="629">
        <v>74.057425118088602</v>
      </c>
      <c r="K117" s="629">
        <v>54.420780179563998</v>
      </c>
      <c r="L117" s="629">
        <v>15.8091473033278</v>
      </c>
      <c r="M117" s="629">
        <v>8.7925591591967098</v>
      </c>
      <c r="N117" s="629">
        <v>2.28143282833173</v>
      </c>
      <c r="O117" s="629">
        <v>0.44792822539527499</v>
      </c>
      <c r="P117" s="629">
        <v>0.41480596878758602</v>
      </c>
      <c r="Q117" s="629">
        <v>0</v>
      </c>
      <c r="R117" s="630">
        <v>0</v>
      </c>
    </row>
    <row r="118" spans="1:18">
      <c r="A118" s="627">
        <v>2011</v>
      </c>
      <c r="B118" s="628">
        <v>16.565956281679799</v>
      </c>
      <c r="C118" s="629">
        <v>18.373483923131701</v>
      </c>
      <c r="D118" s="629">
        <v>64.999358883519406</v>
      </c>
      <c r="E118" s="629">
        <v>53.696277454776997</v>
      </c>
      <c r="F118" s="629">
        <v>56.838869943764202</v>
      </c>
      <c r="G118" s="629">
        <v>77.388812133825496</v>
      </c>
      <c r="H118" s="629">
        <v>131.017188755744</v>
      </c>
      <c r="I118" s="629">
        <v>111.347031348398</v>
      </c>
      <c r="J118" s="629">
        <v>87.413232890983195</v>
      </c>
      <c r="K118" s="629">
        <v>53.918885105778202</v>
      </c>
      <c r="L118" s="629">
        <v>16.7496745192405</v>
      </c>
      <c r="M118" s="629">
        <v>9.0050781807450999</v>
      </c>
      <c r="N118" s="629">
        <v>1.8676879453814801</v>
      </c>
      <c r="O118" s="629">
        <v>0.65570373344687405</v>
      </c>
      <c r="P118" s="629">
        <v>0.41504176564032902</v>
      </c>
      <c r="Q118" s="629">
        <v>0</v>
      </c>
      <c r="R118" s="630">
        <v>0</v>
      </c>
    </row>
    <row r="119" spans="1:18">
      <c r="A119" s="627">
        <v>2012</v>
      </c>
      <c r="B119" s="628">
        <v>19.227331751922499</v>
      </c>
      <c r="C119" s="629">
        <v>18.2860484449787</v>
      </c>
      <c r="D119" s="629">
        <v>59.467245220475803</v>
      </c>
      <c r="E119" s="629">
        <v>58.6689361169622</v>
      </c>
      <c r="F119" s="629">
        <v>58.902308526846198</v>
      </c>
      <c r="G119" s="629">
        <v>80.677586037901193</v>
      </c>
      <c r="H119" s="629">
        <v>126.24126202231599</v>
      </c>
      <c r="I119" s="629">
        <v>105.454050661333</v>
      </c>
      <c r="J119" s="629">
        <v>93.9575368492645</v>
      </c>
      <c r="K119" s="629">
        <v>53.7309601377722</v>
      </c>
      <c r="L119" s="629">
        <v>16.086963076405102</v>
      </c>
      <c r="M119" s="629">
        <v>8.2091073899534894</v>
      </c>
      <c r="N119" s="629">
        <v>1.6670946326212399</v>
      </c>
      <c r="O119" s="629">
        <v>0.65843986383666497</v>
      </c>
      <c r="P119" s="629">
        <v>0.41677365815530898</v>
      </c>
      <c r="Q119" s="629">
        <v>0</v>
      </c>
      <c r="R119" s="630">
        <v>0</v>
      </c>
    </row>
    <row r="120" spans="1:18">
      <c r="A120" s="627">
        <v>2013</v>
      </c>
      <c r="B120" s="628">
        <v>18.485479269694299</v>
      </c>
      <c r="C120" s="629">
        <v>17.701158353645798</v>
      </c>
      <c r="D120" s="629">
        <v>53.514119277365502</v>
      </c>
      <c r="E120" s="629">
        <v>62.981846578302203</v>
      </c>
      <c r="F120" s="629">
        <v>61.285632603234298</v>
      </c>
      <c r="G120" s="629">
        <v>80.063596875511195</v>
      </c>
      <c r="H120" s="629">
        <v>123.450233746873</v>
      </c>
      <c r="I120" s="629">
        <v>106.157646277249</v>
      </c>
      <c r="J120" s="629">
        <v>90.583540372738</v>
      </c>
      <c r="K120" s="629">
        <v>53.345661019338799</v>
      </c>
      <c r="L120" s="629">
        <v>17.590048469982399</v>
      </c>
      <c r="M120" s="629">
        <v>8.9644880592350908</v>
      </c>
      <c r="N120" s="629">
        <v>2.07333240648311</v>
      </c>
      <c r="O120" s="629">
        <v>0.65511084047646895</v>
      </c>
      <c r="P120" s="629">
        <v>0.41466648129662198</v>
      </c>
      <c r="Q120" s="629">
        <v>0</v>
      </c>
      <c r="R120" s="630">
        <v>0</v>
      </c>
    </row>
    <row r="121" spans="1:18">
      <c r="A121" s="627">
        <v>2014</v>
      </c>
      <c r="B121" s="628">
        <v>20.289366959237601</v>
      </c>
      <c r="C121" s="629">
        <v>17.261691875533099</v>
      </c>
      <c r="D121" s="629">
        <v>52.220632699448799</v>
      </c>
      <c r="E121" s="629">
        <v>71.433379471883001</v>
      </c>
      <c r="F121" s="629">
        <v>60.071786814252398</v>
      </c>
      <c r="G121" s="629">
        <v>81.091619685633802</v>
      </c>
      <c r="H121" s="629">
        <v>111.395226315446</v>
      </c>
      <c r="I121" s="629">
        <v>110.26378768831</v>
      </c>
      <c r="J121" s="629">
        <v>84.031154173989904</v>
      </c>
      <c r="K121" s="629">
        <v>52.959992286998897</v>
      </c>
      <c r="L121" s="629">
        <v>17.7436009204242</v>
      </c>
      <c r="M121" s="629">
        <v>8.2018134826823008</v>
      </c>
      <c r="N121" s="629">
        <v>1.9418505254106699</v>
      </c>
      <c r="O121" s="629">
        <v>0.41938145797294202</v>
      </c>
      <c r="P121" s="629">
        <v>0.38837010508213399</v>
      </c>
      <c r="Q121" s="629">
        <v>0</v>
      </c>
      <c r="R121" s="630">
        <v>0</v>
      </c>
    </row>
    <row r="122" spans="1:18">
      <c r="A122" s="627">
        <v>2015</v>
      </c>
      <c r="B122" s="628">
        <v>19.614674676159702</v>
      </c>
      <c r="C122" s="629">
        <v>17.951201722944099</v>
      </c>
      <c r="D122" s="629">
        <v>51.168438309376299</v>
      </c>
      <c r="E122" s="629">
        <v>76.8124621029704</v>
      </c>
      <c r="F122" s="629">
        <v>61.671354115112102</v>
      </c>
      <c r="G122" s="629">
        <v>80.120136301448198</v>
      </c>
      <c r="H122" s="629">
        <v>103.83984980059201</v>
      </c>
      <c r="I122" s="629">
        <v>112.357963052564</v>
      </c>
      <c r="J122" s="629">
        <v>85.658964525007306</v>
      </c>
      <c r="K122" s="629">
        <v>49.894983651279702</v>
      </c>
      <c r="L122" s="629">
        <v>21.0342165818921</v>
      </c>
      <c r="M122" s="629">
        <v>8.2135432528215606</v>
      </c>
      <c r="N122" s="629">
        <v>2.0704708882630798</v>
      </c>
      <c r="O122" s="629">
        <v>0.94611067105087998</v>
      </c>
      <c r="P122" s="629">
        <v>0.18336544199292201</v>
      </c>
      <c r="Q122" s="629">
        <v>0.36673088398584403</v>
      </c>
      <c r="R122" s="630">
        <v>0</v>
      </c>
    </row>
    <row r="123" spans="1:18">
      <c r="A123" s="627">
        <v>2016</v>
      </c>
      <c r="B123" s="628">
        <v>20.8463305492252</v>
      </c>
      <c r="C123" s="629">
        <v>18.4926512831594</v>
      </c>
      <c r="D123" s="629">
        <v>48.974969703534299</v>
      </c>
      <c r="E123" s="629">
        <v>77.242809888591196</v>
      </c>
      <c r="F123" s="629">
        <v>63.448405986691803</v>
      </c>
      <c r="G123" s="629">
        <v>79.366870798114903</v>
      </c>
      <c r="H123" s="629">
        <v>97.5579343101315</v>
      </c>
      <c r="I123" s="629">
        <v>109.05559930027</v>
      </c>
      <c r="J123" s="629">
        <v>85.760677324754994</v>
      </c>
      <c r="K123" s="629">
        <v>47.208326226780997</v>
      </c>
      <c r="L123" s="629">
        <v>21.930852530710599</v>
      </c>
      <c r="M123" s="629">
        <v>8.2108129744980101</v>
      </c>
      <c r="N123" s="629">
        <v>1.8718468988195001</v>
      </c>
      <c r="O123" s="629">
        <v>1.0412743853472599</v>
      </c>
      <c r="P123" s="629">
        <v>0.37480671500574603</v>
      </c>
      <c r="Q123" s="629">
        <v>0.34709146178242001</v>
      </c>
      <c r="R123" s="630">
        <v>0</v>
      </c>
    </row>
    <row r="124" spans="1:18">
      <c r="A124" s="627">
        <v>2017</v>
      </c>
      <c r="B124" s="628">
        <v>18.941042845724802</v>
      </c>
      <c r="C124" s="629">
        <v>19.1811938485605</v>
      </c>
      <c r="D124" s="629">
        <v>50.817258364839397</v>
      </c>
      <c r="E124" s="629">
        <v>78.330687017825497</v>
      </c>
      <c r="F124" s="629">
        <v>66.029200690862993</v>
      </c>
      <c r="G124" s="629">
        <v>79.633054451960604</v>
      </c>
      <c r="H124" s="629">
        <v>101.054566461653</v>
      </c>
      <c r="I124" s="629">
        <v>107.120212497016</v>
      </c>
      <c r="J124" s="629">
        <v>82.695454409536296</v>
      </c>
      <c r="K124" s="629">
        <v>48.556300180903797</v>
      </c>
      <c r="L124" s="629">
        <v>22.229255455639699</v>
      </c>
      <c r="M124" s="629">
        <v>8.56243407540987</v>
      </c>
      <c r="N124" s="629">
        <v>2.09279355722258</v>
      </c>
      <c r="O124" s="629">
        <v>1.14575860131536</v>
      </c>
      <c r="P124" s="629">
        <v>0.35349926446582502</v>
      </c>
      <c r="Q124" s="629">
        <v>0.32735960037581602</v>
      </c>
      <c r="R124" s="630">
        <v>0</v>
      </c>
    </row>
    <row r="125" spans="1:18">
      <c r="A125" s="627">
        <v>2018</v>
      </c>
      <c r="B125" s="628">
        <v>21.170115217881101</v>
      </c>
      <c r="C125" s="629">
        <v>20.434702012477199</v>
      </c>
      <c r="D125" s="629">
        <v>51.720693148821297</v>
      </c>
      <c r="E125" s="629">
        <v>77.112756249741295</v>
      </c>
      <c r="F125" s="629">
        <v>67.923574701985899</v>
      </c>
      <c r="G125" s="629">
        <v>76.094115701901899</v>
      </c>
      <c r="H125" s="629">
        <v>99.976221373713997</v>
      </c>
      <c r="I125" s="629">
        <v>101.73536762674399</v>
      </c>
      <c r="J125" s="629">
        <v>82.897476720719595</v>
      </c>
      <c r="K125" s="629">
        <v>48.970274629014703</v>
      </c>
      <c r="L125" s="629">
        <v>23.387336513080701</v>
      </c>
      <c r="M125" s="629">
        <v>8.4938834940460595</v>
      </c>
      <c r="N125" s="629">
        <v>1.841094884568</v>
      </c>
      <c r="O125" s="629">
        <v>1.0934815493068899</v>
      </c>
      <c r="P125" s="629">
        <v>0.337370300291154</v>
      </c>
      <c r="Q125" s="629">
        <v>0.31242329980196698</v>
      </c>
      <c r="R125" s="630">
        <v>0</v>
      </c>
    </row>
    <row r="126" spans="1:18">
      <c r="A126" s="627">
        <v>2019</v>
      </c>
      <c r="B126" s="628">
        <v>23.284408908606199</v>
      </c>
      <c r="C126" s="629">
        <v>23.538343967059902</v>
      </c>
      <c r="D126" s="629">
        <v>52.057234459127699</v>
      </c>
      <c r="E126" s="629">
        <v>72.177904109529607</v>
      </c>
      <c r="F126" s="629">
        <v>69.610788665514505</v>
      </c>
      <c r="G126" s="629">
        <v>74.251102256160493</v>
      </c>
      <c r="H126" s="629">
        <v>95.646702969414207</v>
      </c>
      <c r="I126" s="629">
        <v>96.008131050024801</v>
      </c>
      <c r="J126" s="629">
        <v>85.842109873804802</v>
      </c>
      <c r="K126" s="629">
        <v>50.8143229271775</v>
      </c>
      <c r="L126" s="629">
        <v>26.2869555600981</v>
      </c>
      <c r="M126" s="629">
        <v>9.3575241104136495</v>
      </c>
      <c r="N126" s="629">
        <v>2.3128362577256198</v>
      </c>
      <c r="O126" s="629">
        <v>1.2513739482753801</v>
      </c>
      <c r="P126" s="629">
        <v>0.33782403951129297</v>
      </c>
      <c r="Q126" s="629">
        <v>0.33782403951129297</v>
      </c>
      <c r="R126" s="630">
        <v>0</v>
      </c>
    </row>
    <row r="127" spans="1:18">
      <c r="A127" s="627">
        <v>2020</v>
      </c>
      <c r="B127" s="628">
        <v>27.552553768778601</v>
      </c>
      <c r="C127" s="629">
        <v>26.771768748639701</v>
      </c>
      <c r="D127" s="629">
        <v>55.486383298288601</v>
      </c>
      <c r="E127" s="629">
        <v>68.246999527659696</v>
      </c>
      <c r="F127" s="629">
        <v>73.016366295995198</v>
      </c>
      <c r="G127" s="629">
        <v>73.217404313588602</v>
      </c>
      <c r="H127" s="629">
        <v>92.209432185837102</v>
      </c>
      <c r="I127" s="629">
        <v>92.264242239368599</v>
      </c>
      <c r="J127" s="629">
        <v>82.905887305482096</v>
      </c>
      <c r="K127" s="629">
        <v>50.007584746264897</v>
      </c>
      <c r="L127" s="629">
        <v>27.469650041321099</v>
      </c>
      <c r="M127" s="629">
        <v>9.1500704700381004</v>
      </c>
      <c r="N127" s="629">
        <v>3.84814468070988</v>
      </c>
      <c r="O127" s="629">
        <v>1.25208574600823</v>
      </c>
      <c r="P127" s="629">
        <v>0.49452691645777702</v>
      </c>
      <c r="Q127" s="629">
        <v>2.4994761704689401E-2</v>
      </c>
      <c r="R127" s="630">
        <v>0</v>
      </c>
    </row>
    <row r="128" spans="1:18">
      <c r="A128" s="627">
        <v>2021</v>
      </c>
      <c r="B128" s="628">
        <v>28.254114710979199</v>
      </c>
      <c r="C128" s="629">
        <v>27.4213478123737</v>
      </c>
      <c r="D128" s="629">
        <v>58.877283695259798</v>
      </c>
      <c r="E128" s="629">
        <v>68.4252401299604</v>
      </c>
      <c r="F128" s="629">
        <v>74.869157739970603</v>
      </c>
      <c r="G128" s="629">
        <v>72.629896682945699</v>
      </c>
      <c r="H128" s="629">
        <v>87.103277584224301</v>
      </c>
      <c r="I128" s="629">
        <v>90.040606802404696</v>
      </c>
      <c r="J128" s="629">
        <v>81.740652448713305</v>
      </c>
      <c r="K128" s="629">
        <v>53.7415467253701</v>
      </c>
      <c r="L128" s="629">
        <v>28.035881509466801</v>
      </c>
      <c r="M128" s="629">
        <v>9.6138685169671696</v>
      </c>
      <c r="N128" s="629">
        <v>4.2326055255320103</v>
      </c>
      <c r="O128" s="629">
        <v>1.09358752279116</v>
      </c>
      <c r="P128" s="629">
        <v>0.33740299613886698</v>
      </c>
      <c r="Q128" s="629">
        <v>2.4949418198535502E-2</v>
      </c>
      <c r="R128" s="630">
        <v>0</v>
      </c>
    </row>
    <row r="129" spans="1:20">
      <c r="A129" s="627">
        <v>2022</v>
      </c>
      <c r="B129" s="628">
        <v>32.583685386061603</v>
      </c>
      <c r="C129" s="629">
        <v>25.938930584129299</v>
      </c>
      <c r="D129" s="629">
        <v>62.812082603529497</v>
      </c>
      <c r="E129" s="629">
        <v>60.737841324311503</v>
      </c>
      <c r="F129" s="629">
        <v>79.551384610154997</v>
      </c>
      <c r="G129" s="629">
        <v>71.452958923162797</v>
      </c>
      <c r="H129" s="629">
        <v>78.112594423221296</v>
      </c>
      <c r="I129" s="629">
        <v>90.676900308537199</v>
      </c>
      <c r="J129" s="629">
        <v>84.516603575929096</v>
      </c>
      <c r="K129" s="629">
        <v>56.572151494799698</v>
      </c>
      <c r="L129" s="629">
        <v>27.126450892523501</v>
      </c>
      <c r="M129" s="629">
        <v>10.619493889171</v>
      </c>
      <c r="N129" s="629">
        <v>4.2981171126272004</v>
      </c>
      <c r="O129" s="629">
        <v>1.0930208487297699</v>
      </c>
      <c r="P129" s="629">
        <v>0.337228161000242</v>
      </c>
      <c r="Q129" s="629">
        <v>2.4936489934592101E-2</v>
      </c>
      <c r="R129" s="630">
        <v>0</v>
      </c>
    </row>
    <row r="130" spans="1:20">
      <c r="A130" s="627">
        <v>2023</v>
      </c>
      <c r="B130" s="628">
        <v>33.154508757964201</v>
      </c>
      <c r="C130" s="629">
        <v>25.3267124668496</v>
      </c>
      <c r="D130" s="629">
        <v>67.823405557487803</v>
      </c>
      <c r="E130" s="629">
        <v>59.421230831843097</v>
      </c>
      <c r="F130" s="629">
        <v>84.496639093539898</v>
      </c>
      <c r="G130" s="629">
        <v>71.350924072196094</v>
      </c>
      <c r="H130" s="629">
        <v>73.762686834543501</v>
      </c>
      <c r="I130" s="629">
        <v>90.911279866404101</v>
      </c>
      <c r="J130" s="629">
        <v>86.397999133654693</v>
      </c>
      <c r="K130" s="629">
        <v>58.908645702270903</v>
      </c>
      <c r="L130" s="629">
        <v>27.394153705506501</v>
      </c>
      <c r="M130" s="629">
        <v>11.1332548590205</v>
      </c>
      <c r="N130" s="629">
        <v>5.0788515948019297</v>
      </c>
      <c r="O130" s="629">
        <v>1.2470899083321501</v>
      </c>
      <c r="P130" s="629">
        <v>0.33666750937811701</v>
      </c>
      <c r="Q130" s="629">
        <v>2.4895032295080399E-2</v>
      </c>
      <c r="R130" s="630">
        <v>0</v>
      </c>
    </row>
    <row r="131" spans="1:20">
      <c r="A131" s="627">
        <v>2024</v>
      </c>
      <c r="B131" s="628">
        <v>33.897649024186599</v>
      </c>
      <c r="C131" s="629">
        <v>22.8408575318477</v>
      </c>
      <c r="D131" s="629">
        <v>72.788951451493105</v>
      </c>
      <c r="E131" s="629">
        <v>58.569305838680698</v>
      </c>
      <c r="F131" s="629">
        <v>87.415470816739997</v>
      </c>
      <c r="G131" s="629">
        <v>71.021957760942797</v>
      </c>
      <c r="H131" s="629">
        <v>71.233187031598106</v>
      </c>
      <c r="I131" s="629">
        <v>89.360667753870601</v>
      </c>
      <c r="J131" s="629">
        <v>85.117751883376101</v>
      </c>
      <c r="K131" s="629">
        <v>60.730474564803401</v>
      </c>
      <c r="L131" s="629">
        <v>28.568306444850801</v>
      </c>
      <c r="M131" s="629">
        <v>11.5705279112422</v>
      </c>
      <c r="N131" s="629">
        <v>6.4308704649861204</v>
      </c>
      <c r="O131" s="629">
        <v>1.40403503389836</v>
      </c>
      <c r="P131" s="629">
        <v>0.64892939227855495</v>
      </c>
      <c r="Q131" s="629">
        <v>0</v>
      </c>
      <c r="R131" s="630">
        <v>0</v>
      </c>
    </row>
    <row r="132" spans="1:20" ht="15" thickBot="1">
      <c r="A132" s="631">
        <v>2025</v>
      </c>
      <c r="B132" s="632">
        <v>33.710731553623503</v>
      </c>
      <c r="C132" s="633">
        <v>20.2450438711858</v>
      </c>
      <c r="D132" s="633">
        <v>74.176879920885995</v>
      </c>
      <c r="E132" s="633">
        <v>59.1757772489837</v>
      </c>
      <c r="F132" s="633">
        <v>89.163022435348907</v>
      </c>
      <c r="G132" s="633">
        <v>72.804621220488301</v>
      </c>
      <c r="H132" s="633">
        <v>67.078706848754393</v>
      </c>
      <c r="I132" s="633">
        <v>84.696416013742706</v>
      </c>
      <c r="J132" s="633">
        <v>88.631811918006903</v>
      </c>
      <c r="K132" s="633">
        <v>65.159090655240007</v>
      </c>
      <c r="L132" s="633">
        <v>27.2815804700261</v>
      </c>
      <c r="M132" s="633">
        <v>14.336937268925199</v>
      </c>
      <c r="N132" s="633">
        <v>6.5479578453911502</v>
      </c>
      <c r="O132" s="633">
        <v>1.6071238025766901</v>
      </c>
      <c r="P132" s="633">
        <v>0.961900644875053</v>
      </c>
      <c r="Q132" s="633">
        <v>0.46848092189963197</v>
      </c>
      <c r="R132" s="634">
        <v>0</v>
      </c>
      <c r="T132" s="639"/>
    </row>
    <row r="133" spans="1:20" ht="15" thickTop="1"/>
    <row r="135" spans="1:20" ht="15.6">
      <c r="A135" s="615" t="s">
        <v>495</v>
      </c>
      <c r="L135" s="617"/>
      <c r="M135" s="617"/>
    </row>
    <row r="136" spans="1:20" ht="16.2" thickBot="1">
      <c r="A136" s="615"/>
    </row>
    <row r="137" spans="1:20" ht="15.6">
      <c r="A137" s="618"/>
      <c r="B137" s="933" t="s">
        <v>475</v>
      </c>
      <c r="C137" s="934"/>
      <c r="D137" s="934"/>
      <c r="E137" s="934"/>
      <c r="F137" s="934"/>
      <c r="G137" s="934"/>
      <c r="H137" s="934"/>
      <c r="I137" s="934"/>
      <c r="J137" s="934"/>
      <c r="K137" s="934"/>
      <c r="L137" s="934"/>
      <c r="M137" s="934"/>
      <c r="N137" s="934"/>
      <c r="O137" s="934"/>
      <c r="P137" s="934"/>
      <c r="Q137" s="934"/>
      <c r="R137" s="935"/>
    </row>
    <row r="138" spans="1:20" ht="16.2" thickBot="1">
      <c r="A138" s="619" t="s">
        <v>476</v>
      </c>
      <c r="B138" s="620" t="s">
        <v>261</v>
      </c>
      <c r="C138" s="621" t="s">
        <v>262</v>
      </c>
      <c r="D138" s="621" t="s">
        <v>477</v>
      </c>
      <c r="E138" s="621" t="s">
        <v>478</v>
      </c>
      <c r="F138" s="621" t="s">
        <v>479</v>
      </c>
      <c r="G138" s="621" t="s">
        <v>480</v>
      </c>
      <c r="H138" s="621" t="s">
        <v>481</v>
      </c>
      <c r="I138" s="621" t="s">
        <v>482</v>
      </c>
      <c r="J138" s="621" t="s">
        <v>483</v>
      </c>
      <c r="K138" s="621" t="s">
        <v>484</v>
      </c>
      <c r="L138" s="621" t="s">
        <v>485</v>
      </c>
      <c r="M138" s="621" t="s">
        <v>486</v>
      </c>
      <c r="N138" s="621" t="s">
        <v>487</v>
      </c>
      <c r="O138" s="621" t="s">
        <v>488</v>
      </c>
      <c r="P138" s="621" t="s">
        <v>489</v>
      </c>
      <c r="Q138" s="621" t="s">
        <v>490</v>
      </c>
      <c r="R138" s="642" t="s">
        <v>491</v>
      </c>
    </row>
    <row r="139" spans="1:20" ht="15" thickTop="1">
      <c r="A139" s="623">
        <v>1999</v>
      </c>
      <c r="B139" s="624">
        <v>1.142199873502</v>
      </c>
      <c r="C139" s="625">
        <v>13.4685924683608</v>
      </c>
      <c r="D139" s="625">
        <v>4.9467534321497997</v>
      </c>
      <c r="E139" s="625">
        <v>4.3656021365119804</v>
      </c>
      <c r="F139" s="625">
        <v>7.4052244398754903</v>
      </c>
      <c r="G139" s="625">
        <v>14.3485432509068</v>
      </c>
      <c r="H139" s="625">
        <v>25.794985063219698</v>
      </c>
      <c r="I139" s="625">
        <v>28.2540271708821</v>
      </c>
      <c r="J139" s="625">
        <v>17.222089692663101</v>
      </c>
      <c r="K139" s="625">
        <v>9.13759898801597</v>
      </c>
      <c r="L139" s="625">
        <v>5.7109993675099799</v>
      </c>
      <c r="M139" s="625">
        <v>1.142199873502</v>
      </c>
      <c r="N139" s="625">
        <v>0</v>
      </c>
      <c r="O139" s="625">
        <v>0</v>
      </c>
      <c r="P139" s="625">
        <v>0</v>
      </c>
      <c r="Q139" s="625">
        <v>0</v>
      </c>
      <c r="R139" s="626">
        <v>0</v>
      </c>
    </row>
    <row r="140" spans="1:20">
      <c r="A140" s="627">
        <v>2000</v>
      </c>
      <c r="B140" s="628">
        <v>1.2004314104293301</v>
      </c>
      <c r="C140" s="629">
        <v>8.4827907657409494</v>
      </c>
      <c r="D140" s="629">
        <v>10.648881626812599</v>
      </c>
      <c r="E140" s="629">
        <v>4.9769076795239702</v>
      </c>
      <c r="F140" s="629">
        <v>5.6819523161621399</v>
      </c>
      <c r="G140" s="629">
        <v>9.8450623499775691</v>
      </c>
      <c r="H140" s="629">
        <v>27.052535239262902</v>
      </c>
      <c r="I140" s="629">
        <v>28.846511422907199</v>
      </c>
      <c r="J140" s="629">
        <v>14.6921391176423</v>
      </c>
      <c r="K140" s="629">
        <v>7.65918292591524</v>
      </c>
      <c r="L140" s="629">
        <v>2.8029126049064401</v>
      </c>
      <c r="M140" s="629">
        <v>1.12116504196258</v>
      </c>
      <c r="N140" s="629">
        <v>0</v>
      </c>
      <c r="O140" s="629">
        <v>0.56058252098128802</v>
      </c>
      <c r="P140" s="629">
        <v>0</v>
      </c>
      <c r="Q140" s="629">
        <v>0</v>
      </c>
      <c r="R140" s="630">
        <v>0</v>
      </c>
    </row>
    <row r="141" spans="1:20">
      <c r="A141" s="627">
        <v>2001</v>
      </c>
      <c r="B141" s="628">
        <v>1.1751633122146701</v>
      </c>
      <c r="C141" s="629">
        <v>9.4016431778539609</v>
      </c>
      <c r="D141" s="629">
        <v>9.1185700008141506</v>
      </c>
      <c r="E141" s="629">
        <v>3.94817314364452</v>
      </c>
      <c r="F141" s="629">
        <v>5.6621369010692302</v>
      </c>
      <c r="G141" s="629">
        <v>11.960861122567501</v>
      </c>
      <c r="H141" s="629">
        <v>27.152093337631101</v>
      </c>
      <c r="I141" s="629">
        <v>27.479870155025399</v>
      </c>
      <c r="J141" s="629">
        <v>13.3026436934759</v>
      </c>
      <c r="K141" s="629">
        <v>8.4067159654116903</v>
      </c>
      <c r="L141" s="629">
        <v>2.80566780467628</v>
      </c>
      <c r="M141" s="629">
        <v>0.74817808124700702</v>
      </c>
      <c r="N141" s="629">
        <v>0</v>
      </c>
      <c r="O141" s="629">
        <v>0.37408904062350401</v>
      </c>
      <c r="P141" s="629">
        <v>0</v>
      </c>
      <c r="Q141" s="629">
        <v>0</v>
      </c>
      <c r="R141" s="630">
        <v>0</v>
      </c>
    </row>
    <row r="142" spans="1:20">
      <c r="A142" s="627">
        <v>2002</v>
      </c>
      <c r="B142" s="628">
        <v>0.92531531305469905</v>
      </c>
      <c r="C142" s="629">
        <v>10.9431370017329</v>
      </c>
      <c r="D142" s="629">
        <v>9.8218859559621894</v>
      </c>
      <c r="E142" s="629">
        <v>3.9368727908085899</v>
      </c>
      <c r="F142" s="629">
        <v>5.5906514479571596</v>
      </c>
      <c r="G142" s="629">
        <v>12.5896968278618</v>
      </c>
      <c r="H142" s="629">
        <v>27.847973365836602</v>
      </c>
      <c r="I142" s="629">
        <v>27.873072685997499</v>
      </c>
      <c r="J142" s="629">
        <v>13.848133427741899</v>
      </c>
      <c r="K142" s="629">
        <v>7.9053140849611196</v>
      </c>
      <c r="L142" s="629">
        <v>2.08235510184242</v>
      </c>
      <c r="M142" s="629">
        <v>0.55529469382464602</v>
      </c>
      <c r="N142" s="629">
        <v>0</v>
      </c>
      <c r="O142" s="629">
        <v>0.27764734691232301</v>
      </c>
      <c r="P142" s="629">
        <v>0</v>
      </c>
      <c r="Q142" s="629">
        <v>0</v>
      </c>
      <c r="R142" s="630">
        <v>0</v>
      </c>
    </row>
    <row r="143" spans="1:20">
      <c r="A143" s="627">
        <v>2003</v>
      </c>
      <c r="B143" s="628">
        <v>2.5749108646980501</v>
      </c>
      <c r="C143" s="629">
        <v>11.1962284163332</v>
      </c>
      <c r="D143" s="629">
        <v>12.7238311462001</v>
      </c>
      <c r="E143" s="629">
        <v>4.3323549401986199</v>
      </c>
      <c r="F143" s="629">
        <v>5.7248522264489496</v>
      </c>
      <c r="G143" s="629">
        <v>13.131403615294399</v>
      </c>
      <c r="H143" s="629">
        <v>27.094511785407299</v>
      </c>
      <c r="I143" s="629">
        <v>27.027703808262299</v>
      </c>
      <c r="J143" s="629">
        <v>13.515100446654801</v>
      </c>
      <c r="K143" s="629">
        <v>7.1691311710503696</v>
      </c>
      <c r="L143" s="629">
        <v>2.5189893021894498</v>
      </c>
      <c r="M143" s="629">
        <v>0.43808509603294699</v>
      </c>
      <c r="N143" s="629">
        <v>0</v>
      </c>
      <c r="O143" s="629">
        <v>0.21904254801647299</v>
      </c>
      <c r="P143" s="629">
        <v>0</v>
      </c>
      <c r="Q143" s="629">
        <v>0</v>
      </c>
      <c r="R143" s="630">
        <v>0</v>
      </c>
    </row>
    <row r="144" spans="1:20">
      <c r="A144" s="627">
        <v>2004</v>
      </c>
      <c r="B144" s="628">
        <v>3.0683119850374401</v>
      </c>
      <c r="C144" s="629">
        <v>9.7125087353070203</v>
      </c>
      <c r="D144" s="629">
        <v>15.588224758419599</v>
      </c>
      <c r="E144" s="629">
        <v>4.9201973161108601</v>
      </c>
      <c r="F144" s="629">
        <v>5.86401940547373</v>
      </c>
      <c r="G144" s="629">
        <v>11.976689047911901</v>
      </c>
      <c r="H144" s="629">
        <v>24.194216200712098</v>
      </c>
      <c r="I144" s="629">
        <v>27.258406314957998</v>
      </c>
      <c r="J144" s="629">
        <v>14.4965548324447</v>
      </c>
      <c r="K144" s="629">
        <v>7.3353762147285702</v>
      </c>
      <c r="L144" s="629">
        <v>2.0501451580992902</v>
      </c>
      <c r="M144" s="629">
        <v>0.43160950696827199</v>
      </c>
      <c r="N144" s="629">
        <v>0</v>
      </c>
      <c r="O144" s="629">
        <v>0.215804753484136</v>
      </c>
      <c r="P144" s="629">
        <v>0</v>
      </c>
      <c r="Q144" s="629">
        <v>0</v>
      </c>
      <c r="R144" s="630">
        <v>0</v>
      </c>
    </row>
    <row r="145" spans="1:18">
      <c r="A145" s="627">
        <v>2005</v>
      </c>
      <c r="B145" s="628">
        <v>2.7940433253906898</v>
      </c>
      <c r="C145" s="629">
        <v>10.39827434199</v>
      </c>
      <c r="D145" s="629">
        <v>14.009702365335899</v>
      </c>
      <c r="E145" s="629">
        <v>4.4321672997244503</v>
      </c>
      <c r="F145" s="629">
        <v>5.7386794452184198</v>
      </c>
      <c r="G145" s="629">
        <v>12.382753196832301</v>
      </c>
      <c r="H145" s="629">
        <v>21.780679432983199</v>
      </c>
      <c r="I145" s="629">
        <v>26.5470225705334</v>
      </c>
      <c r="J145" s="629">
        <v>15.354247310787001</v>
      </c>
      <c r="K145" s="629">
        <v>7.7509777975574901</v>
      </c>
      <c r="L145" s="629">
        <v>2.6708426936194201</v>
      </c>
      <c r="M145" s="629">
        <v>0.21366741548955301</v>
      </c>
      <c r="N145" s="629">
        <v>0</v>
      </c>
      <c r="O145" s="629">
        <v>0</v>
      </c>
      <c r="P145" s="629">
        <v>0</v>
      </c>
      <c r="Q145" s="629">
        <v>0</v>
      </c>
      <c r="R145" s="630">
        <v>0</v>
      </c>
    </row>
    <row r="146" spans="1:18">
      <c r="A146" s="627">
        <v>2006</v>
      </c>
      <c r="B146" s="628">
        <v>3.2918121251861199</v>
      </c>
      <c r="C146" s="629">
        <v>9.6788792921785998</v>
      </c>
      <c r="D146" s="629">
        <v>17.302727330448999</v>
      </c>
      <c r="E146" s="629">
        <v>4.5492909417638696</v>
      </c>
      <c r="F146" s="629">
        <v>5.2463524430487203</v>
      </c>
      <c r="G146" s="629">
        <v>11.0403511287585</v>
      </c>
      <c r="H146" s="629">
        <v>20.558260382313101</v>
      </c>
      <c r="I146" s="629">
        <v>25.9499388242759</v>
      </c>
      <c r="J146" s="629">
        <v>16.7783584122893</v>
      </c>
      <c r="K146" s="629">
        <v>7.39648519841084</v>
      </c>
      <c r="L146" s="629">
        <v>2.4116147005943902</v>
      </c>
      <c r="M146" s="629">
        <v>0.533574995147163</v>
      </c>
      <c r="N146" s="629">
        <v>0</v>
      </c>
      <c r="O146" s="629">
        <v>0</v>
      </c>
      <c r="P146" s="629">
        <v>0</v>
      </c>
      <c r="Q146" s="629">
        <v>0</v>
      </c>
      <c r="R146" s="630">
        <v>0</v>
      </c>
    </row>
    <row r="147" spans="1:18">
      <c r="A147" s="627">
        <v>2007</v>
      </c>
      <c r="B147" s="628">
        <v>3.4415097005229698</v>
      </c>
      <c r="C147" s="629">
        <v>7.7532380510564103</v>
      </c>
      <c r="D147" s="629">
        <v>18.454298254538202</v>
      </c>
      <c r="E147" s="629">
        <v>5.3494980241317096</v>
      </c>
      <c r="F147" s="629">
        <v>4.7992025829230398</v>
      </c>
      <c r="G147" s="629">
        <v>10.192777618486399</v>
      </c>
      <c r="H147" s="629">
        <v>17.788430971151001</v>
      </c>
      <c r="I147" s="629">
        <v>25.904897790490502</v>
      </c>
      <c r="J147" s="629">
        <v>16.198927202707001</v>
      </c>
      <c r="K147" s="629">
        <v>7.7709814459137103</v>
      </c>
      <c r="L147" s="629">
        <v>2.8147571160220601</v>
      </c>
      <c r="M147" s="629">
        <v>0.53050874118566904</v>
      </c>
      <c r="N147" s="629">
        <v>0</v>
      </c>
      <c r="O147" s="629">
        <v>0</v>
      </c>
      <c r="P147" s="629">
        <v>0</v>
      </c>
      <c r="Q147" s="629">
        <v>0</v>
      </c>
      <c r="R147" s="630">
        <v>0</v>
      </c>
    </row>
    <row r="148" spans="1:18">
      <c r="A148" s="627">
        <v>2008</v>
      </c>
      <c r="B148" s="628">
        <v>1.7419595991093</v>
      </c>
      <c r="C148" s="629">
        <v>6.5715827141370298</v>
      </c>
      <c r="D148" s="629">
        <v>21.535958877980399</v>
      </c>
      <c r="E148" s="629">
        <v>6.4153972376739201</v>
      </c>
      <c r="F148" s="629">
        <v>4.9293288508374697</v>
      </c>
      <c r="G148" s="629">
        <v>8.9284534881868307</v>
      </c>
      <c r="H148" s="629">
        <v>16.889634019574199</v>
      </c>
      <c r="I148" s="629">
        <v>26.014743870080402</v>
      </c>
      <c r="J148" s="629">
        <v>16.148363513548901</v>
      </c>
      <c r="K148" s="629">
        <v>8.4053375458381705</v>
      </c>
      <c r="L148" s="629">
        <v>2.6090050190951599</v>
      </c>
      <c r="M148" s="629">
        <v>0.73978859117446905</v>
      </c>
      <c r="N148" s="629">
        <v>0</v>
      </c>
      <c r="O148" s="629">
        <v>0</v>
      </c>
      <c r="P148" s="629">
        <v>0</v>
      </c>
      <c r="Q148" s="629">
        <v>0</v>
      </c>
      <c r="R148" s="630">
        <v>0</v>
      </c>
    </row>
    <row r="149" spans="1:18">
      <c r="A149" s="627">
        <v>2009</v>
      </c>
      <c r="B149" s="628">
        <v>1.6389066963660199</v>
      </c>
      <c r="C149" s="629">
        <v>8.1196691752843506</v>
      </c>
      <c r="D149" s="629">
        <v>20.682652406799999</v>
      </c>
      <c r="E149" s="629">
        <v>7.2968062891192504</v>
      </c>
      <c r="F149" s="629">
        <v>4.6612126390988404</v>
      </c>
      <c r="G149" s="629">
        <v>8.35049905464491</v>
      </c>
      <c r="H149" s="629">
        <v>18.550027978734899</v>
      </c>
      <c r="I149" s="629">
        <v>24.134310656887099</v>
      </c>
      <c r="J149" s="629">
        <v>14.4927609395122</v>
      </c>
      <c r="K149" s="629">
        <v>8.3722452542136008</v>
      </c>
      <c r="L149" s="629">
        <v>3.2224291903888398</v>
      </c>
      <c r="M149" s="629">
        <v>1.1526733163349601</v>
      </c>
      <c r="N149" s="629">
        <v>0.207898657444441</v>
      </c>
      <c r="O149" s="629">
        <v>0</v>
      </c>
      <c r="P149" s="629">
        <v>0</v>
      </c>
      <c r="Q149" s="629">
        <v>0</v>
      </c>
      <c r="R149" s="630">
        <v>0</v>
      </c>
    </row>
    <row r="150" spans="1:18">
      <c r="A150" s="627">
        <v>2010</v>
      </c>
      <c r="B150" s="628">
        <v>2.0498051753607398</v>
      </c>
      <c r="C150" s="629">
        <v>9.7918889589013194</v>
      </c>
      <c r="D150" s="629">
        <v>21.840592011886802</v>
      </c>
      <c r="E150" s="629">
        <v>8.1090211435300894</v>
      </c>
      <c r="F150" s="629">
        <v>4.4426963675056896</v>
      </c>
      <c r="G150" s="629">
        <v>7.6138879988867796</v>
      </c>
      <c r="H150" s="629">
        <v>18.5601612286255</v>
      </c>
      <c r="I150" s="629">
        <v>25.456331200017601</v>
      </c>
      <c r="J150" s="629">
        <v>13.6665915133462</v>
      </c>
      <c r="K150" s="629">
        <v>8.1663265881180909</v>
      </c>
      <c r="L150" s="629">
        <v>2.5925373049224198</v>
      </c>
      <c r="M150" s="629">
        <v>1.1499251066729499</v>
      </c>
      <c r="N150" s="629">
        <v>0.20740298439379301</v>
      </c>
      <c r="O150" s="629">
        <v>0</v>
      </c>
      <c r="P150" s="629">
        <v>0</v>
      </c>
      <c r="Q150" s="629">
        <v>0</v>
      </c>
      <c r="R150" s="630">
        <v>0</v>
      </c>
    </row>
    <row r="151" spans="1:18">
      <c r="A151" s="627">
        <v>2011</v>
      </c>
      <c r="B151" s="628">
        <v>1.7146412943016101</v>
      </c>
      <c r="C151" s="629">
        <v>11.693614978121699</v>
      </c>
      <c r="D151" s="629">
        <v>22.295960641845401</v>
      </c>
      <c r="E151" s="629">
        <v>10.111953065531299</v>
      </c>
      <c r="F151" s="629">
        <v>4.7827337863563404</v>
      </c>
      <c r="G151" s="629">
        <v>6.3513841395939599</v>
      </c>
      <c r="H151" s="629">
        <v>19.649841112917201</v>
      </c>
      <c r="I151" s="629">
        <v>25.8999135575183</v>
      </c>
      <c r="J151" s="629">
        <v>14.7119647145645</v>
      </c>
      <c r="K151" s="629">
        <v>8.0618750162391706</v>
      </c>
      <c r="L151" s="629">
        <v>2.8647220268909601</v>
      </c>
      <c r="M151" s="629">
        <v>0.94305789988795596</v>
      </c>
      <c r="N151" s="629">
        <v>0.41504176564032902</v>
      </c>
      <c r="O151" s="629">
        <v>0</v>
      </c>
      <c r="P151" s="629">
        <v>0</v>
      </c>
      <c r="Q151" s="629">
        <v>0</v>
      </c>
      <c r="R151" s="630">
        <v>0</v>
      </c>
    </row>
    <row r="152" spans="1:18">
      <c r="A152" s="627">
        <v>2012</v>
      </c>
      <c r="B152" s="628">
        <v>1.93018300433178</v>
      </c>
      <c r="C152" s="629">
        <v>12.452926002802799</v>
      </c>
      <c r="D152" s="629">
        <v>22.560041470678499</v>
      </c>
      <c r="E152" s="629">
        <v>10.865039203914</v>
      </c>
      <c r="F152" s="629">
        <v>5.7404319806021498</v>
      </c>
      <c r="G152" s="629">
        <v>4.7920426827868399</v>
      </c>
      <c r="H152" s="629">
        <v>18.870344275029598</v>
      </c>
      <c r="I152" s="629">
        <v>23.7265701011723</v>
      </c>
      <c r="J152" s="629">
        <v>15.7654430378212</v>
      </c>
      <c r="K152" s="629">
        <v>8.6164828021173996</v>
      </c>
      <c r="L152" s="629">
        <v>2.6682891529248298</v>
      </c>
      <c r="M152" s="629">
        <v>0.94699310606049303</v>
      </c>
      <c r="N152" s="629">
        <v>0.41677365815530898</v>
      </c>
      <c r="O152" s="629">
        <v>0</v>
      </c>
      <c r="P152" s="629">
        <v>0</v>
      </c>
      <c r="Q152" s="629">
        <v>0</v>
      </c>
      <c r="R152" s="630">
        <v>0</v>
      </c>
    </row>
    <row r="153" spans="1:18">
      <c r="A153" s="627">
        <v>2013</v>
      </c>
      <c r="B153" s="628">
        <v>3.5246650910212902</v>
      </c>
      <c r="C153" s="629">
        <v>11.9752984466336</v>
      </c>
      <c r="D153" s="629">
        <v>19.921614427693001</v>
      </c>
      <c r="E153" s="629">
        <v>12.4034623218964</v>
      </c>
      <c r="F153" s="629">
        <v>6.46210024455437</v>
      </c>
      <c r="G153" s="629">
        <v>3.4209984706971301</v>
      </c>
      <c r="H153" s="629">
        <v>18.153144818259101</v>
      </c>
      <c r="I153" s="629">
        <v>22.186170282026001</v>
      </c>
      <c r="J153" s="629">
        <v>17.0334001854898</v>
      </c>
      <c r="K153" s="629">
        <v>8.9607767942274901</v>
      </c>
      <c r="L153" s="629">
        <v>2.91539563005216</v>
      </c>
      <c r="M153" s="629">
        <v>1.1495384194505001</v>
      </c>
      <c r="N153" s="629">
        <v>0.41466648129662198</v>
      </c>
      <c r="O153" s="629">
        <v>0</v>
      </c>
      <c r="P153" s="629">
        <v>0</v>
      </c>
      <c r="Q153" s="629">
        <v>0</v>
      </c>
      <c r="R153" s="630">
        <v>0</v>
      </c>
    </row>
    <row r="154" spans="1:18">
      <c r="A154" s="627">
        <v>2014</v>
      </c>
      <c r="B154" s="628">
        <v>3.1069608406570701</v>
      </c>
      <c r="C154" s="629">
        <v>11.469831405916899</v>
      </c>
      <c r="D154" s="629">
        <v>23.812427530479699</v>
      </c>
      <c r="E154" s="629">
        <v>13.9662744413849</v>
      </c>
      <c r="F154" s="629">
        <v>6.6762762914144202</v>
      </c>
      <c r="G154" s="629">
        <v>4.1134608049879304</v>
      </c>
      <c r="H154" s="629">
        <v>15.983371674655199</v>
      </c>
      <c r="I154" s="629">
        <v>18.999861699333401</v>
      </c>
      <c r="J154" s="629">
        <v>18.625764195613002</v>
      </c>
      <c r="K154" s="629">
        <v>9.3805555886170797</v>
      </c>
      <c r="L154" s="629">
        <v>3.2159763291536301</v>
      </c>
      <c r="M154" s="629">
        <v>0.88245455276762397</v>
      </c>
      <c r="N154" s="629">
        <v>0.58255515762320098</v>
      </c>
      <c r="O154" s="629">
        <v>0.19418505254106699</v>
      </c>
      <c r="P154" s="629">
        <v>0</v>
      </c>
      <c r="Q154" s="629">
        <v>0</v>
      </c>
      <c r="R154" s="630">
        <v>0</v>
      </c>
    </row>
    <row r="155" spans="1:18">
      <c r="A155" s="627">
        <v>2015</v>
      </c>
      <c r="B155" s="628">
        <v>2.93384707188675</v>
      </c>
      <c r="C155" s="629">
        <v>11.1364434078213</v>
      </c>
      <c r="D155" s="629">
        <v>25.9581104591838</v>
      </c>
      <c r="E155" s="629">
        <v>14.353498404866199</v>
      </c>
      <c r="F155" s="629">
        <v>6.6090956353834898</v>
      </c>
      <c r="G155" s="629">
        <v>5.0513511960210202</v>
      </c>
      <c r="H155" s="629">
        <v>14.4029704011158</v>
      </c>
      <c r="I155" s="629">
        <v>18.004524393475599</v>
      </c>
      <c r="J155" s="629">
        <v>19.9717238648083</v>
      </c>
      <c r="K155" s="629">
        <v>10.284692593220001</v>
      </c>
      <c r="L155" s="629">
        <v>3.2631714057060401</v>
      </c>
      <c r="M155" s="629">
        <v>1.3833822405714</v>
      </c>
      <c r="N155" s="629">
        <v>0.73346176797168805</v>
      </c>
      <c r="O155" s="629">
        <v>0.18336544199292201</v>
      </c>
      <c r="P155" s="629">
        <v>0.18336544199292201</v>
      </c>
      <c r="Q155" s="629">
        <v>0</v>
      </c>
      <c r="R155" s="630">
        <v>0</v>
      </c>
    </row>
    <row r="156" spans="1:18">
      <c r="A156" s="627">
        <v>2016</v>
      </c>
      <c r="B156" s="628">
        <v>3.7398757915593901</v>
      </c>
      <c r="C156" s="629">
        <v>10.566262407019</v>
      </c>
      <c r="D156" s="629">
        <v>27.439194029197601</v>
      </c>
      <c r="E156" s="629">
        <v>16.677779447791401</v>
      </c>
      <c r="F156" s="629">
        <v>6.6530144302992396</v>
      </c>
      <c r="G156" s="629">
        <v>4.7808377945910498</v>
      </c>
      <c r="H156" s="629">
        <v>13.8710243420879</v>
      </c>
      <c r="I156" s="629">
        <v>18.827473061767801</v>
      </c>
      <c r="J156" s="629">
        <v>18.223429790827801</v>
      </c>
      <c r="K156" s="629">
        <v>11.2340143157691</v>
      </c>
      <c r="L156" s="629">
        <v>3.7826027505048101</v>
      </c>
      <c r="M156" s="629">
        <v>1.38836584712968</v>
      </c>
      <c r="N156" s="629">
        <v>0.79817152551485204</v>
      </c>
      <c r="O156" s="629">
        <v>0.17354573089121</v>
      </c>
      <c r="P156" s="629">
        <v>0.17354573089121</v>
      </c>
      <c r="Q156" s="629">
        <v>0</v>
      </c>
      <c r="R156" s="630">
        <v>0</v>
      </c>
    </row>
    <row r="157" spans="1:18">
      <c r="A157" s="627">
        <v>2017</v>
      </c>
      <c r="B157" s="628">
        <v>4.5441277167567602</v>
      </c>
      <c r="C157" s="629">
        <v>10.0169582517997</v>
      </c>
      <c r="D157" s="629">
        <v>28.2129797510092</v>
      </c>
      <c r="E157" s="629">
        <v>17.6299840141996</v>
      </c>
      <c r="F157" s="629">
        <v>7.1750349850771098</v>
      </c>
      <c r="G157" s="629">
        <v>5.1637703363281302</v>
      </c>
      <c r="H157" s="629">
        <v>14.5605294572358</v>
      </c>
      <c r="I157" s="629">
        <v>19.262084405813301</v>
      </c>
      <c r="J157" s="629">
        <v>17.960420794819001</v>
      </c>
      <c r="K157" s="629">
        <v>11.0045694301735</v>
      </c>
      <c r="L157" s="629">
        <v>5.0406831265868197</v>
      </c>
      <c r="M157" s="629">
        <v>1.9641576022549001</v>
      </c>
      <c r="N157" s="629">
        <v>0.75279613702422699</v>
      </c>
      <c r="O157" s="629">
        <v>0.16367980018790801</v>
      </c>
      <c r="P157" s="629">
        <v>0.16367980018790801</v>
      </c>
      <c r="Q157" s="629">
        <v>0</v>
      </c>
      <c r="R157" s="630">
        <v>0</v>
      </c>
    </row>
    <row r="158" spans="1:18">
      <c r="A158" s="627">
        <v>2018</v>
      </c>
      <c r="B158" s="628">
        <v>5.0635850103753901</v>
      </c>
      <c r="C158" s="629">
        <v>12.090234961561499</v>
      </c>
      <c r="D158" s="629">
        <v>27.609659304079301</v>
      </c>
      <c r="E158" s="629">
        <v>17.559048612944999</v>
      </c>
      <c r="F158" s="629">
        <v>7.2957088969755404</v>
      </c>
      <c r="G158" s="629">
        <v>6.1555044431832702</v>
      </c>
      <c r="H158" s="629">
        <v>12.417326535289099</v>
      </c>
      <c r="I158" s="629">
        <v>21.266201003735201</v>
      </c>
      <c r="J158" s="629">
        <v>17.1907327848085</v>
      </c>
      <c r="K158" s="629">
        <v>11.2635941526155</v>
      </c>
      <c r="L158" s="629">
        <v>4.8018211486363098</v>
      </c>
      <c r="M158" s="629">
        <v>1.9133427726472101</v>
      </c>
      <c r="N158" s="629">
        <v>0.874660270125587</v>
      </c>
      <c r="O158" s="629">
        <v>0.15621164990098399</v>
      </c>
      <c r="P158" s="629">
        <v>0.15621164990098399</v>
      </c>
      <c r="Q158" s="629">
        <v>0</v>
      </c>
      <c r="R158" s="630">
        <v>0</v>
      </c>
    </row>
    <row r="159" spans="1:18">
      <c r="A159" s="627">
        <v>2019</v>
      </c>
      <c r="B159" s="628">
        <v>5.07100521929374</v>
      </c>
      <c r="C159" s="629">
        <v>12.906530122943099</v>
      </c>
      <c r="D159" s="629">
        <v>27.679296783646699</v>
      </c>
      <c r="E159" s="629">
        <v>18.295384325098802</v>
      </c>
      <c r="F159" s="629">
        <v>8.4525773975439602</v>
      </c>
      <c r="G159" s="629">
        <v>6.0855722900323599</v>
      </c>
      <c r="H159" s="629">
        <v>12.9032921928519</v>
      </c>
      <c r="I159" s="629">
        <v>22.3263413716322</v>
      </c>
      <c r="J159" s="629">
        <v>15.549854240408299</v>
      </c>
      <c r="K159" s="629">
        <v>11.1223211474921</v>
      </c>
      <c r="L159" s="629">
        <v>4.5736466435516903</v>
      </c>
      <c r="M159" s="629">
        <v>2.2287595705758698</v>
      </c>
      <c r="N159" s="629">
        <v>1.03225836993236</v>
      </c>
      <c r="O159" s="629">
        <v>0.62568697413769103</v>
      </c>
      <c r="P159" s="629">
        <v>0.15642174353442301</v>
      </c>
      <c r="Q159" s="629">
        <v>0</v>
      </c>
      <c r="R159" s="630">
        <v>0</v>
      </c>
    </row>
    <row r="160" spans="1:18">
      <c r="A160" s="627">
        <v>2020</v>
      </c>
      <c r="B160" s="628">
        <v>5.5905941580704201</v>
      </c>
      <c r="C160" s="629">
        <v>12.3859921741654</v>
      </c>
      <c r="D160" s="629">
        <v>29.064963792453799</v>
      </c>
      <c r="E160" s="629">
        <v>20.529072682976398</v>
      </c>
      <c r="F160" s="629">
        <v>8.9269174879557802</v>
      </c>
      <c r="G160" s="629">
        <v>4.8411582347971898</v>
      </c>
      <c r="H160" s="629">
        <v>12.049822802434001</v>
      </c>
      <c r="I160" s="629">
        <v>20.111079507743401</v>
      </c>
      <c r="J160" s="629">
        <v>16.184742072195299</v>
      </c>
      <c r="K160" s="629">
        <v>12.250422590016401</v>
      </c>
      <c r="L160" s="629">
        <v>5.9848446573447598</v>
      </c>
      <c r="M160" s="629">
        <v>2.0735165996769398</v>
      </c>
      <c r="N160" s="629">
        <v>0.87633481363116295</v>
      </c>
      <c r="O160" s="629">
        <v>0.62604287300411698</v>
      </c>
      <c r="P160" s="629">
        <v>0</v>
      </c>
      <c r="Q160" s="629">
        <v>0</v>
      </c>
      <c r="R160" s="630">
        <v>0</v>
      </c>
    </row>
    <row r="161" spans="1:20">
      <c r="A161" s="627">
        <v>2021</v>
      </c>
      <c r="B161" s="628">
        <v>5.6507854477664798</v>
      </c>
      <c r="C161" s="629">
        <v>11.6040103363003</v>
      </c>
      <c r="D161" s="629">
        <v>29.691041847890101</v>
      </c>
      <c r="E161" s="629">
        <v>19.131360727818599</v>
      </c>
      <c r="F161" s="629">
        <v>10.538199936588001</v>
      </c>
      <c r="G161" s="629">
        <v>5.3819972573433104</v>
      </c>
      <c r="H161" s="629">
        <v>9.1377673775805803</v>
      </c>
      <c r="I161" s="629">
        <v>19.197038469901699</v>
      </c>
      <c r="J161" s="629">
        <v>15.8273047452097</v>
      </c>
      <c r="K161" s="629">
        <v>12.332527098626</v>
      </c>
      <c r="L161" s="629">
        <v>5.8483029770614596</v>
      </c>
      <c r="M161" s="629">
        <v>2.5078930206591701</v>
      </c>
      <c r="N161" s="629">
        <v>1.4060411007314899</v>
      </c>
      <c r="O161" s="629">
        <v>0.78113394485082899</v>
      </c>
      <c r="P161" s="629">
        <v>0</v>
      </c>
      <c r="Q161" s="629">
        <v>0</v>
      </c>
      <c r="R161" s="630">
        <v>0</v>
      </c>
    </row>
    <row r="162" spans="1:20">
      <c r="A162" s="627">
        <v>2022</v>
      </c>
      <c r="B162" s="628">
        <v>5.3058511059889399</v>
      </c>
      <c r="C162" s="629">
        <v>11.696306800172399</v>
      </c>
      <c r="D162" s="629">
        <v>30.396550667753299</v>
      </c>
      <c r="E162" s="629">
        <v>19.338489970321302</v>
      </c>
      <c r="F162" s="629">
        <v>11.743119321665199</v>
      </c>
      <c r="G162" s="629">
        <v>5.6915000905879101</v>
      </c>
      <c r="H162" s="629">
        <v>7.9000892466983998</v>
      </c>
      <c r="I162" s="629">
        <v>17.979193628257399</v>
      </c>
      <c r="J162" s="629">
        <v>17.216218232093301</v>
      </c>
      <c r="K162" s="629">
        <v>12.169990806844799</v>
      </c>
      <c r="L162" s="629">
        <v>5.1478159058461701</v>
      </c>
      <c r="M162" s="629">
        <v>2.8781112697081301</v>
      </c>
      <c r="N162" s="629">
        <v>1.5614583553282499</v>
      </c>
      <c r="O162" s="629">
        <v>0.78072917766412397</v>
      </c>
      <c r="P162" s="629">
        <v>0</v>
      </c>
      <c r="Q162" s="629">
        <v>0</v>
      </c>
      <c r="R162" s="630">
        <v>0</v>
      </c>
    </row>
    <row r="163" spans="1:20">
      <c r="A163" s="627">
        <v>2023</v>
      </c>
      <c r="B163" s="628">
        <v>4.3432712009960701</v>
      </c>
      <c r="C163" s="629">
        <v>10.581682581189099</v>
      </c>
      <c r="D163" s="629">
        <v>33.067680123096601</v>
      </c>
      <c r="E163" s="629">
        <v>20.176994988006701</v>
      </c>
      <c r="F163" s="629">
        <v>12.7478309860905</v>
      </c>
      <c r="G163" s="629">
        <v>5.6418659225423298</v>
      </c>
      <c r="H163" s="629">
        <v>8.2714797032514902</v>
      </c>
      <c r="I163" s="629">
        <v>15.0749007550382</v>
      </c>
      <c r="J163" s="629">
        <v>19.093414155280801</v>
      </c>
      <c r="K163" s="629">
        <v>12.149757843302099</v>
      </c>
      <c r="L163" s="629">
        <v>6.33311227010699</v>
      </c>
      <c r="M163" s="629">
        <v>2.61478899942386</v>
      </c>
      <c r="N163" s="629">
        <v>1.7147486239567</v>
      </c>
      <c r="O163" s="629">
        <v>0.77943119270759098</v>
      </c>
      <c r="P163" s="629">
        <v>0</v>
      </c>
      <c r="Q163" s="629">
        <v>0</v>
      </c>
      <c r="R163" s="630">
        <v>0</v>
      </c>
    </row>
    <row r="164" spans="1:20">
      <c r="A164" s="627">
        <v>2024</v>
      </c>
      <c r="B164" s="628">
        <v>5.1899999024160097</v>
      </c>
      <c r="C164" s="629">
        <v>10.5776567368264</v>
      </c>
      <c r="D164" s="629">
        <v>37.131750122435797</v>
      </c>
      <c r="E164" s="629">
        <v>21.610049220353901</v>
      </c>
      <c r="F164" s="629">
        <v>13.010709047068801</v>
      </c>
      <c r="G164" s="629">
        <v>4.7327992942109098</v>
      </c>
      <c r="H164" s="629">
        <v>6.4247395120047601</v>
      </c>
      <c r="I164" s="629">
        <v>15.792211651946401</v>
      </c>
      <c r="J164" s="629">
        <v>19.666381121371401</v>
      </c>
      <c r="K164" s="629">
        <v>12.644053098160899</v>
      </c>
      <c r="L164" s="629">
        <v>6.8604271834126802</v>
      </c>
      <c r="M164" s="629">
        <v>3.2407780648549198</v>
      </c>
      <c r="N164" s="629">
        <v>1.2480311412429801</v>
      </c>
      <c r="O164" s="629">
        <v>0.31200778531074602</v>
      </c>
      <c r="P164" s="629">
        <v>0.15600389265537301</v>
      </c>
      <c r="Q164" s="629">
        <v>0</v>
      </c>
      <c r="R164" s="630">
        <v>0</v>
      </c>
    </row>
    <row r="165" spans="1:20" ht="15" thickBot="1">
      <c r="A165" s="631">
        <v>2025</v>
      </c>
      <c r="B165" s="632">
        <v>5.8238112683801599</v>
      </c>
      <c r="C165" s="633">
        <v>10.3617829504224</v>
      </c>
      <c r="D165" s="633">
        <v>38.936776781690398</v>
      </c>
      <c r="E165" s="633">
        <v>23.104854426860602</v>
      </c>
      <c r="F165" s="633">
        <v>14.067841827385999</v>
      </c>
      <c r="G165" s="633">
        <v>5.6862184216182401</v>
      </c>
      <c r="H165" s="633">
        <v>6.2581086990118502</v>
      </c>
      <c r="I165" s="633">
        <v>13.4639074549345</v>
      </c>
      <c r="J165" s="633">
        <v>17.9258602993831</v>
      </c>
      <c r="K165" s="633">
        <v>12.812890749832</v>
      </c>
      <c r="L165" s="633">
        <v>7.7205655929059303</v>
      </c>
      <c r="M165" s="633">
        <v>3.1245022765481298</v>
      </c>
      <c r="N165" s="633">
        <v>1.4054427656988899</v>
      </c>
      <c r="O165" s="633">
        <v>0.31232061459975402</v>
      </c>
      <c r="P165" s="633">
        <v>0.15616030729987701</v>
      </c>
      <c r="Q165" s="633">
        <v>0</v>
      </c>
      <c r="R165" s="634">
        <v>0</v>
      </c>
      <c r="T165" s="639"/>
    </row>
    <row r="166" spans="1:20" ht="15" thickTop="1"/>
    <row r="168" spans="1:20" ht="15.6">
      <c r="A168" s="615" t="s">
        <v>496</v>
      </c>
      <c r="L168" s="617"/>
      <c r="M168" s="617"/>
    </row>
    <row r="169" spans="1:20" ht="16.2" thickBot="1">
      <c r="A169" s="615"/>
    </row>
    <row r="170" spans="1:20" ht="15.6">
      <c r="A170" s="618"/>
      <c r="B170" s="933" t="s">
        <v>475</v>
      </c>
      <c r="C170" s="934"/>
      <c r="D170" s="934"/>
      <c r="E170" s="934"/>
      <c r="F170" s="934"/>
      <c r="G170" s="934"/>
      <c r="H170" s="934"/>
      <c r="I170" s="934"/>
      <c r="J170" s="934"/>
      <c r="K170" s="934"/>
      <c r="L170" s="934"/>
      <c r="M170" s="934"/>
      <c r="N170" s="934"/>
      <c r="O170" s="934"/>
      <c r="P170" s="934"/>
      <c r="Q170" s="934"/>
      <c r="R170" s="935"/>
    </row>
    <row r="171" spans="1:20" ht="16.2" thickBot="1">
      <c r="A171" s="619" t="s">
        <v>476</v>
      </c>
      <c r="B171" s="620" t="s">
        <v>261</v>
      </c>
      <c r="C171" s="621" t="s">
        <v>262</v>
      </c>
      <c r="D171" s="621" t="s">
        <v>477</v>
      </c>
      <c r="E171" s="621" t="s">
        <v>478</v>
      </c>
      <c r="F171" s="621" t="s">
        <v>479</v>
      </c>
      <c r="G171" s="621" t="s">
        <v>480</v>
      </c>
      <c r="H171" s="621" t="s">
        <v>481</v>
      </c>
      <c r="I171" s="621" t="s">
        <v>482</v>
      </c>
      <c r="J171" s="621" t="s">
        <v>483</v>
      </c>
      <c r="K171" s="621" t="s">
        <v>484</v>
      </c>
      <c r="L171" s="621" t="s">
        <v>485</v>
      </c>
      <c r="M171" s="621" t="s">
        <v>486</v>
      </c>
      <c r="N171" s="621" t="s">
        <v>487</v>
      </c>
      <c r="O171" s="621" t="s">
        <v>488</v>
      </c>
      <c r="P171" s="621" t="s">
        <v>489</v>
      </c>
      <c r="Q171" s="621" t="s">
        <v>490</v>
      </c>
      <c r="R171" s="642" t="s">
        <v>491</v>
      </c>
    </row>
    <row r="172" spans="1:20" ht="15" thickTop="1">
      <c r="A172" s="623">
        <v>1999</v>
      </c>
      <c r="B172" s="624">
        <v>0</v>
      </c>
      <c r="C172" s="625">
        <v>3.4265996205059901</v>
      </c>
      <c r="D172" s="625">
        <v>0</v>
      </c>
      <c r="E172" s="625">
        <v>7.3607928647962604</v>
      </c>
      <c r="F172" s="625">
        <v>1.64156965819707</v>
      </c>
      <c r="G172" s="625">
        <v>14.7502549464174</v>
      </c>
      <c r="H172" s="625">
        <v>14.9982265389547</v>
      </c>
      <c r="I172" s="625">
        <v>11.0725997937157</v>
      </c>
      <c r="J172" s="625">
        <v>3.5685750647822898</v>
      </c>
      <c r="K172" s="625">
        <v>2.1424243027276901</v>
      </c>
      <c r="L172" s="625">
        <v>0</v>
      </c>
      <c r="M172" s="625">
        <v>0</v>
      </c>
      <c r="N172" s="625">
        <v>1.142199873502</v>
      </c>
      <c r="O172" s="625">
        <v>0</v>
      </c>
      <c r="P172" s="625">
        <v>0</v>
      </c>
      <c r="Q172" s="625">
        <v>0</v>
      </c>
      <c r="R172" s="626">
        <v>0</v>
      </c>
    </row>
    <row r="173" spans="1:20">
      <c r="A173" s="627">
        <v>2000</v>
      </c>
      <c r="B173" s="628">
        <v>1.1472321291882099</v>
      </c>
      <c r="C173" s="629">
        <v>2.2423300839251499</v>
      </c>
      <c r="D173" s="629">
        <v>0.94654358667690397</v>
      </c>
      <c r="E173" s="629">
        <v>4.9271279516608297</v>
      </c>
      <c r="F173" s="629">
        <v>3.4554867175807602</v>
      </c>
      <c r="G173" s="629">
        <v>10.654095044257801</v>
      </c>
      <c r="H173" s="629">
        <v>16.612134252003202</v>
      </c>
      <c r="I173" s="629">
        <v>12.7478147018708</v>
      </c>
      <c r="J173" s="629">
        <v>6.23608813815214</v>
      </c>
      <c r="K173" s="629">
        <v>2.77465924584898</v>
      </c>
      <c r="L173" s="629">
        <v>0.56058252098128802</v>
      </c>
      <c r="M173" s="629">
        <v>0</v>
      </c>
      <c r="N173" s="629">
        <v>0.56058252098128802</v>
      </c>
      <c r="O173" s="629">
        <v>0.56058252098128802</v>
      </c>
      <c r="P173" s="629">
        <v>0</v>
      </c>
      <c r="Q173" s="629">
        <v>0</v>
      </c>
      <c r="R173" s="630">
        <v>0</v>
      </c>
    </row>
    <row r="174" spans="1:20">
      <c r="A174" s="627">
        <v>2001</v>
      </c>
      <c r="B174" s="628">
        <v>1.5137513028830101</v>
      </c>
      <c r="C174" s="629">
        <v>1.87044520311752</v>
      </c>
      <c r="D174" s="629">
        <v>0.76755589355130505</v>
      </c>
      <c r="E174" s="629">
        <v>3.64093381458044</v>
      </c>
      <c r="F174" s="629">
        <v>3.9524377587076298</v>
      </c>
      <c r="G174" s="629">
        <v>11.881666472667501</v>
      </c>
      <c r="H174" s="629">
        <v>15.399562401786801</v>
      </c>
      <c r="I174" s="629">
        <v>14.4923216604667</v>
      </c>
      <c r="J174" s="629">
        <v>5.3749487445825599</v>
      </c>
      <c r="K174" s="629">
        <v>3.34794727796411</v>
      </c>
      <c r="L174" s="629">
        <v>1.87044520311752</v>
      </c>
      <c r="M174" s="629">
        <v>0.74817808124700702</v>
      </c>
      <c r="N174" s="629">
        <v>0.37408904062350401</v>
      </c>
      <c r="O174" s="629">
        <v>0.37408904062350401</v>
      </c>
      <c r="P174" s="629">
        <v>0</v>
      </c>
      <c r="Q174" s="629">
        <v>0</v>
      </c>
      <c r="R174" s="630">
        <v>0</v>
      </c>
    </row>
    <row r="175" spans="1:20">
      <c r="A175" s="627">
        <v>2002</v>
      </c>
      <c r="B175" s="628">
        <v>1.40114733619304</v>
      </c>
      <c r="C175" s="629">
        <v>1.66588408147394</v>
      </c>
      <c r="D175" s="629">
        <v>1.29966723089658</v>
      </c>
      <c r="E175" s="629">
        <v>3.4254463777961002</v>
      </c>
      <c r="F175" s="629">
        <v>4.0440724314514398</v>
      </c>
      <c r="G175" s="629">
        <v>10.1801898571526</v>
      </c>
      <c r="H175" s="629">
        <v>13.9283179815301</v>
      </c>
      <c r="I175" s="629">
        <v>13.810262329623001</v>
      </c>
      <c r="J175" s="629">
        <v>5.6551489266448902</v>
      </c>
      <c r="K175" s="629">
        <v>3.04012738975117</v>
      </c>
      <c r="L175" s="629">
        <v>1.66588408147394</v>
      </c>
      <c r="M175" s="629">
        <v>0.55529469382464602</v>
      </c>
      <c r="N175" s="629">
        <v>0.27764734691232301</v>
      </c>
      <c r="O175" s="629">
        <v>0.27764734691232301</v>
      </c>
      <c r="P175" s="629">
        <v>0</v>
      </c>
      <c r="Q175" s="629">
        <v>0</v>
      </c>
      <c r="R175" s="630">
        <v>0</v>
      </c>
    </row>
    <row r="176" spans="1:20">
      <c r="A176" s="627">
        <v>2003</v>
      </c>
      <c r="B176" s="628">
        <v>1.16602919585609</v>
      </c>
      <c r="C176" s="629">
        <v>2.7824536789436598</v>
      </c>
      <c r="D176" s="629">
        <v>1.0253381672651101</v>
      </c>
      <c r="E176" s="629">
        <v>3.1405006279313898</v>
      </c>
      <c r="F176" s="629">
        <v>4.3099468875365403</v>
      </c>
      <c r="G176" s="629">
        <v>11.9935432911132</v>
      </c>
      <c r="H176" s="629">
        <v>15.6232535457846</v>
      </c>
      <c r="I176" s="629">
        <v>14.399922819367401</v>
      </c>
      <c r="J176" s="629">
        <v>5.3376507143202296</v>
      </c>
      <c r="K176" s="629">
        <v>4.1507686678929696</v>
      </c>
      <c r="L176" s="629">
        <v>1.53329783611531</v>
      </c>
      <c r="M176" s="629">
        <v>0.49313048834948697</v>
      </c>
      <c r="N176" s="629">
        <v>0.21904254801647299</v>
      </c>
      <c r="O176" s="629">
        <v>0.21904254801647299</v>
      </c>
      <c r="P176" s="629">
        <v>0</v>
      </c>
      <c r="Q176" s="629">
        <v>0</v>
      </c>
      <c r="R176" s="630">
        <v>0</v>
      </c>
    </row>
    <row r="177" spans="1:18">
      <c r="A177" s="627">
        <v>2004</v>
      </c>
      <c r="B177" s="628">
        <v>1.36459819770624</v>
      </c>
      <c r="C177" s="629">
        <v>2.52551986907415</v>
      </c>
      <c r="D177" s="629">
        <v>2.3050105719640599</v>
      </c>
      <c r="E177" s="629">
        <v>2.5665659331868298</v>
      </c>
      <c r="F177" s="629">
        <v>5.5410675918847199</v>
      </c>
      <c r="G177" s="629">
        <v>10.204306188022001</v>
      </c>
      <c r="H177" s="629">
        <v>17.044820522536099</v>
      </c>
      <c r="I177" s="629">
        <v>14.0372791560798</v>
      </c>
      <c r="J177" s="629">
        <v>6.8640154721685196</v>
      </c>
      <c r="K177" s="629">
        <v>4.14306281833914</v>
      </c>
      <c r="L177" s="629">
        <v>1.6996134970150101</v>
      </c>
      <c r="M177" s="629">
        <v>0.70164599500297098</v>
      </c>
      <c r="N177" s="629">
        <v>0</v>
      </c>
      <c r="O177" s="629">
        <v>0.43160950696827199</v>
      </c>
      <c r="P177" s="629">
        <v>0</v>
      </c>
      <c r="Q177" s="629">
        <v>0</v>
      </c>
      <c r="R177" s="630">
        <v>0</v>
      </c>
    </row>
    <row r="178" spans="1:18">
      <c r="A178" s="627">
        <v>2005</v>
      </c>
      <c r="B178" s="628">
        <v>0.91381280256572095</v>
      </c>
      <c r="C178" s="629">
        <v>2.7141744454807002</v>
      </c>
      <c r="D178" s="629">
        <v>2.8525668304932799</v>
      </c>
      <c r="E178" s="629">
        <v>2.79333822291958</v>
      </c>
      <c r="F178" s="629">
        <v>5.2075022503113901</v>
      </c>
      <c r="G178" s="629">
        <v>10.5110266371438</v>
      </c>
      <c r="H178" s="629">
        <v>14.8130491140936</v>
      </c>
      <c r="I178" s="629">
        <v>13.826632123744499</v>
      </c>
      <c r="J178" s="629">
        <v>6.5823666020204703</v>
      </c>
      <c r="K178" s="629">
        <v>4.5518637858817002</v>
      </c>
      <c r="L178" s="629">
        <v>2.3237827106397302</v>
      </c>
      <c r="M178" s="629">
        <v>0.69469686798118502</v>
      </c>
      <c r="N178" s="629">
        <v>0</v>
      </c>
      <c r="O178" s="629">
        <v>0.21366741548955301</v>
      </c>
      <c r="P178" s="629">
        <v>0.21366741548955301</v>
      </c>
      <c r="Q178" s="629">
        <v>0</v>
      </c>
      <c r="R178" s="630">
        <v>0</v>
      </c>
    </row>
    <row r="179" spans="1:18">
      <c r="A179" s="627">
        <v>2006</v>
      </c>
      <c r="B179" s="628">
        <v>1.0270333040140001</v>
      </c>
      <c r="C179" s="629">
        <v>2.4541430015753098</v>
      </c>
      <c r="D179" s="629">
        <v>4.0209795578327903</v>
      </c>
      <c r="E179" s="629">
        <v>3.37730910896284</v>
      </c>
      <c r="F179" s="629">
        <v>4.8170640557803104</v>
      </c>
      <c r="G179" s="629">
        <v>10.2326908802481</v>
      </c>
      <c r="H179" s="629">
        <v>13.909270888273401</v>
      </c>
      <c r="I179" s="629">
        <v>12.521732642364499</v>
      </c>
      <c r="J179" s="629">
        <v>7.0383079889660403</v>
      </c>
      <c r="K179" s="629">
        <v>4.2577581803059301</v>
      </c>
      <c r="L179" s="629">
        <v>1.65157859978011</v>
      </c>
      <c r="M179" s="629">
        <v>0.26240464998728402</v>
      </c>
      <c r="N179" s="629">
        <v>0.20970562613864299</v>
      </c>
      <c r="O179" s="629">
        <v>0.20970562613864299</v>
      </c>
      <c r="P179" s="629">
        <v>0.20970562613864299</v>
      </c>
      <c r="Q179" s="629">
        <v>0</v>
      </c>
      <c r="R179" s="630">
        <v>0</v>
      </c>
    </row>
    <row r="180" spans="1:18">
      <c r="A180" s="627">
        <v>2007</v>
      </c>
      <c r="B180" s="628">
        <v>0.81263080442192503</v>
      </c>
      <c r="C180" s="629">
        <v>2.4400399686950398</v>
      </c>
      <c r="D180" s="629">
        <v>4.6233740884088599</v>
      </c>
      <c r="E180" s="629">
        <v>3.2318415704583998</v>
      </c>
      <c r="F180" s="629">
        <v>4.4270708421322098</v>
      </c>
      <c r="G180" s="629">
        <v>9.9653869436172204</v>
      </c>
      <c r="H180" s="629">
        <v>14.953157403261001</v>
      </c>
      <c r="I180" s="629">
        <v>11.4072723388654</v>
      </c>
      <c r="J180" s="629">
        <v>8.1569367716521093</v>
      </c>
      <c r="K180" s="629">
        <v>6.3051184900475503</v>
      </c>
      <c r="L180" s="629">
        <v>1.6420876013818499</v>
      </c>
      <c r="M180" s="629">
        <v>0.260896709576178</v>
      </c>
      <c r="N180" s="629">
        <v>0.208500527112745</v>
      </c>
      <c r="O180" s="629">
        <v>0.208500527112745</v>
      </c>
      <c r="P180" s="629">
        <v>0.208500527112745</v>
      </c>
      <c r="Q180" s="629">
        <v>0</v>
      </c>
      <c r="R180" s="630">
        <v>0</v>
      </c>
    </row>
    <row r="181" spans="1:18">
      <c r="A181" s="627">
        <v>2008</v>
      </c>
      <c r="B181" s="628">
        <v>1.35321785126412</v>
      </c>
      <c r="C181" s="629">
        <v>1.82517642319836</v>
      </c>
      <c r="D181" s="629">
        <v>5.5778648824640698</v>
      </c>
      <c r="E181" s="629">
        <v>3.0265293103109898</v>
      </c>
      <c r="F181" s="629">
        <v>3.3650111854683198</v>
      </c>
      <c r="G181" s="629">
        <v>8.8383280188072106</v>
      </c>
      <c r="H181" s="629">
        <v>14.5522786030673</v>
      </c>
      <c r="I181" s="629">
        <v>11.5398170478192</v>
      </c>
      <c r="J181" s="629">
        <v>10.0066195943179</v>
      </c>
      <c r="K181" s="629">
        <v>5.8943267552602299</v>
      </c>
      <c r="L181" s="629">
        <v>1.8525396678386301</v>
      </c>
      <c r="M181" s="629">
        <v>0.20872040152761201</v>
      </c>
      <c r="N181" s="629">
        <v>0.26117183843150099</v>
      </c>
      <c r="O181" s="629">
        <v>0.20872040152761201</v>
      </c>
      <c r="P181" s="629">
        <v>0.20872040152761201</v>
      </c>
      <c r="Q181" s="629">
        <v>0</v>
      </c>
      <c r="R181" s="630">
        <v>0</v>
      </c>
    </row>
    <row r="182" spans="1:18">
      <c r="A182" s="627">
        <v>2009</v>
      </c>
      <c r="B182" s="628">
        <v>1.97158612800861</v>
      </c>
      <c r="C182" s="629">
        <v>3.0359856743926601</v>
      </c>
      <c r="D182" s="629">
        <v>5.9717018262998698</v>
      </c>
      <c r="E182" s="629">
        <v>3.0146136924073801</v>
      </c>
      <c r="F182" s="629">
        <v>2.8450723372614299</v>
      </c>
      <c r="G182" s="629">
        <v>9.5342947999993104</v>
      </c>
      <c r="H182" s="629">
        <v>13.548048650218901</v>
      </c>
      <c r="I182" s="629">
        <v>12.1453148287098</v>
      </c>
      <c r="J182" s="629">
        <v>9.4157717753902297</v>
      </c>
      <c r="K182" s="629">
        <v>5.63737999526347</v>
      </c>
      <c r="L182" s="629">
        <v>2.4947838893332901</v>
      </c>
      <c r="M182" s="629">
        <v>0.207898657444441</v>
      </c>
      <c r="N182" s="629">
        <v>0.26014359006022902</v>
      </c>
      <c r="O182" s="629">
        <v>0.207898657444441</v>
      </c>
      <c r="P182" s="629">
        <v>0.207898657444441</v>
      </c>
      <c r="Q182" s="629">
        <v>0</v>
      </c>
      <c r="R182" s="630">
        <v>0</v>
      </c>
    </row>
    <row r="183" spans="1:18">
      <c r="A183" s="627">
        <v>2010</v>
      </c>
      <c r="B183" s="628">
        <v>2.3816914309876802</v>
      </c>
      <c r="C183" s="629">
        <v>4.1029287984717699</v>
      </c>
      <c r="D183" s="629">
        <v>6.71282573318795</v>
      </c>
      <c r="E183" s="629">
        <v>2.9559073335803401</v>
      </c>
      <c r="F183" s="629">
        <v>2.5947565168554299</v>
      </c>
      <c r="G183" s="629">
        <v>8.4745481632257107</v>
      </c>
      <c r="H183" s="629">
        <v>14.137956275977899</v>
      </c>
      <c r="I183" s="629">
        <v>11.2867459689196</v>
      </c>
      <c r="J183" s="629">
        <v>9.9678081702641403</v>
      </c>
      <c r="K183" s="629">
        <v>4.9645637568373502</v>
      </c>
      <c r="L183" s="629">
        <v>2.9036417815130999</v>
      </c>
      <c r="M183" s="629">
        <v>0.62220895318138003</v>
      </c>
      <c r="N183" s="629">
        <v>0.25952335437195301</v>
      </c>
      <c r="O183" s="629">
        <v>0.20740298439379301</v>
      </c>
      <c r="P183" s="629">
        <v>0.20740298439379301</v>
      </c>
      <c r="Q183" s="629">
        <v>0</v>
      </c>
      <c r="R183" s="630">
        <v>0</v>
      </c>
    </row>
    <row r="184" spans="1:18">
      <c r="A184" s="627">
        <v>2011</v>
      </c>
      <c r="B184" s="628">
        <v>1.83919532817027</v>
      </c>
      <c r="C184" s="629">
        <v>4.64998267761628</v>
      </c>
      <c r="D184" s="629">
        <v>6.0552310877212996</v>
      </c>
      <c r="E184" s="629">
        <v>2.9627341398469298</v>
      </c>
      <c r="F184" s="629">
        <v>2.7986058736244601</v>
      </c>
      <c r="G184" s="629">
        <v>8.0643237626564392</v>
      </c>
      <c r="H184" s="629">
        <v>15.0348049519678</v>
      </c>
      <c r="I184" s="629">
        <v>12.630613268231301</v>
      </c>
      <c r="J184" s="629">
        <v>10.596037028885901</v>
      </c>
      <c r="K184" s="629">
        <v>4.9673858678897203</v>
      </c>
      <c r="L184" s="629">
        <v>3.5278550079427999</v>
      </c>
      <c r="M184" s="629">
        <v>0.62256264846049403</v>
      </c>
      <c r="N184" s="629">
        <v>0.25967088067287197</v>
      </c>
      <c r="O184" s="629">
        <v>0.20752088282016501</v>
      </c>
      <c r="P184" s="629">
        <v>0.20752088282016501</v>
      </c>
      <c r="Q184" s="629">
        <v>0</v>
      </c>
      <c r="R184" s="630">
        <v>0</v>
      </c>
    </row>
    <row r="185" spans="1:18">
      <c r="A185" s="627">
        <v>2012</v>
      </c>
      <c r="B185" s="628">
        <v>2.6804172663771499</v>
      </c>
      <c r="C185" s="629">
        <v>5.0026384122527103</v>
      </c>
      <c r="D185" s="629">
        <v>6.9913155995065903</v>
      </c>
      <c r="E185" s="629">
        <v>2.9916221569217201</v>
      </c>
      <c r="F185" s="629">
        <v>3.0900015789292801</v>
      </c>
      <c r="G185" s="629">
        <v>9.6301596934827405</v>
      </c>
      <c r="H185" s="629">
        <v>14.9963289290614</v>
      </c>
      <c r="I185" s="629">
        <v>14.088324998721401</v>
      </c>
      <c r="J185" s="629">
        <v>9.29865792578601</v>
      </c>
      <c r="K185" s="629">
        <v>4.1303936617823798</v>
      </c>
      <c r="L185" s="629">
        <v>3.9593497524754402</v>
      </c>
      <c r="M185" s="629">
        <v>0.83354731631061796</v>
      </c>
      <c r="N185" s="629">
        <v>0.26075443922486902</v>
      </c>
      <c r="O185" s="629">
        <v>0.20838682907765499</v>
      </c>
      <c r="P185" s="629">
        <v>0.20838682907765499</v>
      </c>
      <c r="Q185" s="629">
        <v>0</v>
      </c>
      <c r="R185" s="630">
        <v>0</v>
      </c>
    </row>
    <row r="186" spans="1:18">
      <c r="A186" s="627">
        <v>2013</v>
      </c>
      <c r="B186" s="628">
        <v>2.2806656471314199</v>
      </c>
      <c r="C186" s="629">
        <v>5.0302983512852597</v>
      </c>
      <c r="D186" s="629">
        <v>7.3315936558611901</v>
      </c>
      <c r="E186" s="629">
        <v>3.4720231812206799</v>
      </c>
      <c r="F186" s="629">
        <v>3.6963784809262199</v>
      </c>
      <c r="G186" s="629">
        <v>8.6197965466572697</v>
      </c>
      <c r="H186" s="629">
        <v>13.4083650726707</v>
      </c>
      <c r="I186" s="629">
        <v>14.896893340581199</v>
      </c>
      <c r="J186" s="629">
        <v>9.2887987142571795</v>
      </c>
      <c r="K186" s="629">
        <v>3.9021774555937299</v>
      </c>
      <c r="L186" s="629">
        <v>4.14666481296622</v>
      </c>
      <c r="M186" s="629">
        <v>1.24399944388987</v>
      </c>
      <c r="N186" s="629">
        <v>0.25943608402323198</v>
      </c>
      <c r="O186" s="629">
        <v>0.20733324064831099</v>
      </c>
      <c r="P186" s="629">
        <v>0.20733324064831099</v>
      </c>
      <c r="Q186" s="629">
        <v>0</v>
      </c>
      <c r="R186" s="630">
        <v>0</v>
      </c>
    </row>
    <row r="187" spans="1:18">
      <c r="A187" s="627">
        <v>2014</v>
      </c>
      <c r="B187" s="628">
        <v>1.9418505254106699</v>
      </c>
      <c r="C187" s="629">
        <v>4.6090210590727301</v>
      </c>
      <c r="D187" s="629">
        <v>6.7182590997737996</v>
      </c>
      <c r="E187" s="629">
        <v>4.9580686910153</v>
      </c>
      <c r="F187" s="629">
        <v>2.6852297435483798</v>
      </c>
      <c r="G187" s="629">
        <v>8.2512141600487503</v>
      </c>
      <c r="H187" s="629">
        <v>11.8938344681403</v>
      </c>
      <c r="I187" s="629">
        <v>13.6874635429464</v>
      </c>
      <c r="J187" s="629">
        <v>9.2997163512442391</v>
      </c>
      <c r="K187" s="629">
        <v>5.5412840778171404</v>
      </c>
      <c r="L187" s="629">
        <v>3.8837010508213399</v>
      </c>
      <c r="M187" s="629">
        <v>1.35929536778747</v>
      </c>
      <c r="N187" s="629">
        <v>0.242983756244637</v>
      </c>
      <c r="O187" s="629">
        <v>0</v>
      </c>
      <c r="P187" s="629">
        <v>0.38837010508213399</v>
      </c>
      <c r="Q187" s="629">
        <v>0</v>
      </c>
      <c r="R187" s="630">
        <v>0</v>
      </c>
    </row>
    <row r="188" spans="1:18">
      <c r="A188" s="627">
        <v>2015</v>
      </c>
      <c r="B188" s="628">
        <v>1.83365441992922</v>
      </c>
      <c r="C188" s="629">
        <v>4.1359909095923504</v>
      </c>
      <c r="D188" s="629">
        <v>6.5838828871094597</v>
      </c>
      <c r="E188" s="629">
        <v>5.3645210344007301</v>
      </c>
      <c r="F188" s="629">
        <v>2.9556675594839099</v>
      </c>
      <c r="G188" s="629">
        <v>10.1752234243502</v>
      </c>
      <c r="H188" s="629">
        <v>11.625790762867799</v>
      </c>
      <c r="I188" s="629">
        <v>14.078010164816</v>
      </c>
      <c r="J188" s="629">
        <v>10.1214240036695</v>
      </c>
      <c r="K188" s="629">
        <v>6.1493617992188296</v>
      </c>
      <c r="L188" s="629">
        <v>3.11721251387968</v>
      </c>
      <c r="M188" s="629">
        <v>1.4669235359433801</v>
      </c>
      <c r="N188" s="629">
        <v>0.34326010741075003</v>
      </c>
      <c r="O188" s="629">
        <v>0</v>
      </c>
      <c r="P188" s="629">
        <v>0.18336544199292201</v>
      </c>
      <c r="Q188" s="629">
        <v>0.18336544199292201</v>
      </c>
      <c r="R188" s="630">
        <v>0</v>
      </c>
    </row>
    <row r="189" spans="1:18">
      <c r="A189" s="627">
        <v>2016</v>
      </c>
      <c r="B189" s="628">
        <v>2.5662727864075898</v>
      </c>
      <c r="C189" s="629">
        <v>5.0425621113480803</v>
      </c>
      <c r="D189" s="629">
        <v>8.0175177394313799</v>
      </c>
      <c r="E189" s="629">
        <v>6.3730504572255402</v>
      </c>
      <c r="F189" s="629">
        <v>3.7272937260697798</v>
      </c>
      <c r="G189" s="629">
        <v>9.9181211658595494</v>
      </c>
      <c r="H189" s="629">
        <v>11.382430624827199</v>
      </c>
      <c r="I189" s="629">
        <v>13.8871293859146</v>
      </c>
      <c r="J189" s="629">
        <v>9.4595612811257102</v>
      </c>
      <c r="K189" s="629">
        <v>7.0348671019791702</v>
      </c>
      <c r="L189" s="629">
        <v>2.60318596336815</v>
      </c>
      <c r="M189" s="629">
        <v>2.0825487706945198</v>
      </c>
      <c r="N189" s="629">
        <v>0.15133187733713499</v>
      </c>
      <c r="O189" s="629">
        <v>0.17354573089121</v>
      </c>
      <c r="P189" s="629">
        <v>0.17354573089121</v>
      </c>
      <c r="Q189" s="629">
        <v>0.17354573089121</v>
      </c>
      <c r="R189" s="630">
        <v>0</v>
      </c>
    </row>
    <row r="190" spans="1:18">
      <c r="A190" s="627">
        <v>2017</v>
      </c>
      <c r="B190" s="628">
        <v>2.9114217098823798</v>
      </c>
      <c r="C190" s="629">
        <v>5.6398985070947303</v>
      </c>
      <c r="D190" s="629">
        <v>8.7570329898532808</v>
      </c>
      <c r="E190" s="629">
        <v>6.9946434772900101</v>
      </c>
      <c r="F190" s="629">
        <v>4.0899162712353201</v>
      </c>
      <c r="G190" s="629">
        <v>9.4864229154506301</v>
      </c>
      <c r="H190" s="629">
        <v>11.8881784635079</v>
      </c>
      <c r="I190" s="629">
        <v>14.8458069809833</v>
      </c>
      <c r="J190" s="629">
        <v>9.8840502540471196</v>
      </c>
      <c r="K190" s="629">
        <v>7.2886287664075198</v>
      </c>
      <c r="L190" s="629">
        <v>2.4551970028186201</v>
      </c>
      <c r="M190" s="629">
        <v>1.9641576022549001</v>
      </c>
      <c r="N190" s="629">
        <v>0.142728785763856</v>
      </c>
      <c r="O190" s="629">
        <v>0.16367980018790801</v>
      </c>
      <c r="P190" s="629">
        <v>0.16367980018790801</v>
      </c>
      <c r="Q190" s="629">
        <v>0.16367980018790801</v>
      </c>
      <c r="R190" s="630">
        <v>0</v>
      </c>
    </row>
    <row r="191" spans="1:18">
      <c r="A191" s="627">
        <v>2018</v>
      </c>
      <c r="B191" s="628">
        <v>2.8131374972418599</v>
      </c>
      <c r="C191" s="629">
        <v>6.2671801516974801</v>
      </c>
      <c r="D191" s="629">
        <v>10.5720920419988</v>
      </c>
      <c r="E191" s="629">
        <v>7.5879496516103</v>
      </c>
      <c r="F191" s="629">
        <v>4.2157306593728103</v>
      </c>
      <c r="G191" s="629">
        <v>9.0535898356412794</v>
      </c>
      <c r="H191" s="629">
        <v>12.339970526258201</v>
      </c>
      <c r="I191" s="629">
        <v>13.5530008512343</v>
      </c>
      <c r="J191" s="629">
        <v>9.2574460387620707</v>
      </c>
      <c r="K191" s="629">
        <v>7.9923503708739601</v>
      </c>
      <c r="L191" s="629">
        <v>2.34317474851475</v>
      </c>
      <c r="M191" s="629">
        <v>1.71832814891082</v>
      </c>
      <c r="N191" s="629">
        <v>9.6960571093540504E-2</v>
      </c>
      <c r="O191" s="629">
        <v>0.35167928742208399</v>
      </c>
      <c r="P191" s="629">
        <v>0.15621164990098399</v>
      </c>
      <c r="Q191" s="629">
        <v>0.15621164990098399</v>
      </c>
      <c r="R191" s="630">
        <v>0</v>
      </c>
    </row>
    <row r="192" spans="1:18">
      <c r="A192" s="627">
        <v>2019</v>
      </c>
      <c r="B192" s="628">
        <v>2.8169209684396499</v>
      </c>
      <c r="C192" s="629">
        <v>6.8493796637109501</v>
      </c>
      <c r="D192" s="629">
        <v>12.463371681335699</v>
      </c>
      <c r="E192" s="629">
        <v>7.4427029791113704</v>
      </c>
      <c r="F192" s="629">
        <v>4.8470874934242199</v>
      </c>
      <c r="G192" s="629">
        <v>9.3197482593500904</v>
      </c>
      <c r="H192" s="629">
        <v>11.6037090632193</v>
      </c>
      <c r="I192" s="629">
        <v>14.0895164849452</v>
      </c>
      <c r="J192" s="629">
        <v>9.2801422738871704</v>
      </c>
      <c r="K192" s="629">
        <v>7.9150653602366203</v>
      </c>
      <c r="L192" s="629">
        <v>2.1899044094819198</v>
      </c>
      <c r="M192" s="629">
        <v>1.56421743534423</v>
      </c>
      <c r="N192" s="629">
        <v>0.25351271974623901</v>
      </c>
      <c r="O192" s="629">
        <v>0.35215227121904602</v>
      </c>
      <c r="P192" s="629">
        <v>0.15642174353442301</v>
      </c>
      <c r="Q192" s="629">
        <v>0.15642174353442301</v>
      </c>
      <c r="R192" s="630">
        <v>0</v>
      </c>
    </row>
    <row r="193" spans="1:20">
      <c r="A193" s="627">
        <v>2020</v>
      </c>
      <c r="B193" s="628">
        <v>4.1488643747574097</v>
      </c>
      <c r="C193" s="629">
        <v>6.5654837709842502</v>
      </c>
      <c r="D193" s="629">
        <v>13.9634324012739</v>
      </c>
      <c r="E193" s="629">
        <v>8.8344979088285491</v>
      </c>
      <c r="F193" s="629">
        <v>5.8601369170423396</v>
      </c>
      <c r="G193" s="629">
        <v>8.8980882136539403</v>
      </c>
      <c r="H193" s="629">
        <v>12.234849773550399</v>
      </c>
      <c r="I193" s="629">
        <v>13.6279986299183</v>
      </c>
      <c r="J193" s="629">
        <v>8.1304813959917706</v>
      </c>
      <c r="K193" s="629">
        <v>7.76305683382565</v>
      </c>
      <c r="L193" s="629">
        <v>2.34766077376544</v>
      </c>
      <c r="M193" s="629">
        <v>1.56510718251029</v>
      </c>
      <c r="N193" s="629">
        <v>0.46953215475308802</v>
      </c>
      <c r="O193" s="629">
        <v>0.35235257999854203</v>
      </c>
      <c r="P193" s="629">
        <v>0.156510718251029</v>
      </c>
      <c r="Q193" s="629">
        <v>0.156510718251029</v>
      </c>
      <c r="R193" s="630">
        <v>0</v>
      </c>
    </row>
    <row r="194" spans="1:20">
      <c r="A194" s="627">
        <v>2021</v>
      </c>
      <c r="B194" s="628">
        <v>4.3116406580720197</v>
      </c>
      <c r="C194" s="629">
        <v>5.7910927269405903</v>
      </c>
      <c r="D194" s="629">
        <v>15.345860649640301</v>
      </c>
      <c r="E194" s="629">
        <v>8.5893332349008205</v>
      </c>
      <c r="F194" s="629">
        <v>6.1098578671553199</v>
      </c>
      <c r="G194" s="629">
        <v>8.0825647768393907</v>
      </c>
      <c r="H194" s="629">
        <v>12.212654283449201</v>
      </c>
      <c r="I194" s="629">
        <v>13.524849952046299</v>
      </c>
      <c r="J194" s="629">
        <v>8.4485104073231092</v>
      </c>
      <c r="K194" s="629">
        <v>6.9678397695005696</v>
      </c>
      <c r="L194" s="629">
        <v>3.28076256837348</v>
      </c>
      <c r="M194" s="629">
        <v>1.2498143117613301</v>
      </c>
      <c r="N194" s="629">
        <v>0.78113394485082899</v>
      </c>
      <c r="O194" s="629">
        <v>0.35171337000853398</v>
      </c>
      <c r="P194" s="629">
        <v>0.15622678897016601</v>
      </c>
      <c r="Q194" s="629">
        <v>0.15622678897016601</v>
      </c>
      <c r="R194" s="630">
        <v>0</v>
      </c>
    </row>
    <row r="195" spans="1:20">
      <c r="A195" s="627">
        <v>2022</v>
      </c>
      <c r="B195" s="628">
        <v>3.84096894993775</v>
      </c>
      <c r="C195" s="629">
        <v>5.4165741179652702</v>
      </c>
      <c r="D195" s="629">
        <v>15.754818128174501</v>
      </c>
      <c r="E195" s="629">
        <v>8.8409928224520904</v>
      </c>
      <c r="F195" s="629">
        <v>6.49933618530053</v>
      </c>
      <c r="G195" s="629">
        <v>8.1677544379687692</v>
      </c>
      <c r="H195" s="629">
        <v>11.593172475803</v>
      </c>
      <c r="I195" s="629">
        <v>12.567741093697601</v>
      </c>
      <c r="J195" s="629">
        <v>9.0687159089931697</v>
      </c>
      <c r="K195" s="629">
        <v>6.24778524425715</v>
      </c>
      <c r="L195" s="629">
        <v>4.21593755938627</v>
      </c>
      <c r="M195" s="629">
        <v>1.5614583553282499</v>
      </c>
      <c r="N195" s="629">
        <v>0.78072917766412397</v>
      </c>
      <c r="O195" s="629">
        <v>0.35153111953504901</v>
      </c>
      <c r="P195" s="629">
        <v>0.15614583553282499</v>
      </c>
      <c r="Q195" s="629">
        <v>0.15614583553282499</v>
      </c>
      <c r="R195" s="630">
        <v>0</v>
      </c>
    </row>
    <row r="196" spans="1:20">
      <c r="A196" s="627">
        <v>2023</v>
      </c>
      <c r="B196" s="628">
        <v>4.89130486121263</v>
      </c>
      <c r="C196" s="629">
        <v>4.9632151830518296</v>
      </c>
      <c r="D196" s="629">
        <v>16.216330970886901</v>
      </c>
      <c r="E196" s="629">
        <v>9.2781462658810607</v>
      </c>
      <c r="F196" s="629">
        <v>7.1120913927228102</v>
      </c>
      <c r="G196" s="629">
        <v>7.5063121013704501</v>
      </c>
      <c r="H196" s="629">
        <v>10.1343358424465</v>
      </c>
      <c r="I196" s="629">
        <v>12.3581153897367</v>
      </c>
      <c r="J196" s="629">
        <v>10.1802911055685</v>
      </c>
      <c r="K196" s="629">
        <v>6.7621423758209502</v>
      </c>
      <c r="L196" s="629">
        <v>4.9043681280024103</v>
      </c>
      <c r="M196" s="629">
        <v>1.8706348624982201</v>
      </c>
      <c r="N196" s="629">
        <v>0.77943119270759098</v>
      </c>
      <c r="O196" s="629">
        <v>0.195060450287002</v>
      </c>
      <c r="P196" s="629">
        <v>0.31177247708303601</v>
      </c>
      <c r="Q196" s="629">
        <v>0.15588623854151801</v>
      </c>
      <c r="R196" s="630">
        <v>0</v>
      </c>
    </row>
    <row r="197" spans="1:20">
      <c r="A197" s="627">
        <v>2024</v>
      </c>
      <c r="B197" s="628">
        <v>4.8949965414046996</v>
      </c>
      <c r="C197" s="629">
        <v>4.0771929353267096</v>
      </c>
      <c r="D197" s="629">
        <v>16.0357805295492</v>
      </c>
      <c r="E197" s="629">
        <v>9.3952096320557192</v>
      </c>
      <c r="F197" s="629">
        <v>8.0922339198195097</v>
      </c>
      <c r="G197" s="629">
        <v>6.4753315743929001</v>
      </c>
      <c r="H197" s="629">
        <v>10.721289520794199</v>
      </c>
      <c r="I197" s="629">
        <v>12.3289564357756</v>
      </c>
      <c r="J197" s="629">
        <v>10.4330879295026</v>
      </c>
      <c r="K197" s="629">
        <v>6.8994593573550604</v>
      </c>
      <c r="L197" s="629">
        <v>5.6338777781883502</v>
      </c>
      <c r="M197" s="629">
        <v>2.1840544971752198</v>
      </c>
      <c r="N197" s="629">
        <v>0.62401557062149204</v>
      </c>
      <c r="O197" s="629">
        <v>0.195207670879668</v>
      </c>
      <c r="P197" s="629">
        <v>0.15600389265537301</v>
      </c>
      <c r="Q197" s="629">
        <v>0.31200778531074602</v>
      </c>
      <c r="R197" s="630">
        <v>0</v>
      </c>
    </row>
    <row r="198" spans="1:20" ht="15" thickBot="1">
      <c r="A198" s="631">
        <v>2025</v>
      </c>
      <c r="B198" s="632">
        <v>4.0410227361218398</v>
      </c>
      <c r="C198" s="633">
        <v>4.7683705994324797</v>
      </c>
      <c r="D198" s="633">
        <v>16.900995818604802</v>
      </c>
      <c r="E198" s="633">
        <v>9.5399893332568002</v>
      </c>
      <c r="F198" s="633">
        <v>7.7889169594110799</v>
      </c>
      <c r="G198" s="633">
        <v>5.1900658932650696</v>
      </c>
      <c r="H198" s="633">
        <v>9.7965763341812195</v>
      </c>
      <c r="I198" s="633">
        <v>11.9145629660587</v>
      </c>
      <c r="J198" s="633">
        <v>9.8946293911348207</v>
      </c>
      <c r="K198" s="633">
        <v>7.9522918729082201</v>
      </c>
      <c r="L198" s="633">
        <v>5.4833661824356996</v>
      </c>
      <c r="M198" s="633">
        <v>2.3424046094981601</v>
      </c>
      <c r="N198" s="633">
        <v>0.780801536499386</v>
      </c>
      <c r="O198" s="633">
        <v>0.35156369982421398</v>
      </c>
      <c r="P198" s="633">
        <v>0.31232061459975402</v>
      </c>
      <c r="Q198" s="633">
        <v>0.15616030729987701</v>
      </c>
      <c r="R198" s="634">
        <v>0.15616030729987701</v>
      </c>
      <c r="T198" s="639"/>
    </row>
    <row r="199" spans="1:20" ht="15" thickTop="1"/>
    <row r="201" spans="1:20" ht="15.6">
      <c r="A201" s="615" t="s">
        <v>497</v>
      </c>
      <c r="L201" s="617"/>
      <c r="M201" s="617"/>
    </row>
    <row r="202" spans="1:20" ht="16.2" thickBot="1">
      <c r="A202" s="615"/>
    </row>
    <row r="203" spans="1:20" ht="15.6">
      <c r="A203" s="618"/>
      <c r="B203" s="933" t="s">
        <v>475</v>
      </c>
      <c r="C203" s="934"/>
      <c r="D203" s="934"/>
      <c r="E203" s="934"/>
      <c r="F203" s="934"/>
      <c r="G203" s="934"/>
      <c r="H203" s="934"/>
      <c r="I203" s="934"/>
      <c r="J203" s="934"/>
      <c r="K203" s="934"/>
      <c r="L203" s="934"/>
      <c r="M203" s="934"/>
      <c r="N203" s="934"/>
      <c r="O203" s="934"/>
      <c r="P203" s="934"/>
      <c r="Q203" s="934"/>
      <c r="R203" s="935"/>
    </row>
    <row r="204" spans="1:20" ht="16.2" thickBot="1">
      <c r="A204" s="619" t="s">
        <v>476</v>
      </c>
      <c r="B204" s="620" t="s">
        <v>261</v>
      </c>
      <c r="C204" s="621" t="s">
        <v>262</v>
      </c>
      <c r="D204" s="621" t="s">
        <v>477</v>
      </c>
      <c r="E204" s="621" t="s">
        <v>478</v>
      </c>
      <c r="F204" s="621" t="s">
        <v>479</v>
      </c>
      <c r="G204" s="621" t="s">
        <v>480</v>
      </c>
      <c r="H204" s="621" t="s">
        <v>481</v>
      </c>
      <c r="I204" s="621" t="s">
        <v>482</v>
      </c>
      <c r="J204" s="621" t="s">
        <v>483</v>
      </c>
      <c r="K204" s="621" t="s">
        <v>484</v>
      </c>
      <c r="L204" s="621" t="s">
        <v>485</v>
      </c>
      <c r="M204" s="621" t="s">
        <v>486</v>
      </c>
      <c r="N204" s="621" t="s">
        <v>487</v>
      </c>
      <c r="O204" s="621" t="s">
        <v>488</v>
      </c>
      <c r="P204" s="621" t="s">
        <v>489</v>
      </c>
      <c r="Q204" s="621" t="s">
        <v>490</v>
      </c>
      <c r="R204" s="642" t="s">
        <v>491</v>
      </c>
    </row>
    <row r="205" spans="1:20" ht="15" thickTop="1">
      <c r="A205" s="623">
        <v>1999</v>
      </c>
      <c r="B205" s="624">
        <v>1.9954231790079899</v>
      </c>
      <c r="C205" s="625">
        <v>4.0223710745246297</v>
      </c>
      <c r="D205" s="625">
        <v>22.124183109758999</v>
      </c>
      <c r="E205" s="625">
        <v>21.104427062696399</v>
      </c>
      <c r="F205" s="625">
        <v>51.501221196268297</v>
      </c>
      <c r="G205" s="625">
        <v>61.183992183906703</v>
      </c>
      <c r="H205" s="625">
        <v>30.0871437478655</v>
      </c>
      <c r="I205" s="625">
        <v>7.9953991145139698</v>
      </c>
      <c r="J205" s="625">
        <v>0</v>
      </c>
      <c r="K205" s="625">
        <v>0</v>
      </c>
      <c r="L205" s="625">
        <v>0</v>
      </c>
      <c r="M205" s="625">
        <v>0</v>
      </c>
      <c r="N205" s="625">
        <v>0</v>
      </c>
      <c r="O205" s="625">
        <v>0</v>
      </c>
      <c r="P205" s="625">
        <v>0</v>
      </c>
      <c r="Q205" s="625">
        <v>0</v>
      </c>
      <c r="R205" s="626">
        <v>0</v>
      </c>
    </row>
    <row r="206" spans="1:20">
      <c r="A206" s="627">
        <v>2000</v>
      </c>
      <c r="B206" s="628">
        <v>2.1005027061168899</v>
      </c>
      <c r="C206" s="629">
        <v>6.1255973232667298</v>
      </c>
      <c r="D206" s="629">
        <v>16.968608677095201</v>
      </c>
      <c r="E206" s="629">
        <v>24.589335642071099</v>
      </c>
      <c r="F206" s="629">
        <v>46.145639554372998</v>
      </c>
      <c r="G206" s="629">
        <v>53.599088695088099</v>
      </c>
      <c r="H206" s="629">
        <v>24.030434868652801</v>
      </c>
      <c r="I206" s="629">
        <v>4.69129088508401</v>
      </c>
      <c r="J206" s="629">
        <v>0</v>
      </c>
      <c r="K206" s="629">
        <v>0</v>
      </c>
      <c r="L206" s="629">
        <v>0</v>
      </c>
      <c r="M206" s="629">
        <v>0</v>
      </c>
      <c r="N206" s="629">
        <v>0</v>
      </c>
      <c r="O206" s="629">
        <v>0</v>
      </c>
      <c r="P206" s="629">
        <v>0</v>
      </c>
      <c r="Q206" s="629">
        <v>0</v>
      </c>
      <c r="R206" s="630">
        <v>0</v>
      </c>
    </row>
    <row r="207" spans="1:20">
      <c r="A207" s="627">
        <v>2001</v>
      </c>
      <c r="B207" s="628">
        <v>2.2897616087524</v>
      </c>
      <c r="C207" s="629">
        <v>10.028504183226801</v>
      </c>
      <c r="D207" s="629">
        <v>18.4683644376377</v>
      </c>
      <c r="E207" s="629">
        <v>24.051119644286601</v>
      </c>
      <c r="F207" s="629">
        <v>45.677431536155702</v>
      </c>
      <c r="G207" s="629">
        <v>56.24683106322</v>
      </c>
      <c r="H207" s="629">
        <v>26.417419870750599</v>
      </c>
      <c r="I207" s="629">
        <v>4.2528686672323603</v>
      </c>
      <c r="J207" s="629">
        <v>0</v>
      </c>
      <c r="K207" s="629">
        <v>0</v>
      </c>
      <c r="L207" s="629">
        <v>0</v>
      </c>
      <c r="M207" s="629">
        <v>0</v>
      </c>
      <c r="N207" s="629">
        <v>0</v>
      </c>
      <c r="O207" s="629">
        <v>0</v>
      </c>
      <c r="P207" s="629">
        <v>0</v>
      </c>
      <c r="Q207" s="629">
        <v>0</v>
      </c>
      <c r="R207" s="630">
        <v>0</v>
      </c>
    </row>
    <row r="208" spans="1:20">
      <c r="A208" s="627">
        <v>2002</v>
      </c>
      <c r="B208" s="628">
        <v>2.2572729303971899</v>
      </c>
      <c r="C208" s="629">
        <v>9.4949284402382492</v>
      </c>
      <c r="D208" s="629">
        <v>16.860107376516101</v>
      </c>
      <c r="E208" s="629">
        <v>26.605640312077401</v>
      </c>
      <c r="F208" s="629">
        <v>43.307766348200502</v>
      </c>
      <c r="G208" s="629">
        <v>59.664193672682899</v>
      </c>
      <c r="H208" s="629">
        <v>23.844492976503801</v>
      </c>
      <c r="I208" s="629">
        <v>3.15646162810744</v>
      </c>
      <c r="J208" s="629">
        <v>0</v>
      </c>
      <c r="K208" s="629">
        <v>0</v>
      </c>
      <c r="L208" s="629">
        <v>0</v>
      </c>
      <c r="M208" s="629">
        <v>0</v>
      </c>
      <c r="N208" s="629">
        <v>0</v>
      </c>
      <c r="O208" s="629">
        <v>0</v>
      </c>
      <c r="P208" s="629">
        <v>0</v>
      </c>
      <c r="Q208" s="629">
        <v>0</v>
      </c>
      <c r="R208" s="630">
        <v>0</v>
      </c>
    </row>
    <row r="209" spans="1:18">
      <c r="A209" s="627">
        <v>2003</v>
      </c>
      <c r="B209" s="628">
        <v>2.8842865595165201</v>
      </c>
      <c r="C209" s="629">
        <v>8.9500785119531105</v>
      </c>
      <c r="D209" s="629">
        <v>19.060293975220699</v>
      </c>
      <c r="E209" s="629">
        <v>29.821043901842302</v>
      </c>
      <c r="F209" s="629">
        <v>49.961480489841897</v>
      </c>
      <c r="G209" s="629">
        <v>61.1957785010203</v>
      </c>
      <c r="H209" s="629">
        <v>26.180512945299</v>
      </c>
      <c r="I209" s="629">
        <v>2.6325847675907901</v>
      </c>
      <c r="J209" s="629">
        <v>0</v>
      </c>
      <c r="K209" s="629">
        <v>0</v>
      </c>
      <c r="L209" s="629">
        <v>0</v>
      </c>
      <c r="M209" s="629">
        <v>0</v>
      </c>
      <c r="N209" s="629">
        <v>0</v>
      </c>
      <c r="O209" s="629">
        <v>0</v>
      </c>
      <c r="P209" s="629">
        <v>0</v>
      </c>
      <c r="Q209" s="629">
        <v>0</v>
      </c>
      <c r="R209" s="630">
        <v>0</v>
      </c>
    </row>
    <row r="210" spans="1:18">
      <c r="A210" s="627">
        <v>2004</v>
      </c>
      <c r="B210" s="628">
        <v>4.1092246329928299</v>
      </c>
      <c r="C210" s="629">
        <v>8.8345286762321606</v>
      </c>
      <c r="D210" s="629">
        <v>20.3527836863177</v>
      </c>
      <c r="E210" s="629">
        <v>31.215164889614201</v>
      </c>
      <c r="F210" s="629">
        <v>47.642438529580097</v>
      </c>
      <c r="G210" s="629">
        <v>59.699795394344399</v>
      </c>
      <c r="H210" s="629">
        <v>27.7958033120841</v>
      </c>
      <c r="I210" s="629">
        <v>2.1181452359221402</v>
      </c>
      <c r="J210" s="629">
        <v>0.64741426045240802</v>
      </c>
      <c r="K210" s="629">
        <v>0</v>
      </c>
      <c r="L210" s="629">
        <v>0</v>
      </c>
      <c r="M210" s="629">
        <v>0</v>
      </c>
      <c r="N210" s="629">
        <v>0</v>
      </c>
      <c r="O210" s="629">
        <v>0</v>
      </c>
      <c r="P210" s="629">
        <v>0</v>
      </c>
      <c r="Q210" s="629">
        <v>0</v>
      </c>
      <c r="R210" s="630">
        <v>0</v>
      </c>
    </row>
    <row r="211" spans="1:18">
      <c r="A211" s="627">
        <v>2005</v>
      </c>
      <c r="B211" s="628">
        <v>4.7095289717714399</v>
      </c>
      <c r="C211" s="629">
        <v>9.0564002392324596</v>
      </c>
      <c r="D211" s="629">
        <v>23.221054214281398</v>
      </c>
      <c r="E211" s="629">
        <v>30.013284951795701</v>
      </c>
      <c r="F211" s="629">
        <v>46.345744424176999</v>
      </c>
      <c r="G211" s="629">
        <v>60.2324598251572</v>
      </c>
      <c r="H211" s="629">
        <v>30.285326305197</v>
      </c>
      <c r="I211" s="629">
        <v>2.4457440714011698</v>
      </c>
      <c r="J211" s="629">
        <v>0.93342747130766202</v>
      </c>
      <c r="K211" s="629">
        <v>0</v>
      </c>
      <c r="L211" s="629">
        <v>0</v>
      </c>
      <c r="M211" s="629">
        <v>0</v>
      </c>
      <c r="N211" s="629">
        <v>0</v>
      </c>
      <c r="O211" s="629">
        <v>0</v>
      </c>
      <c r="P211" s="629">
        <v>0</v>
      </c>
      <c r="Q211" s="629">
        <v>0</v>
      </c>
      <c r="R211" s="630">
        <v>0</v>
      </c>
    </row>
    <row r="212" spans="1:18">
      <c r="A212" s="627">
        <v>2006</v>
      </c>
      <c r="B212" s="628">
        <v>5.0755052694335703</v>
      </c>
      <c r="C212" s="629">
        <v>6.8408282008312797</v>
      </c>
      <c r="D212" s="629">
        <v>24.597190741743301</v>
      </c>
      <c r="E212" s="629">
        <v>30.2135058504259</v>
      </c>
      <c r="F212" s="629">
        <v>46.299017844515703</v>
      </c>
      <c r="G212" s="629">
        <v>60.341619569888103</v>
      </c>
      <c r="H212" s="629">
        <v>31.552727920072499</v>
      </c>
      <c r="I212" s="629">
        <v>2.5565003176935801</v>
      </c>
      <c r="J212" s="629">
        <v>0.91611999834927405</v>
      </c>
      <c r="K212" s="629">
        <v>0</v>
      </c>
      <c r="L212" s="629">
        <v>0</v>
      </c>
      <c r="M212" s="629">
        <v>0</v>
      </c>
      <c r="N212" s="629">
        <v>0</v>
      </c>
      <c r="O212" s="629">
        <v>0</v>
      </c>
      <c r="P212" s="629">
        <v>0</v>
      </c>
      <c r="Q212" s="629">
        <v>0</v>
      </c>
      <c r="R212" s="630">
        <v>0</v>
      </c>
    </row>
    <row r="213" spans="1:18">
      <c r="A213" s="627">
        <v>2007</v>
      </c>
      <c r="B213" s="628">
        <v>4.8758265266369696</v>
      </c>
      <c r="C213" s="629">
        <v>5.6776987038598801</v>
      </c>
      <c r="D213" s="629">
        <v>25.6508398982036</v>
      </c>
      <c r="E213" s="629">
        <v>28.087627258675699</v>
      </c>
      <c r="F213" s="629">
        <v>43.374739956213197</v>
      </c>
      <c r="G213" s="629">
        <v>53.1398829935913</v>
      </c>
      <c r="H213" s="629">
        <v>31.8546896822325</v>
      </c>
      <c r="I213" s="629">
        <v>2.5418090759787701</v>
      </c>
      <c r="J213" s="629">
        <v>0.91085540274473897</v>
      </c>
      <c r="K213" s="629">
        <v>0.208500527112745</v>
      </c>
      <c r="L213" s="629">
        <v>0</v>
      </c>
      <c r="M213" s="629">
        <v>0</v>
      </c>
      <c r="N213" s="629">
        <v>0</v>
      </c>
      <c r="O213" s="629">
        <v>0</v>
      </c>
      <c r="P213" s="629">
        <v>0</v>
      </c>
      <c r="Q213" s="629">
        <v>0</v>
      </c>
      <c r="R213" s="630">
        <v>0</v>
      </c>
    </row>
    <row r="214" spans="1:18">
      <c r="A214" s="627">
        <v>2008</v>
      </c>
      <c r="B214" s="628">
        <v>4.1594010336824097</v>
      </c>
      <c r="C214" s="629">
        <v>5.2721521103465703</v>
      </c>
      <c r="D214" s="629">
        <v>27.702164828270501</v>
      </c>
      <c r="E214" s="629">
        <v>24.8456800290841</v>
      </c>
      <c r="F214" s="629">
        <v>36.730532772668603</v>
      </c>
      <c r="G214" s="629">
        <v>50.263880119558401</v>
      </c>
      <c r="H214" s="629">
        <v>30.653241713429299</v>
      </c>
      <c r="I214" s="629">
        <v>3.3046492453465302</v>
      </c>
      <c r="J214" s="629">
        <v>0.91181594611352701</v>
      </c>
      <c r="K214" s="629">
        <v>0.20872040152761201</v>
      </c>
      <c r="L214" s="629">
        <v>0</v>
      </c>
      <c r="M214" s="629">
        <v>0</v>
      </c>
      <c r="N214" s="629">
        <v>0</v>
      </c>
      <c r="O214" s="629">
        <v>0</v>
      </c>
      <c r="P214" s="629">
        <v>0</v>
      </c>
      <c r="Q214" s="629">
        <v>0</v>
      </c>
      <c r="R214" s="630">
        <v>0</v>
      </c>
    </row>
    <row r="215" spans="1:18">
      <c r="A215" s="627">
        <v>2009</v>
      </c>
      <c r="B215" s="628">
        <v>3.01010229154083</v>
      </c>
      <c r="C215" s="629">
        <v>6.1614509309494103</v>
      </c>
      <c r="D215" s="629">
        <v>28.8012405090657</v>
      </c>
      <c r="E215" s="629">
        <v>26.354148571750098</v>
      </c>
      <c r="F215" s="629">
        <v>35.981394861492802</v>
      </c>
      <c r="G215" s="629">
        <v>50.0933894098956</v>
      </c>
      <c r="H215" s="629">
        <v>27.568380680554402</v>
      </c>
      <c r="I215" s="629">
        <v>5.5785238853409496</v>
      </c>
      <c r="J215" s="629">
        <v>0.90822607491178597</v>
      </c>
      <c r="K215" s="629">
        <v>0.207898657444441</v>
      </c>
      <c r="L215" s="629">
        <v>0</v>
      </c>
      <c r="M215" s="629">
        <v>0</v>
      </c>
      <c r="N215" s="629">
        <v>0</v>
      </c>
      <c r="O215" s="629">
        <v>0</v>
      </c>
      <c r="P215" s="629">
        <v>0</v>
      </c>
      <c r="Q215" s="629">
        <v>0</v>
      </c>
      <c r="R215" s="630">
        <v>0</v>
      </c>
    </row>
    <row r="216" spans="1:18">
      <c r="A216" s="627">
        <v>2010</v>
      </c>
      <c r="B216" s="628">
        <v>2.1733136525672401</v>
      </c>
      <c r="C216" s="629">
        <v>6.4935800383852698</v>
      </c>
      <c r="D216" s="629">
        <v>28.121231406195001</v>
      </c>
      <c r="E216" s="629">
        <v>28.459339751353799</v>
      </c>
      <c r="F216" s="629">
        <v>34.577250764106601</v>
      </c>
      <c r="G216" s="629">
        <v>50.798549278021703</v>
      </c>
      <c r="H216" s="629">
        <v>27.621410954104402</v>
      </c>
      <c r="I216" s="629">
        <v>7.9337656217173302</v>
      </c>
      <c r="J216" s="629">
        <v>0.90606067762272502</v>
      </c>
      <c r="K216" s="629">
        <v>0.20740298439379301</v>
      </c>
      <c r="L216" s="629">
        <v>0</v>
      </c>
      <c r="M216" s="629">
        <v>0</v>
      </c>
      <c r="N216" s="629">
        <v>0</v>
      </c>
      <c r="O216" s="629">
        <v>0</v>
      </c>
      <c r="P216" s="629">
        <v>0</v>
      </c>
      <c r="Q216" s="629">
        <v>0</v>
      </c>
      <c r="R216" s="630">
        <v>0</v>
      </c>
    </row>
    <row r="217" spans="1:18">
      <c r="A217" s="627">
        <v>2011</v>
      </c>
      <c r="B217" s="628">
        <v>2.06342164205746</v>
      </c>
      <c r="C217" s="629">
        <v>6.3220821909397502</v>
      </c>
      <c r="D217" s="629">
        <v>28.341251479279599</v>
      </c>
      <c r="E217" s="629">
        <v>30.602523531017798</v>
      </c>
      <c r="F217" s="629">
        <v>32.658349908764002</v>
      </c>
      <c r="G217" s="629">
        <v>46.492522041087497</v>
      </c>
      <c r="H217" s="629">
        <v>26.9362520942339</v>
      </c>
      <c r="I217" s="629">
        <v>9.4479484967716107</v>
      </c>
      <c r="J217" s="629">
        <v>1.1140966115083399</v>
      </c>
      <c r="K217" s="629">
        <v>0.20752088282016501</v>
      </c>
      <c r="L217" s="629">
        <v>0</v>
      </c>
      <c r="M217" s="629">
        <v>0</v>
      </c>
      <c r="N217" s="629">
        <v>0</v>
      </c>
      <c r="O217" s="629">
        <v>0</v>
      </c>
      <c r="P217" s="629">
        <v>0</v>
      </c>
      <c r="Q217" s="629">
        <v>0</v>
      </c>
      <c r="R217" s="630">
        <v>0</v>
      </c>
    </row>
    <row r="218" spans="1:18">
      <c r="A218" s="627">
        <v>2012</v>
      </c>
      <c r="B218" s="628">
        <v>3.0741016638706502</v>
      </c>
      <c r="C218" s="629">
        <v>7.5987840449508601</v>
      </c>
      <c r="D218" s="629">
        <v>30.3797780705004</v>
      </c>
      <c r="E218" s="629">
        <v>32.1403758733288</v>
      </c>
      <c r="F218" s="629">
        <v>34.5199242358836</v>
      </c>
      <c r="G218" s="629">
        <v>48.7820646887387</v>
      </c>
      <c r="H218" s="629">
        <v>27.451213768057599</v>
      </c>
      <c r="I218" s="629">
        <v>11.154467670820001</v>
      </c>
      <c r="J218" s="629">
        <v>1.3271323596639499</v>
      </c>
      <c r="K218" s="629">
        <v>0</v>
      </c>
      <c r="L218" s="629">
        <v>0</v>
      </c>
      <c r="M218" s="629">
        <v>0</v>
      </c>
      <c r="N218" s="629">
        <v>0</v>
      </c>
      <c r="O218" s="629">
        <v>0</v>
      </c>
      <c r="P218" s="629">
        <v>0</v>
      </c>
      <c r="Q218" s="629">
        <v>0</v>
      </c>
      <c r="R218" s="630">
        <v>0</v>
      </c>
    </row>
    <row r="219" spans="1:18">
      <c r="A219" s="627">
        <v>2013</v>
      </c>
      <c r="B219" s="628">
        <v>3.2461543488584099</v>
      </c>
      <c r="C219" s="629">
        <v>9.5905307793726706</v>
      </c>
      <c r="D219" s="629">
        <v>32.620651017457597</v>
      </c>
      <c r="E219" s="629">
        <v>34.968451167910999</v>
      </c>
      <c r="F219" s="629">
        <v>33.0380128308827</v>
      </c>
      <c r="G219" s="629">
        <v>50.557111865915203</v>
      </c>
      <c r="H219" s="629">
        <v>27.5192995646022</v>
      </c>
      <c r="I219" s="629">
        <v>12.0390948847811</v>
      </c>
      <c r="J219" s="629">
        <v>1.52775571704115</v>
      </c>
      <c r="K219" s="629">
        <v>0</v>
      </c>
      <c r="L219" s="629">
        <v>0</v>
      </c>
      <c r="M219" s="629">
        <v>0</v>
      </c>
      <c r="N219" s="629">
        <v>0</v>
      </c>
      <c r="O219" s="629">
        <v>0</v>
      </c>
      <c r="P219" s="629">
        <v>0</v>
      </c>
      <c r="Q219" s="629">
        <v>0</v>
      </c>
      <c r="R219" s="630">
        <v>0</v>
      </c>
    </row>
    <row r="220" spans="1:18">
      <c r="A220" s="627">
        <v>2014</v>
      </c>
      <c r="B220" s="628">
        <v>4.1399476461545301</v>
      </c>
      <c r="C220" s="629">
        <v>8.7932623157118801</v>
      </c>
      <c r="D220" s="629">
        <v>36.474399810956697</v>
      </c>
      <c r="E220" s="629">
        <v>36.977416771059097</v>
      </c>
      <c r="F220" s="629">
        <v>31.694029861521798</v>
      </c>
      <c r="G220" s="629">
        <v>50.086267112948903</v>
      </c>
      <c r="H220" s="629">
        <v>26.112879592417901</v>
      </c>
      <c r="I220" s="629">
        <v>12.0521341229718</v>
      </c>
      <c r="J220" s="629">
        <v>1.4884478462325299</v>
      </c>
      <c r="K220" s="629">
        <v>0</v>
      </c>
      <c r="L220" s="629">
        <v>0</v>
      </c>
      <c r="M220" s="629">
        <v>0</v>
      </c>
      <c r="N220" s="629">
        <v>0</v>
      </c>
      <c r="O220" s="629">
        <v>0</v>
      </c>
      <c r="P220" s="629">
        <v>0</v>
      </c>
      <c r="Q220" s="629">
        <v>0</v>
      </c>
      <c r="R220" s="630">
        <v>0</v>
      </c>
    </row>
    <row r="221" spans="1:18">
      <c r="A221" s="627">
        <v>2015</v>
      </c>
      <c r="B221" s="628">
        <v>4.2179552621631897</v>
      </c>
      <c r="C221" s="629">
        <v>8.0759824982384707</v>
      </c>
      <c r="D221" s="629">
        <v>42.645594229001098</v>
      </c>
      <c r="E221" s="629">
        <v>37.770805617074998</v>
      </c>
      <c r="F221" s="629">
        <v>31.560548154570402</v>
      </c>
      <c r="G221" s="629">
        <v>45.7665840709858</v>
      </c>
      <c r="H221" s="629">
        <v>25.033508554478701</v>
      </c>
      <c r="I221" s="629">
        <v>13.1765673154346</v>
      </c>
      <c r="J221" s="629">
        <v>1.7046568314871999</v>
      </c>
      <c r="K221" s="629">
        <v>6.7588501918591101E-2</v>
      </c>
      <c r="L221" s="629">
        <v>0</v>
      </c>
      <c r="M221" s="629">
        <v>0</v>
      </c>
      <c r="N221" s="629">
        <v>0</v>
      </c>
      <c r="O221" s="629">
        <v>0</v>
      </c>
      <c r="P221" s="629">
        <v>0</v>
      </c>
      <c r="Q221" s="629">
        <v>0</v>
      </c>
      <c r="R221" s="630">
        <v>0</v>
      </c>
    </row>
    <row r="222" spans="1:18">
      <c r="A222" s="627">
        <v>2016</v>
      </c>
      <c r="B222" s="628">
        <v>3.64498098590808</v>
      </c>
      <c r="C222" s="629">
        <v>8.5717013218862803</v>
      </c>
      <c r="D222" s="629">
        <v>44.548390809411501</v>
      </c>
      <c r="E222" s="629">
        <v>37.819970759039997</v>
      </c>
      <c r="F222" s="629">
        <v>30.241627846201901</v>
      </c>
      <c r="G222" s="629">
        <v>44.305478849883002</v>
      </c>
      <c r="H222" s="629">
        <v>23.067715904632699</v>
      </c>
      <c r="I222" s="629">
        <v>14.6379229268962</v>
      </c>
      <c r="J222" s="629">
        <v>1.52850402482433</v>
      </c>
      <c r="K222" s="629">
        <v>6.3968956406499897E-2</v>
      </c>
      <c r="L222" s="629">
        <v>0</v>
      </c>
      <c r="M222" s="629">
        <v>0</v>
      </c>
      <c r="N222" s="629">
        <v>0</v>
      </c>
      <c r="O222" s="629">
        <v>0</v>
      </c>
      <c r="P222" s="629">
        <v>0</v>
      </c>
      <c r="Q222" s="629">
        <v>0</v>
      </c>
      <c r="R222" s="630">
        <v>0</v>
      </c>
    </row>
    <row r="223" spans="1:18">
      <c r="A223" s="627">
        <v>2017</v>
      </c>
      <c r="B223" s="628">
        <v>3.3300164308829401</v>
      </c>
      <c r="C223" s="629">
        <v>7.6273804808764103</v>
      </c>
      <c r="D223" s="629">
        <v>43.974640685963898</v>
      </c>
      <c r="E223" s="629">
        <v>38.2949843554035</v>
      </c>
      <c r="F223" s="629">
        <v>31.271336817520201</v>
      </c>
      <c r="G223" s="629">
        <v>41.653726591219403</v>
      </c>
      <c r="H223" s="629">
        <v>21.949837668738901</v>
      </c>
      <c r="I223" s="629">
        <v>14.8828477197659</v>
      </c>
      <c r="J223" s="629">
        <v>1.9326492407187299</v>
      </c>
      <c r="K223" s="629">
        <v>6.0332374349263002E-2</v>
      </c>
      <c r="L223" s="629">
        <v>0</v>
      </c>
      <c r="M223" s="629">
        <v>0</v>
      </c>
      <c r="N223" s="629">
        <v>0</v>
      </c>
      <c r="O223" s="629">
        <v>0</v>
      </c>
      <c r="P223" s="629">
        <v>0</v>
      </c>
      <c r="Q223" s="629">
        <v>0</v>
      </c>
      <c r="R223" s="630">
        <v>0</v>
      </c>
    </row>
    <row r="224" spans="1:18">
      <c r="A224" s="627">
        <v>2018</v>
      </c>
      <c r="B224" s="628">
        <v>4.5640826386520104</v>
      </c>
      <c r="C224" s="629">
        <v>7.3254515951166796</v>
      </c>
      <c r="D224" s="629">
        <v>43.676152465715397</v>
      </c>
      <c r="E224" s="629">
        <v>43.390894371831202</v>
      </c>
      <c r="F224" s="629">
        <v>31.972291399018999</v>
      </c>
      <c r="G224" s="629">
        <v>36.931339573280702</v>
      </c>
      <c r="H224" s="629">
        <v>21.9661229222815</v>
      </c>
      <c r="I224" s="629">
        <v>16.260992286927799</v>
      </c>
      <c r="J224" s="629">
        <v>2.25718023524426</v>
      </c>
      <c r="K224" s="629">
        <v>5.7579614153502497E-2</v>
      </c>
      <c r="L224" s="629">
        <v>0</v>
      </c>
      <c r="M224" s="629">
        <v>0</v>
      </c>
      <c r="N224" s="629">
        <v>0</v>
      </c>
      <c r="O224" s="629">
        <v>0</v>
      </c>
      <c r="P224" s="629">
        <v>0</v>
      </c>
      <c r="Q224" s="629">
        <v>0</v>
      </c>
      <c r="R224" s="630">
        <v>0</v>
      </c>
    </row>
    <row r="225" spans="1:20">
      <c r="A225" s="627">
        <v>2019</v>
      </c>
      <c r="B225" s="628">
        <v>4.9295999631386298</v>
      </c>
      <c r="C225" s="629">
        <v>7.9546869878738899</v>
      </c>
      <c r="D225" s="629">
        <v>43.959421575919798</v>
      </c>
      <c r="E225" s="629">
        <v>43.763362562573697</v>
      </c>
      <c r="F225" s="629">
        <v>34.000096091606103</v>
      </c>
      <c r="G225" s="629">
        <v>33.449444627841899</v>
      </c>
      <c r="H225" s="629">
        <v>22.295103949448301</v>
      </c>
      <c r="I225" s="629">
        <v>15.063507755411001</v>
      </c>
      <c r="J225" s="629">
        <v>3.0741565256820098</v>
      </c>
      <c r="K225" s="629">
        <v>0.21407879820121101</v>
      </c>
      <c r="L225" s="629">
        <v>0</v>
      </c>
      <c r="M225" s="629">
        <v>0</v>
      </c>
      <c r="N225" s="629">
        <v>0</v>
      </c>
      <c r="O225" s="629">
        <v>0</v>
      </c>
      <c r="P225" s="629">
        <v>0</v>
      </c>
      <c r="Q225" s="629">
        <v>0</v>
      </c>
      <c r="R225" s="630">
        <v>0</v>
      </c>
    </row>
    <row r="226" spans="1:20">
      <c r="A226" s="627">
        <v>2020</v>
      </c>
      <c r="B226" s="628">
        <v>6.4579139543303201</v>
      </c>
      <c r="C226" s="629">
        <v>7.9758957595752298</v>
      </c>
      <c r="D226" s="629">
        <v>44.500113430657599</v>
      </c>
      <c r="E226" s="629">
        <v>45.880584918847198</v>
      </c>
      <c r="F226" s="629">
        <v>33.856711593499199</v>
      </c>
      <c r="G226" s="629">
        <v>32.269473795428198</v>
      </c>
      <c r="H226" s="629">
        <v>20.521434959925799</v>
      </c>
      <c r="I226" s="629">
        <v>14.631780121421301</v>
      </c>
      <c r="J226" s="629">
        <v>3.7019480187916001</v>
      </c>
      <c r="K226" s="629">
        <v>0.18271061248625201</v>
      </c>
      <c r="L226" s="629">
        <v>0</v>
      </c>
      <c r="M226" s="629">
        <v>0.156510718251029</v>
      </c>
      <c r="N226" s="629">
        <v>0</v>
      </c>
      <c r="O226" s="629">
        <v>0</v>
      </c>
      <c r="P226" s="629">
        <v>0</v>
      </c>
      <c r="Q226" s="629">
        <v>0</v>
      </c>
      <c r="R226" s="630">
        <v>0</v>
      </c>
    </row>
    <row r="227" spans="1:20">
      <c r="A227" s="627">
        <v>2021</v>
      </c>
      <c r="B227" s="628">
        <v>7.0101772293114903</v>
      </c>
      <c r="C227" s="629">
        <v>7.5709376656409999</v>
      </c>
      <c r="D227" s="629">
        <v>48.600826120912302</v>
      </c>
      <c r="E227" s="629">
        <v>47.076224510031402</v>
      </c>
      <c r="F227" s="629">
        <v>36.012821354283403</v>
      </c>
      <c r="G227" s="629">
        <v>32.935481687828002</v>
      </c>
      <c r="H227" s="629">
        <v>20.3125914792221</v>
      </c>
      <c r="I227" s="629">
        <v>14.0108402471747</v>
      </c>
      <c r="J227" s="629">
        <v>4.9571228820600499</v>
      </c>
      <c r="K227" s="629">
        <v>0.33860594241393699</v>
      </c>
      <c r="L227" s="629">
        <v>0</v>
      </c>
      <c r="M227" s="629">
        <v>0.15622678897016601</v>
      </c>
      <c r="N227" s="629">
        <v>0</v>
      </c>
      <c r="O227" s="629">
        <v>0</v>
      </c>
      <c r="P227" s="629">
        <v>0</v>
      </c>
      <c r="Q227" s="629">
        <v>0</v>
      </c>
      <c r="R227" s="630">
        <v>0</v>
      </c>
    </row>
    <row r="228" spans="1:20">
      <c r="A228" s="627">
        <v>2022</v>
      </c>
      <c r="B228" s="628">
        <v>6.9940842651862898</v>
      </c>
      <c r="C228" s="629">
        <v>8.1548255627866499</v>
      </c>
      <c r="D228" s="629">
        <v>53.3517060952694</v>
      </c>
      <c r="E228" s="629">
        <v>50.151996862697899</v>
      </c>
      <c r="F228" s="629">
        <v>35.932123526978103</v>
      </c>
      <c r="G228" s="629">
        <v>33.309123323363501</v>
      </c>
      <c r="H228" s="629">
        <v>18.755660024611402</v>
      </c>
      <c r="I228" s="629">
        <v>15.005973930126199</v>
      </c>
      <c r="J228" s="629">
        <v>4.6422625341415404</v>
      </c>
      <c r="K228" s="629">
        <v>0.33843048393384401</v>
      </c>
      <c r="L228" s="629">
        <v>0</v>
      </c>
      <c r="M228" s="629">
        <v>0.15614583553282499</v>
      </c>
      <c r="N228" s="629">
        <v>0</v>
      </c>
      <c r="O228" s="629">
        <v>0</v>
      </c>
      <c r="P228" s="629">
        <v>0</v>
      </c>
      <c r="Q228" s="629">
        <v>0</v>
      </c>
      <c r="R228" s="630">
        <v>0</v>
      </c>
    </row>
    <row r="229" spans="1:20">
      <c r="A229" s="627">
        <v>2023</v>
      </c>
      <c r="B229" s="628">
        <v>7.6139983149549302</v>
      </c>
      <c r="C229" s="629">
        <v>6.6456797670065804</v>
      </c>
      <c r="D229" s="629">
        <v>55.313612857650199</v>
      </c>
      <c r="E229" s="629">
        <v>48.2460737519026</v>
      </c>
      <c r="F229" s="629">
        <v>36.983090365167797</v>
      </c>
      <c r="G229" s="629">
        <v>34.212789254174901</v>
      </c>
      <c r="H229" s="629">
        <v>20.328064341777299</v>
      </c>
      <c r="I229" s="629">
        <v>14.782692000892199</v>
      </c>
      <c r="J229" s="629">
        <v>5.1580106267333097</v>
      </c>
      <c r="K229" s="629">
        <v>0.33786783341488602</v>
      </c>
      <c r="L229" s="629">
        <v>0</v>
      </c>
      <c r="M229" s="629">
        <v>0.15588623854151801</v>
      </c>
      <c r="N229" s="629">
        <v>0</v>
      </c>
      <c r="O229" s="629">
        <v>0</v>
      </c>
      <c r="P229" s="629">
        <v>0</v>
      </c>
      <c r="Q229" s="629">
        <v>0</v>
      </c>
      <c r="R229" s="630">
        <v>0</v>
      </c>
    </row>
    <row r="230" spans="1:20">
      <c r="A230" s="627">
        <v>2024</v>
      </c>
      <c r="B230" s="628">
        <v>6.8191797541946002</v>
      </c>
      <c r="C230" s="629">
        <v>5.9390213922222603</v>
      </c>
      <c r="D230" s="629">
        <v>55.551457336430303</v>
      </c>
      <c r="E230" s="629">
        <v>49.176358263068501</v>
      </c>
      <c r="F230" s="629">
        <v>36.220687389328504</v>
      </c>
      <c r="G230" s="629">
        <v>33.229047541044203</v>
      </c>
      <c r="H230" s="629">
        <v>20.295139210329602</v>
      </c>
      <c r="I230" s="629">
        <v>15.2194277596729</v>
      </c>
      <c r="J230" s="629">
        <v>5.4993244207730898</v>
      </c>
      <c r="K230" s="629">
        <v>0.49412672959662901</v>
      </c>
      <c r="L230" s="629">
        <v>0</v>
      </c>
      <c r="M230" s="629">
        <v>0.15600389265537301</v>
      </c>
      <c r="N230" s="629">
        <v>0</v>
      </c>
      <c r="O230" s="629">
        <v>0</v>
      </c>
      <c r="P230" s="629">
        <v>0</v>
      </c>
      <c r="Q230" s="629">
        <v>0</v>
      </c>
      <c r="R230" s="630">
        <v>0</v>
      </c>
    </row>
    <row r="231" spans="1:20" ht="15" thickBot="1">
      <c r="A231" s="631">
        <v>2025</v>
      </c>
      <c r="B231" s="632">
        <v>6.2319674635698501</v>
      </c>
      <c r="C231" s="633">
        <v>6.0876909556554901</v>
      </c>
      <c r="D231" s="633">
        <v>56.579206123324298</v>
      </c>
      <c r="E231" s="633">
        <v>47.5219395319928</v>
      </c>
      <c r="F231" s="633">
        <v>36.1705687142111</v>
      </c>
      <c r="G231" s="633">
        <v>31.637641010094701</v>
      </c>
      <c r="H231" s="633">
        <v>20.219620973157401</v>
      </c>
      <c r="I231" s="633">
        <v>13.698928717420801</v>
      </c>
      <c r="J231" s="633">
        <v>6.36718667366081</v>
      </c>
      <c r="K231" s="633">
        <v>0.46848092189963197</v>
      </c>
      <c r="L231" s="633">
        <v>2.6141235441999401E-2</v>
      </c>
      <c r="M231" s="633">
        <v>0</v>
      </c>
      <c r="N231" s="633">
        <v>0</v>
      </c>
      <c r="O231" s="633">
        <v>0</v>
      </c>
      <c r="P231" s="633">
        <v>0</v>
      </c>
      <c r="Q231" s="633">
        <v>0</v>
      </c>
      <c r="R231" s="634">
        <v>0</v>
      </c>
      <c r="T231" s="639"/>
    </row>
    <row r="232" spans="1:20" ht="15" thickTop="1"/>
    <row r="234" spans="1:20" ht="15.6">
      <c r="A234" s="615" t="s">
        <v>498</v>
      </c>
      <c r="L234" s="617"/>
      <c r="M234" s="617"/>
    </row>
    <row r="235" spans="1:20" ht="16.2" thickBot="1">
      <c r="A235" s="615"/>
    </row>
    <row r="236" spans="1:20" ht="15.6">
      <c r="A236" s="618"/>
      <c r="B236" s="933" t="s">
        <v>475</v>
      </c>
      <c r="C236" s="934"/>
      <c r="D236" s="934"/>
      <c r="E236" s="934"/>
      <c r="F236" s="934"/>
      <c r="G236" s="934"/>
      <c r="H236" s="934"/>
      <c r="I236" s="934"/>
      <c r="J236" s="934"/>
      <c r="K236" s="934"/>
      <c r="L236" s="934"/>
      <c r="M236" s="934"/>
      <c r="N236" s="934"/>
      <c r="O236" s="934"/>
      <c r="P236" s="934"/>
      <c r="Q236" s="934"/>
      <c r="R236" s="935"/>
    </row>
    <row r="237" spans="1:20" ht="16.2" thickBot="1">
      <c r="A237" s="619" t="s">
        <v>476</v>
      </c>
      <c r="B237" s="620" t="s">
        <v>261</v>
      </c>
      <c r="C237" s="621" t="s">
        <v>262</v>
      </c>
      <c r="D237" s="621" t="s">
        <v>477</v>
      </c>
      <c r="E237" s="621" t="s">
        <v>478</v>
      </c>
      <c r="F237" s="621" t="s">
        <v>479</v>
      </c>
      <c r="G237" s="621" t="s">
        <v>480</v>
      </c>
      <c r="H237" s="621" t="s">
        <v>481</v>
      </c>
      <c r="I237" s="621" t="s">
        <v>482</v>
      </c>
      <c r="J237" s="621" t="s">
        <v>483</v>
      </c>
      <c r="K237" s="621" t="s">
        <v>484</v>
      </c>
      <c r="L237" s="621" t="s">
        <v>485</v>
      </c>
      <c r="M237" s="621" t="s">
        <v>486</v>
      </c>
      <c r="N237" s="621" t="s">
        <v>487</v>
      </c>
      <c r="O237" s="621" t="s">
        <v>488</v>
      </c>
      <c r="P237" s="621" t="s">
        <v>489</v>
      </c>
      <c r="Q237" s="621" t="s">
        <v>490</v>
      </c>
      <c r="R237" s="642" t="s">
        <v>491</v>
      </c>
    </row>
    <row r="238" spans="1:20" ht="15" thickTop="1">
      <c r="A238" s="623">
        <v>1999</v>
      </c>
      <c r="B238" s="624">
        <v>1.142199873502</v>
      </c>
      <c r="C238" s="625">
        <v>0</v>
      </c>
      <c r="D238" s="625">
        <v>3.64989969577563</v>
      </c>
      <c r="E238" s="625">
        <v>2.11044270626964</v>
      </c>
      <c r="F238" s="625">
        <v>4.1059801052649796</v>
      </c>
      <c r="G238" s="625">
        <v>6.8531992410119802</v>
      </c>
      <c r="H238" s="625">
        <v>3.4265996205059901</v>
      </c>
      <c r="I238" s="625">
        <v>2.2843997470039898</v>
      </c>
      <c r="J238" s="625">
        <v>5.7109993675099799</v>
      </c>
      <c r="K238" s="625">
        <v>5.7109993675099799</v>
      </c>
      <c r="L238" s="625">
        <v>0</v>
      </c>
      <c r="M238" s="625">
        <v>2.2843997470039898</v>
      </c>
      <c r="N238" s="625">
        <v>0</v>
      </c>
      <c r="O238" s="625">
        <v>0</v>
      </c>
      <c r="P238" s="625">
        <v>0</v>
      </c>
      <c r="Q238" s="625">
        <v>0</v>
      </c>
      <c r="R238" s="626">
        <v>0</v>
      </c>
    </row>
    <row r="239" spans="1:20">
      <c r="A239" s="627">
        <v>2000</v>
      </c>
      <c r="B239" s="628">
        <v>0.56058252098128802</v>
      </c>
      <c r="C239" s="629">
        <v>0.56058252098128802</v>
      </c>
      <c r="D239" s="629">
        <v>2.5705511499596998</v>
      </c>
      <c r="E239" s="629">
        <v>2.1569533659797</v>
      </c>
      <c r="F239" s="629">
        <v>3.4795357077308502</v>
      </c>
      <c r="G239" s="629">
        <v>6.1664077307941696</v>
      </c>
      <c r="H239" s="629">
        <v>2.3427864716850002</v>
      </c>
      <c r="I239" s="629">
        <v>5.04524268883159</v>
      </c>
      <c r="J239" s="629">
        <v>4.4846601678502998</v>
      </c>
      <c r="K239" s="629">
        <v>4.4846601678502998</v>
      </c>
      <c r="L239" s="629">
        <v>0</v>
      </c>
      <c r="M239" s="629">
        <v>1.12116504196258</v>
      </c>
      <c r="N239" s="629">
        <v>0</v>
      </c>
      <c r="O239" s="629">
        <v>0</v>
      </c>
      <c r="P239" s="629">
        <v>0</v>
      </c>
      <c r="Q239" s="629">
        <v>0</v>
      </c>
      <c r="R239" s="630">
        <v>0</v>
      </c>
    </row>
    <row r="240" spans="1:20">
      <c r="A240" s="627">
        <v>2001</v>
      </c>
      <c r="B240" s="628">
        <v>0.37408904062350401</v>
      </c>
      <c r="C240" s="629">
        <v>0.37408904062350401</v>
      </c>
      <c r="D240" s="629">
        <v>2.4635633770260799</v>
      </c>
      <c r="E240" s="629">
        <v>2.8885659360784501</v>
      </c>
      <c r="F240" s="629">
        <v>2.3219706751500899</v>
      </c>
      <c r="G240" s="629">
        <v>4.8166582603560499</v>
      </c>
      <c r="H240" s="629">
        <v>3.7261512980344702</v>
      </c>
      <c r="I240" s="629">
        <v>4.8991448938135296</v>
      </c>
      <c r="J240" s="629">
        <v>3.7408904062350401</v>
      </c>
      <c r="K240" s="629">
        <v>4.1149794468585403</v>
      </c>
      <c r="L240" s="629">
        <v>1.12226712187051</v>
      </c>
      <c r="M240" s="629">
        <v>0.74817808124700702</v>
      </c>
      <c r="N240" s="629">
        <v>0.37408904062350401</v>
      </c>
      <c r="O240" s="629">
        <v>0</v>
      </c>
      <c r="P240" s="629">
        <v>0</v>
      </c>
      <c r="Q240" s="629">
        <v>0</v>
      </c>
      <c r="R240" s="630">
        <v>0</v>
      </c>
    </row>
    <row r="241" spans="1:18">
      <c r="A241" s="627">
        <v>2002</v>
      </c>
      <c r="B241" s="628">
        <v>0.27764734691232301</v>
      </c>
      <c r="C241" s="629">
        <v>0.27764734691232301</v>
      </c>
      <c r="D241" s="629">
        <v>1.8284466030911</v>
      </c>
      <c r="E241" s="629">
        <v>2.6991764477428402</v>
      </c>
      <c r="F241" s="629">
        <v>2.3869342414052399</v>
      </c>
      <c r="G241" s="629">
        <v>4.5131576240598097</v>
      </c>
      <c r="H241" s="629">
        <v>3.9654149380711798</v>
      </c>
      <c r="I241" s="629">
        <v>4.7467145722824604</v>
      </c>
      <c r="J241" s="629">
        <v>3.3317681629478799</v>
      </c>
      <c r="K241" s="629">
        <v>4.1458857135641898</v>
      </c>
      <c r="L241" s="629">
        <v>0.83294204073696998</v>
      </c>
      <c r="M241" s="629">
        <v>1.11058938764929</v>
      </c>
      <c r="N241" s="629">
        <v>0.55529469382464602</v>
      </c>
      <c r="O241" s="629">
        <v>0</v>
      </c>
      <c r="P241" s="629">
        <v>0.38443051653480298</v>
      </c>
      <c r="Q241" s="629">
        <v>0</v>
      </c>
      <c r="R241" s="630">
        <v>0.55529469382464602</v>
      </c>
    </row>
    <row r="242" spans="1:18">
      <c r="A242" s="627">
        <v>2003</v>
      </c>
      <c r="B242" s="628">
        <v>0.21904254801647299</v>
      </c>
      <c r="C242" s="629">
        <v>0.43808509603294699</v>
      </c>
      <c r="D242" s="629">
        <v>2.9086878993655501</v>
      </c>
      <c r="E242" s="629">
        <v>3.0056142268628401</v>
      </c>
      <c r="F242" s="629">
        <v>2.97832152537999</v>
      </c>
      <c r="G242" s="629">
        <v>6.2224073742683697</v>
      </c>
      <c r="H242" s="629">
        <v>4.9226965113578203</v>
      </c>
      <c r="I242" s="629">
        <v>5.0295892747898598</v>
      </c>
      <c r="J242" s="629">
        <v>3.2856382202471002</v>
      </c>
      <c r="K242" s="629">
        <v>4.1469573275574803</v>
      </c>
      <c r="L242" s="629">
        <v>1.3142552880988401</v>
      </c>
      <c r="M242" s="629">
        <v>1.53329783611531</v>
      </c>
      <c r="N242" s="629">
        <v>0.43808509603294699</v>
      </c>
      <c r="O242" s="629">
        <v>0</v>
      </c>
      <c r="P242" s="629">
        <v>0.303286311983609</v>
      </c>
      <c r="Q242" s="629">
        <v>0</v>
      </c>
      <c r="R242" s="630">
        <v>0.43808509603294699</v>
      </c>
    </row>
    <row r="243" spans="1:18">
      <c r="A243" s="627">
        <v>2004</v>
      </c>
      <c r="B243" s="628">
        <v>0.215804753484136</v>
      </c>
      <c r="C243" s="629">
        <v>0.64741426045240802</v>
      </c>
      <c r="D243" s="629">
        <v>3.68672208662159</v>
      </c>
      <c r="E243" s="629">
        <v>3.05229927232892</v>
      </c>
      <c r="F243" s="629">
        <v>3.02174131923557</v>
      </c>
      <c r="G243" s="629">
        <v>5.2228634828723601</v>
      </c>
      <c r="H243" s="629">
        <v>5.0657360418605597</v>
      </c>
      <c r="I243" s="629">
        <v>5.1710487615608196</v>
      </c>
      <c r="J243" s="629">
        <v>2.8054617952937702</v>
      </c>
      <c r="K243" s="629">
        <v>3.6540492469440902</v>
      </c>
      <c r="L243" s="629">
        <v>1.72643802787309</v>
      </c>
      <c r="M243" s="629">
        <v>1.07902376742068</v>
      </c>
      <c r="N243" s="629">
        <v>0.64741426045240802</v>
      </c>
      <c r="O243" s="629">
        <v>0</v>
      </c>
      <c r="P243" s="629">
        <v>0.29880326167413501</v>
      </c>
      <c r="Q243" s="629">
        <v>0</v>
      </c>
      <c r="R243" s="630">
        <v>0.43160950696827199</v>
      </c>
    </row>
    <row r="244" spans="1:18">
      <c r="A244" s="627">
        <v>2005</v>
      </c>
      <c r="B244" s="628">
        <v>0.21366741548955301</v>
      </c>
      <c r="C244" s="629">
        <v>0.85466966195821303</v>
      </c>
      <c r="D244" s="629">
        <v>4.4631063414873404</v>
      </c>
      <c r="E244" s="629">
        <v>2.5947343602220401</v>
      </c>
      <c r="F244" s="629">
        <v>2.8610066934051201</v>
      </c>
      <c r="G244" s="629">
        <v>4.5301338097264097</v>
      </c>
      <c r="H244" s="629">
        <v>5.6182778565900602</v>
      </c>
      <c r="I244" s="629">
        <v>4.4788322632673703</v>
      </c>
      <c r="J244" s="629">
        <v>2.56400898587464</v>
      </c>
      <c r="K244" s="629">
        <v>3.40419199706266</v>
      </c>
      <c r="L244" s="629">
        <v>2.1366741548955299</v>
      </c>
      <c r="M244" s="629">
        <v>1.28200449293732</v>
      </c>
      <c r="N244" s="629">
        <v>0.64100224646866</v>
      </c>
      <c r="O244" s="629">
        <v>0</v>
      </c>
      <c r="P244" s="629">
        <v>0.29584390348683498</v>
      </c>
      <c r="Q244" s="629">
        <v>0</v>
      </c>
      <c r="R244" s="630">
        <v>0.42733483097910702</v>
      </c>
    </row>
    <row r="245" spans="1:18">
      <c r="A245" s="627">
        <v>2006</v>
      </c>
      <c r="B245" s="628">
        <v>0.28834523594063399</v>
      </c>
      <c r="C245" s="629">
        <v>1.08833025853433</v>
      </c>
      <c r="D245" s="629">
        <v>4.59005771548523</v>
      </c>
      <c r="E245" s="629">
        <v>3.2021839405744599</v>
      </c>
      <c r="F245" s="629">
        <v>3.5419280254816798</v>
      </c>
      <c r="G245" s="629">
        <v>5.1842376365864604</v>
      </c>
      <c r="H245" s="629">
        <v>4.6950573224928398</v>
      </c>
      <c r="I245" s="629">
        <v>5.7695679802646396</v>
      </c>
      <c r="J245" s="629">
        <v>2.84610378739105</v>
      </c>
      <c r="K245" s="629">
        <v>3.9701888551820099</v>
      </c>
      <c r="L245" s="629">
        <v>1.88735063524778</v>
      </c>
      <c r="M245" s="629">
        <v>1.4679393829705001</v>
      </c>
      <c r="N245" s="629">
        <v>0.41941125227728498</v>
      </c>
      <c r="O245" s="629">
        <v>0</v>
      </c>
      <c r="P245" s="629">
        <v>0.29035840995156498</v>
      </c>
      <c r="Q245" s="629">
        <v>0</v>
      </c>
      <c r="R245" s="630">
        <v>0.41941125227728498</v>
      </c>
    </row>
    <row r="246" spans="1:18">
      <c r="A246" s="627">
        <v>2007</v>
      </c>
      <c r="B246" s="628">
        <v>0.28668822478002498</v>
      </c>
      <c r="C246" s="629">
        <v>1.0820760356097301</v>
      </c>
      <c r="D246" s="629">
        <v>5.6061830230602103</v>
      </c>
      <c r="E246" s="629">
        <v>3.8092837802971502</v>
      </c>
      <c r="F246" s="629">
        <v>3.23175817024755</v>
      </c>
      <c r="G246" s="629">
        <v>5.0753615310838702</v>
      </c>
      <c r="H246" s="629">
        <v>4.3925223047896296</v>
      </c>
      <c r="I246" s="629">
        <v>5.7364124522948297</v>
      </c>
      <c r="J246" s="629">
        <v>2.8297483039214701</v>
      </c>
      <c r="K246" s="629">
        <v>3.6487592244730398</v>
      </c>
      <c r="L246" s="629">
        <v>2.27936946250195</v>
      </c>
      <c r="M246" s="629">
        <v>1.0425026355637299</v>
      </c>
      <c r="N246" s="629">
        <v>0.62550158133823597</v>
      </c>
      <c r="O246" s="629">
        <v>0.208500527112745</v>
      </c>
      <c r="P246" s="629">
        <v>0</v>
      </c>
      <c r="Q246" s="629">
        <v>0</v>
      </c>
      <c r="R246" s="630">
        <v>0.417001054225491</v>
      </c>
    </row>
    <row r="247" spans="1:18">
      <c r="A247" s="627">
        <v>2008</v>
      </c>
      <c r="B247" s="628">
        <v>0.28699055210046698</v>
      </c>
      <c r="C247" s="629">
        <v>1.2278812501467899</v>
      </c>
      <c r="D247" s="629">
        <v>4.8411653532322099</v>
      </c>
      <c r="E247" s="629">
        <v>3.6045804623417101</v>
      </c>
      <c r="F247" s="629">
        <v>2.69378724619567</v>
      </c>
      <c r="G247" s="629">
        <v>3.37916242869189</v>
      </c>
      <c r="H247" s="629">
        <v>4.6616449358783099</v>
      </c>
      <c r="I247" s="629">
        <v>5.7705346851142103</v>
      </c>
      <c r="J247" s="629">
        <v>2.4152916144373799</v>
      </c>
      <c r="K247" s="629">
        <v>3.4438866252056002</v>
      </c>
      <c r="L247" s="629">
        <v>2.07305277205255</v>
      </c>
      <c r="M247" s="629">
        <v>0.83488160611045004</v>
      </c>
      <c r="N247" s="629">
        <v>1.0436020076380601</v>
      </c>
      <c r="O247" s="629">
        <v>0.41744080305522502</v>
      </c>
      <c r="P247" s="629">
        <v>0</v>
      </c>
      <c r="Q247" s="629">
        <v>0</v>
      </c>
      <c r="R247" s="630">
        <v>0.41744080305522502</v>
      </c>
    </row>
    <row r="248" spans="1:18">
      <c r="A248" s="627">
        <v>2009</v>
      </c>
      <c r="B248" s="628">
        <v>7.7961996541665496E-2</v>
      </c>
      <c r="C248" s="629">
        <v>1.2230470118798999</v>
      </c>
      <c r="D248" s="629">
        <v>3.7826121228728899</v>
      </c>
      <c r="E248" s="629">
        <v>4.1579731488888196</v>
      </c>
      <c r="F248" s="629">
        <v>2.2057423858882901</v>
      </c>
      <c r="G248" s="629">
        <v>3.38342591071381</v>
      </c>
      <c r="H248" s="629">
        <v>4.8511904322715704</v>
      </c>
      <c r="I248" s="629">
        <v>5.7629092046284196</v>
      </c>
      <c r="J248" s="629">
        <v>2.1978838166368901</v>
      </c>
      <c r="K248" s="629">
        <v>3.6382265052777201</v>
      </c>
      <c r="L248" s="629">
        <v>1.8569923880252399</v>
      </c>
      <c r="M248" s="629">
        <v>1.2473919446666499</v>
      </c>
      <c r="N248" s="629">
        <v>1.2473919446666499</v>
      </c>
      <c r="O248" s="629">
        <v>0.415797314888882</v>
      </c>
      <c r="P248" s="629">
        <v>0</v>
      </c>
      <c r="Q248" s="629">
        <v>0</v>
      </c>
      <c r="R248" s="630">
        <v>0.415797314888882</v>
      </c>
    </row>
    <row r="249" spans="1:18">
      <c r="A249" s="627">
        <v>2010</v>
      </c>
      <c r="B249" s="628">
        <v>7.7776119147672407E-2</v>
      </c>
      <c r="C249" s="629">
        <v>1.2201310168902499</v>
      </c>
      <c r="D249" s="629">
        <v>2.9036417815130999</v>
      </c>
      <c r="E249" s="629">
        <v>5.2701305737447202</v>
      </c>
      <c r="F249" s="629">
        <v>1.9930804591290301</v>
      </c>
      <c r="G249" s="629">
        <v>3.5827621136121399</v>
      </c>
      <c r="H249" s="629">
        <v>5.30030770797402</v>
      </c>
      <c r="I249" s="629">
        <v>5.488318513327</v>
      </c>
      <c r="J249" s="629">
        <v>2.1926436107127398</v>
      </c>
      <c r="K249" s="629">
        <v>3.2147462581037902</v>
      </c>
      <c r="L249" s="629">
        <v>2.4747738903836201</v>
      </c>
      <c r="M249" s="629">
        <v>1.0370149219689699</v>
      </c>
      <c r="N249" s="629">
        <v>1.6592238751503501</v>
      </c>
      <c r="O249" s="629">
        <v>0.41480596878758602</v>
      </c>
      <c r="P249" s="629">
        <v>0</v>
      </c>
      <c r="Q249" s="629">
        <v>0</v>
      </c>
      <c r="R249" s="630">
        <v>0.41480596878758602</v>
      </c>
    </row>
    <row r="250" spans="1:18">
      <c r="A250" s="627">
        <v>2011</v>
      </c>
      <c r="B250" s="628">
        <v>0</v>
      </c>
      <c r="C250" s="629">
        <v>1.18143713798348</v>
      </c>
      <c r="D250" s="629">
        <v>2.8546987682507501</v>
      </c>
      <c r="E250" s="629">
        <v>4.8580846189083404</v>
      </c>
      <c r="F250" s="629">
        <v>2.4092551932772701</v>
      </c>
      <c r="G250" s="629">
        <v>2.8801823326610601</v>
      </c>
      <c r="H250" s="629">
        <v>6.1334042042796604</v>
      </c>
      <c r="I250" s="629">
        <v>4.1909879889946398</v>
      </c>
      <c r="J250" s="629">
        <v>2.04169420562619</v>
      </c>
      <c r="K250" s="629">
        <v>2.1789692696117302</v>
      </c>
      <c r="L250" s="629">
        <v>2.2686597951666001</v>
      </c>
      <c r="M250" s="629">
        <v>1.2451252969209901</v>
      </c>
      <c r="N250" s="629">
        <v>1.6601670625613201</v>
      </c>
      <c r="O250" s="629">
        <v>0.41504176564032902</v>
      </c>
      <c r="P250" s="629">
        <v>0</v>
      </c>
      <c r="Q250" s="629">
        <v>0</v>
      </c>
      <c r="R250" s="630">
        <v>0.41504176564032902</v>
      </c>
    </row>
    <row r="251" spans="1:18">
      <c r="A251" s="627">
        <v>2012</v>
      </c>
      <c r="B251" s="628">
        <v>0.62516048723296402</v>
      </c>
      <c r="C251" s="629">
        <v>1.39475388569965</v>
      </c>
      <c r="D251" s="629">
        <v>2.9064752985605899</v>
      </c>
      <c r="E251" s="629">
        <v>5.0867433364684604</v>
      </c>
      <c r="F251" s="629">
        <v>3.2528558858534602</v>
      </c>
      <c r="G251" s="629">
        <v>2.47542714261346</v>
      </c>
      <c r="H251" s="629">
        <v>6.4991684252738899</v>
      </c>
      <c r="I251" s="629">
        <v>3.5833157194048102</v>
      </c>
      <c r="J251" s="629">
        <v>2.7447254418305098</v>
      </c>
      <c r="K251" s="629">
        <v>2.0838682907765498</v>
      </c>
      <c r="L251" s="629">
        <v>2.4865133219203899</v>
      </c>
      <c r="M251" s="629">
        <v>1.25032097446593</v>
      </c>
      <c r="N251" s="629">
        <v>1.25032097446593</v>
      </c>
      <c r="O251" s="629">
        <v>0.41677365815530898</v>
      </c>
      <c r="P251" s="629">
        <v>0.41677365815530898</v>
      </c>
      <c r="Q251" s="629">
        <v>0</v>
      </c>
      <c r="R251" s="630">
        <v>0.62516048723296402</v>
      </c>
    </row>
    <row r="252" spans="1:18">
      <c r="A252" s="627">
        <v>2013</v>
      </c>
      <c r="B252" s="628">
        <v>0.62199972194493303</v>
      </c>
      <c r="C252" s="629">
        <v>1.8659991658348001</v>
      </c>
      <c r="D252" s="629">
        <v>2.6844471332940101</v>
      </c>
      <c r="E252" s="629">
        <v>5.8903581001425804</v>
      </c>
      <c r="F252" s="629">
        <v>3.6510761678445598</v>
      </c>
      <c r="G252" s="629">
        <v>2.65469481326098</v>
      </c>
      <c r="H252" s="629">
        <v>5.74920562990921</v>
      </c>
      <c r="I252" s="629">
        <v>2.9829033332072501</v>
      </c>
      <c r="J252" s="629">
        <v>3.5601812751443398</v>
      </c>
      <c r="K252" s="629">
        <v>1.8659991658348001</v>
      </c>
      <c r="L252" s="629">
        <v>2.4739416940637802</v>
      </c>
      <c r="M252" s="629">
        <v>0.82933296259324496</v>
      </c>
      <c r="N252" s="629">
        <v>1.45133268453818</v>
      </c>
      <c r="O252" s="629">
        <v>0.41466648129662198</v>
      </c>
      <c r="P252" s="629">
        <v>0.62199972194493303</v>
      </c>
      <c r="Q252" s="629">
        <v>0</v>
      </c>
      <c r="R252" s="630">
        <v>0.62199972194493303</v>
      </c>
    </row>
    <row r="253" spans="1:18">
      <c r="A253" s="627">
        <v>2014</v>
      </c>
      <c r="B253" s="628">
        <v>0.58255515762320098</v>
      </c>
      <c r="C253" s="629">
        <v>2.0972568229592898</v>
      </c>
      <c r="D253" s="629">
        <v>2.3588046702268501</v>
      </c>
      <c r="E253" s="629">
        <v>6.0993719188201698</v>
      </c>
      <c r="F253" s="629">
        <v>3.2601534286067202</v>
      </c>
      <c r="G253" s="629">
        <v>3.0923969617164899</v>
      </c>
      <c r="H253" s="629">
        <v>5.5788006299680699</v>
      </c>
      <c r="I253" s="629">
        <v>2.5854574635527801</v>
      </c>
      <c r="J253" s="629">
        <v>3.7227798977805602</v>
      </c>
      <c r="K253" s="629">
        <v>2.1360355779517399</v>
      </c>
      <c r="L253" s="629">
        <v>2.89961004155372</v>
      </c>
      <c r="M253" s="629">
        <v>0.77674021016426797</v>
      </c>
      <c r="N253" s="629">
        <v>0.97092526270533497</v>
      </c>
      <c r="O253" s="629">
        <v>0.77674021016426797</v>
      </c>
      <c r="P253" s="629">
        <v>0.58255515762320098</v>
      </c>
      <c r="Q253" s="629">
        <v>0</v>
      </c>
      <c r="R253" s="630">
        <v>0.58255515762320098</v>
      </c>
    </row>
    <row r="254" spans="1:18">
      <c r="A254" s="627">
        <v>2015</v>
      </c>
      <c r="B254" s="628">
        <v>0.55009632597876601</v>
      </c>
      <c r="C254" s="629">
        <v>1.6136708991703099</v>
      </c>
      <c r="D254" s="629">
        <v>2.4107421389693502</v>
      </c>
      <c r="E254" s="629">
        <v>6.5595319564128003</v>
      </c>
      <c r="F254" s="629">
        <v>3.8126809622704299</v>
      </c>
      <c r="G254" s="629">
        <v>2.92009466373728</v>
      </c>
      <c r="H254" s="629">
        <v>4.6773040308996601</v>
      </c>
      <c r="I254" s="629">
        <v>3.0387504412509001</v>
      </c>
      <c r="J254" s="629">
        <v>3.33198845608598</v>
      </c>
      <c r="K254" s="629">
        <v>2.20038530391506</v>
      </c>
      <c r="L254" s="629">
        <v>2.0045876849550202</v>
      </c>
      <c r="M254" s="629">
        <v>1.4669235359433801</v>
      </c>
      <c r="N254" s="629">
        <v>0.55009632597876601</v>
      </c>
      <c r="O254" s="629">
        <v>0.73346176797168805</v>
      </c>
      <c r="P254" s="629">
        <v>0.55009632597876601</v>
      </c>
      <c r="Q254" s="629">
        <v>0</v>
      </c>
      <c r="R254" s="630">
        <v>0.73346176797168805</v>
      </c>
    </row>
    <row r="255" spans="1:18">
      <c r="A255" s="627">
        <v>2016</v>
      </c>
      <c r="B255" s="628">
        <v>0.52063719267362996</v>
      </c>
      <c r="C255" s="629">
        <v>1.5272544955619101</v>
      </c>
      <c r="D255" s="629">
        <v>1.97685942058177</v>
      </c>
      <c r="E255" s="629">
        <v>6.2082514311712496</v>
      </c>
      <c r="F255" s="629">
        <v>3.52172880782914</v>
      </c>
      <c r="G255" s="629">
        <v>3.0006230416821098</v>
      </c>
      <c r="H255" s="629">
        <v>4.44839359249585</v>
      </c>
      <c r="I255" s="629">
        <v>2.98351143261623</v>
      </c>
      <c r="J255" s="629">
        <v>3.7717734968971999</v>
      </c>
      <c r="K255" s="629">
        <v>2.60318596336815</v>
      </c>
      <c r="L255" s="629">
        <v>2.5914195628137202</v>
      </c>
      <c r="M255" s="629">
        <v>1.21482011623847</v>
      </c>
      <c r="N255" s="629">
        <v>1.0259850064557401</v>
      </c>
      <c r="O255" s="629">
        <v>0.96316145187312496</v>
      </c>
      <c r="P255" s="629">
        <v>0.52063719267362996</v>
      </c>
      <c r="Q255" s="629">
        <v>0</v>
      </c>
      <c r="R255" s="630">
        <v>0.69418292356483902</v>
      </c>
    </row>
    <row r="256" spans="1:18">
      <c r="A256" s="627">
        <v>2017</v>
      </c>
      <c r="B256" s="628">
        <v>0.16367980018790801</v>
      </c>
      <c r="C256" s="629">
        <v>1.7677909459694601</v>
      </c>
      <c r="D256" s="629">
        <v>1.86136668773689</v>
      </c>
      <c r="E256" s="629">
        <v>6.4789538988179904</v>
      </c>
      <c r="F256" s="629">
        <v>3.7023716083304099</v>
      </c>
      <c r="G256" s="629">
        <v>3.4847593139805801</v>
      </c>
      <c r="H256" s="629">
        <v>3.7646354043218899</v>
      </c>
      <c r="I256" s="629">
        <v>3.3049406854941501</v>
      </c>
      <c r="J256" s="629">
        <v>3.17551906748557</v>
      </c>
      <c r="K256" s="629">
        <v>2.7403763186860202</v>
      </c>
      <c r="L256" s="629">
        <v>2.4551970028186201</v>
      </c>
      <c r="M256" s="629">
        <v>2.2804197121779799</v>
      </c>
      <c r="N256" s="629">
        <v>1.62237781148253</v>
      </c>
      <c r="O256" s="629">
        <v>0.744726722874964</v>
      </c>
      <c r="P256" s="629">
        <v>0.32735960037581602</v>
      </c>
      <c r="Q256" s="629">
        <v>0</v>
      </c>
      <c r="R256" s="630">
        <v>0.65471920075163303</v>
      </c>
    </row>
    <row r="257" spans="1:20">
      <c r="A257" s="627">
        <v>2018</v>
      </c>
      <c r="B257" s="628">
        <v>0.31242329980196698</v>
      </c>
      <c r="C257" s="629">
        <v>1.3747093826236301</v>
      </c>
      <c r="D257" s="629">
        <v>1.9326505325749701</v>
      </c>
      <c r="E257" s="629">
        <v>6.4141909354192999</v>
      </c>
      <c r="F257" s="629">
        <v>3.9689318736942498</v>
      </c>
      <c r="G257" s="629">
        <v>3.08850739368732</v>
      </c>
      <c r="H257" s="629">
        <v>3.80455035450345</v>
      </c>
      <c r="I257" s="629">
        <v>3.1036286813977298</v>
      </c>
      <c r="J257" s="629">
        <v>2.8744193274980199</v>
      </c>
      <c r="K257" s="629">
        <v>2.3029190063352698</v>
      </c>
      <c r="L257" s="629">
        <v>2.18696309861377</v>
      </c>
      <c r="M257" s="629">
        <v>2.17637194875048</v>
      </c>
      <c r="N257" s="629">
        <v>1.23593095285159</v>
      </c>
      <c r="O257" s="629">
        <v>1.33559398548842</v>
      </c>
      <c r="P257" s="629">
        <v>0.31242329980196698</v>
      </c>
      <c r="Q257" s="629">
        <v>0</v>
      </c>
      <c r="R257" s="630">
        <v>0.62484659960393396</v>
      </c>
    </row>
    <row r="258" spans="1:20">
      <c r="A258" s="627">
        <v>2019</v>
      </c>
      <c r="B258" s="628">
        <v>0.78210871767211398</v>
      </c>
      <c r="C258" s="629">
        <v>1.0949522047409599</v>
      </c>
      <c r="D258" s="629">
        <v>1.7475906452896299</v>
      </c>
      <c r="E258" s="629">
        <v>5.8664567116893398</v>
      </c>
      <c r="F258" s="629">
        <v>5.4067175652673196</v>
      </c>
      <c r="G258" s="629">
        <v>2.6233959873388599</v>
      </c>
      <c r="H258" s="629">
        <v>3.0275584882831099</v>
      </c>
      <c r="I258" s="629">
        <v>2.9513810991818401</v>
      </c>
      <c r="J258" s="629">
        <v>2.4090199878249399</v>
      </c>
      <c r="K258" s="629">
        <v>1.8367510391042501</v>
      </c>
      <c r="L258" s="629">
        <v>2.1899044094819198</v>
      </c>
      <c r="M258" s="629">
        <v>2.33572075880471</v>
      </c>
      <c r="N258" s="629">
        <v>1.55043667973884</v>
      </c>
      <c r="O258" s="629">
        <v>1.1809685215105401</v>
      </c>
      <c r="P258" s="629">
        <v>0.31284348706884602</v>
      </c>
      <c r="Q258" s="629">
        <v>0</v>
      </c>
      <c r="R258" s="630">
        <v>0.62568697413769103</v>
      </c>
    </row>
    <row r="259" spans="1:20">
      <c r="A259" s="627">
        <v>2020</v>
      </c>
      <c r="B259" s="628">
        <v>0.91347480707213202</v>
      </c>
      <c r="C259" s="629">
        <v>1.5217850156984101</v>
      </c>
      <c r="D259" s="629">
        <v>1.93597498047793</v>
      </c>
      <c r="E259" s="629">
        <v>4.8699405558835496</v>
      </c>
      <c r="F259" s="629">
        <v>5.6493482817018501</v>
      </c>
      <c r="G259" s="629">
        <v>2.49093068525243</v>
      </c>
      <c r="H259" s="629">
        <v>2.87276988456947</v>
      </c>
      <c r="I259" s="629">
        <v>2.1705062917770999</v>
      </c>
      <c r="J259" s="629">
        <v>2.41039026964045</v>
      </c>
      <c r="K259" s="629">
        <v>1.6812850886680299</v>
      </c>
      <c r="L259" s="629">
        <v>2.0346393372633802</v>
      </c>
      <c r="M259" s="629">
        <v>2.4935600653190502</v>
      </c>
      <c r="N259" s="629">
        <v>2.0208507429854601</v>
      </c>
      <c r="O259" s="629">
        <v>1.18164027172345</v>
      </c>
      <c r="P259" s="629">
        <v>0.31302143650205899</v>
      </c>
      <c r="Q259" s="629">
        <v>0</v>
      </c>
      <c r="R259" s="630">
        <v>0.62604287300411698</v>
      </c>
    </row>
    <row r="260" spans="1:20">
      <c r="A260" s="627">
        <v>2021</v>
      </c>
      <c r="B260" s="628">
        <v>1.0680444427945399</v>
      </c>
      <c r="C260" s="629">
        <v>1.51902431451472</v>
      </c>
      <c r="D260" s="629">
        <v>2.24491646678569</v>
      </c>
      <c r="E260" s="629">
        <v>4.7048791085888197</v>
      </c>
      <c r="F260" s="629">
        <v>6.1077800508620097</v>
      </c>
      <c r="G260" s="629">
        <v>2.9585604388014102</v>
      </c>
      <c r="H260" s="629">
        <v>2.2426511783456302</v>
      </c>
      <c r="I260" s="629">
        <v>2.1665687321171601</v>
      </c>
      <c r="J260" s="629">
        <v>2.3434018345524898</v>
      </c>
      <c r="K260" s="629">
        <v>1.36578145721388</v>
      </c>
      <c r="L260" s="629">
        <v>1.56226788970166</v>
      </c>
      <c r="M260" s="629">
        <v>2.8014900251708101</v>
      </c>
      <c r="N260" s="629">
        <v>2.0171846765038799</v>
      </c>
      <c r="O260" s="629">
        <v>1.09358752279116</v>
      </c>
      <c r="P260" s="629">
        <v>0.535514187231934</v>
      </c>
      <c r="Q260" s="629">
        <v>0</v>
      </c>
      <c r="R260" s="630">
        <v>0.62490715588066303</v>
      </c>
    </row>
    <row r="261" spans="1:20">
      <c r="A261" s="627">
        <v>2022</v>
      </c>
      <c r="B261" s="628">
        <v>0.91134516908733199</v>
      </c>
      <c r="C261" s="629">
        <v>1.71621449292483</v>
      </c>
      <c r="D261" s="629">
        <v>2.3998990338052999</v>
      </c>
      <c r="E261" s="629">
        <v>4.7582632753588801</v>
      </c>
      <c r="F261" s="629">
        <v>6.2097325041377998</v>
      </c>
      <c r="G261" s="629">
        <v>3.2150583682044198</v>
      </c>
      <c r="H261" s="629">
        <v>2.3976349191900801</v>
      </c>
      <c r="I261" s="629">
        <v>1.85315439068712</v>
      </c>
      <c r="J261" s="629">
        <v>2.02989586192672</v>
      </c>
      <c r="K261" s="629">
        <v>2.3421875329923698</v>
      </c>
      <c r="L261" s="629">
        <v>1.71760419086107</v>
      </c>
      <c r="M261" s="629">
        <v>1.8737500263939</v>
      </c>
      <c r="N261" s="629">
        <v>1.85999357828346</v>
      </c>
      <c r="O261" s="629">
        <v>1.5614583553282499</v>
      </c>
      <c r="P261" s="629">
        <v>0.53523669503941695</v>
      </c>
      <c r="Q261" s="629">
        <v>0</v>
      </c>
      <c r="R261" s="630">
        <v>0.31229167106564998</v>
      </c>
    </row>
    <row r="262" spans="1:20">
      <c r="A262" s="627">
        <v>2023</v>
      </c>
      <c r="B262" s="628">
        <v>0.909830031247571</v>
      </c>
      <c r="C262" s="629">
        <v>1.55747499789216</v>
      </c>
      <c r="D262" s="629">
        <v>2.7344160988806201</v>
      </c>
      <c r="E262" s="629">
        <v>4.3861399165949901</v>
      </c>
      <c r="F262" s="629">
        <v>6.5554216348910499</v>
      </c>
      <c r="G262" s="629">
        <v>3.87502011766506</v>
      </c>
      <c r="H262" s="629">
        <v>2.0265211010397399</v>
      </c>
      <c r="I262" s="629">
        <v>1.8368387259824199</v>
      </c>
      <c r="J262" s="629">
        <v>1.8706348624982201</v>
      </c>
      <c r="K262" s="629">
        <v>2.65006605520581</v>
      </c>
      <c r="L262" s="629">
        <v>1.55886238541518</v>
      </c>
      <c r="M262" s="629">
        <v>2.0265211010397399</v>
      </c>
      <c r="N262" s="629">
        <v>2.0127875234242301</v>
      </c>
      <c r="O262" s="629">
        <v>1.2470899083321501</v>
      </c>
      <c r="P262" s="629">
        <v>0.53434684847261604</v>
      </c>
      <c r="Q262" s="629">
        <v>0</v>
      </c>
      <c r="R262" s="630">
        <v>0.31177247708303601</v>
      </c>
    </row>
    <row r="263" spans="1:20">
      <c r="A263" s="627">
        <v>2024</v>
      </c>
      <c r="B263" s="628">
        <v>0.59850893417233897</v>
      </c>
      <c r="C263" s="629">
        <v>1.7146543845644699</v>
      </c>
      <c r="D263" s="629">
        <v>3.1264896130955999</v>
      </c>
      <c r="E263" s="629">
        <v>4.3466428587210704</v>
      </c>
      <c r="F263" s="629">
        <v>5.9083978280940004</v>
      </c>
      <c r="G263" s="629">
        <v>4.5628018523843501</v>
      </c>
      <c r="H263" s="629">
        <v>2.1840544971752198</v>
      </c>
      <c r="I263" s="629">
        <v>1.83822506793679</v>
      </c>
      <c r="J263" s="629">
        <v>1.8720467118644799</v>
      </c>
      <c r="K263" s="629">
        <v>2.3400583898306002</v>
      </c>
      <c r="L263" s="629">
        <v>1.40403503389836</v>
      </c>
      <c r="M263" s="629">
        <v>2.0280506045198501</v>
      </c>
      <c r="N263" s="629">
        <v>2.3956737775622399</v>
      </c>
      <c r="O263" s="629">
        <v>1.0920272485876099</v>
      </c>
      <c r="P263" s="629">
        <v>0.69075403589946105</v>
      </c>
      <c r="Q263" s="629">
        <v>0</v>
      </c>
      <c r="R263" s="630">
        <v>0.31200778531074602</v>
      </c>
    </row>
    <row r="264" spans="1:20" ht="15" thickBot="1">
      <c r="A264" s="631">
        <v>2025</v>
      </c>
      <c r="B264" s="632">
        <v>0.75106861398948899</v>
      </c>
      <c r="C264" s="633">
        <v>1.2911178047246501</v>
      </c>
      <c r="D264" s="633">
        <v>3.2970125680223101</v>
      </c>
      <c r="E264" s="633">
        <v>4.4779124278547098</v>
      </c>
      <c r="F264" s="633">
        <v>5.8698317109414297</v>
      </c>
      <c r="G264" s="633">
        <v>5.3817214384142096</v>
      </c>
      <c r="H264" s="633">
        <v>2.5757705727270901</v>
      </c>
      <c r="I264" s="633">
        <v>1.9962284402757899</v>
      </c>
      <c r="J264" s="633">
        <v>1.8739236875985299</v>
      </c>
      <c r="K264" s="633">
        <v>2.5807833185914202</v>
      </c>
      <c r="L264" s="633">
        <v>1.56160307299877</v>
      </c>
      <c r="M264" s="633">
        <v>1.2492824583990201</v>
      </c>
      <c r="N264" s="633">
        <v>2.8665566809501999</v>
      </c>
      <c r="O264" s="633">
        <v>1.09312215109914</v>
      </c>
      <c r="P264" s="633">
        <v>0.69144660866239605</v>
      </c>
      <c r="Q264" s="633">
        <v>0</v>
      </c>
      <c r="R264" s="634">
        <v>0.15616030729987701</v>
      </c>
      <c r="T264" s="639"/>
    </row>
    <row r="265" spans="1:20" ht="15" thickTop="1"/>
  </sheetData>
  <mergeCells count="8">
    <mergeCell ref="B203:R203"/>
    <mergeCell ref="B236:R236"/>
    <mergeCell ref="B5:R5"/>
    <mergeCell ref="B38:R38"/>
    <mergeCell ref="B71:R71"/>
    <mergeCell ref="B104:R104"/>
    <mergeCell ref="B137:R137"/>
    <mergeCell ref="B170:R170"/>
  </mergeCells>
  <printOptions gridLines="1"/>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CF034-7368-48AB-921B-23345DAEBC47}">
  <dimension ref="A1:R266"/>
  <sheetViews>
    <sheetView workbookViewId="0">
      <selection activeCell="I8" sqref="I8"/>
    </sheetView>
  </sheetViews>
  <sheetFormatPr defaultRowHeight="14.4"/>
  <cols>
    <col min="1" max="1" width="14.44140625" style="616" bestFit="1" customWidth="1"/>
    <col min="2" max="2" width="12.6640625" style="616" customWidth="1"/>
    <col min="3" max="3" width="15.33203125" style="616" bestFit="1" customWidth="1"/>
    <col min="4" max="18" width="12.6640625" style="616" customWidth="1"/>
    <col min="19" max="16384" width="8.88671875" style="616"/>
  </cols>
  <sheetData>
    <row r="1" spans="1:18" ht="15.6">
      <c r="A1" s="615" t="s">
        <v>539</v>
      </c>
      <c r="L1" s="617"/>
      <c r="M1" s="617"/>
    </row>
    <row r="2" spans="1:18" ht="15.6">
      <c r="A2" s="615"/>
      <c r="L2" s="617"/>
      <c r="M2" s="617"/>
    </row>
    <row r="3" spans="1:18" ht="15.6">
      <c r="A3" s="615" t="s">
        <v>531</v>
      </c>
      <c r="L3" s="617"/>
      <c r="M3" s="617"/>
    </row>
    <row r="4" spans="1:18" ht="15.6">
      <c r="A4" s="615"/>
    </row>
    <row r="5" spans="1:18" ht="15" thickBot="1"/>
    <row r="6" spans="1:18" ht="15.6">
      <c r="A6" s="618"/>
      <c r="B6" s="933" t="s">
        <v>475</v>
      </c>
      <c r="C6" s="934"/>
      <c r="D6" s="934"/>
      <c r="E6" s="934"/>
      <c r="F6" s="934"/>
      <c r="G6" s="934"/>
      <c r="H6" s="934"/>
      <c r="I6" s="934"/>
      <c r="J6" s="934"/>
      <c r="K6" s="934"/>
      <c r="L6" s="934"/>
      <c r="M6" s="934"/>
      <c r="N6" s="934"/>
      <c r="O6" s="934"/>
      <c r="P6" s="934"/>
      <c r="Q6" s="934"/>
      <c r="R6" s="935"/>
    </row>
    <row r="7" spans="1:18" ht="16.2" thickBot="1">
      <c r="A7" s="619" t="s">
        <v>476</v>
      </c>
      <c r="B7" s="620" t="s">
        <v>261</v>
      </c>
      <c r="C7" s="621" t="s">
        <v>262</v>
      </c>
      <c r="D7" s="621" t="s">
        <v>477</v>
      </c>
      <c r="E7" s="621" t="s">
        <v>478</v>
      </c>
      <c r="F7" s="621" t="s">
        <v>479</v>
      </c>
      <c r="G7" s="621" t="s">
        <v>480</v>
      </c>
      <c r="H7" s="621" t="s">
        <v>481</v>
      </c>
      <c r="I7" s="621" t="s">
        <v>482</v>
      </c>
      <c r="J7" s="621" t="s">
        <v>483</v>
      </c>
      <c r="K7" s="621" t="s">
        <v>484</v>
      </c>
      <c r="L7" s="621" t="s">
        <v>485</v>
      </c>
      <c r="M7" s="621" t="s">
        <v>486</v>
      </c>
      <c r="N7" s="621" t="s">
        <v>487</v>
      </c>
      <c r="O7" s="621" t="s">
        <v>488</v>
      </c>
      <c r="P7" s="621" t="s">
        <v>489</v>
      </c>
      <c r="Q7" s="621" t="s">
        <v>490</v>
      </c>
      <c r="R7" s="642" t="s">
        <v>491</v>
      </c>
    </row>
    <row r="8" spans="1:18" ht="15" thickTop="1">
      <c r="A8" s="623">
        <v>1999</v>
      </c>
      <c r="B8" s="624">
        <v>48.737554382342793</v>
      </c>
      <c r="C8" s="625">
        <v>79.337774313385324</v>
      </c>
      <c r="D8" s="625">
        <v>103.78347866603724</v>
      </c>
      <c r="E8" s="625">
        <v>119.3658262203008</v>
      </c>
      <c r="F8" s="625">
        <v>186.07361121245054</v>
      </c>
      <c r="G8" s="625">
        <v>307.48854400581376</v>
      </c>
      <c r="H8" s="625">
        <v>313.40068477104813</v>
      </c>
      <c r="I8" s="625">
        <v>287.16161239701034</v>
      </c>
      <c r="J8" s="625">
        <v>193.21007602209107</v>
      </c>
      <c r="K8" s="625">
        <v>144.75224638876875</v>
      </c>
      <c r="L8" s="625">
        <v>92.475471478392663</v>
      </c>
      <c r="M8" s="625">
        <v>44.825976695547901</v>
      </c>
      <c r="N8" s="625">
        <v>28.812791348999273</v>
      </c>
      <c r="O8" s="625">
        <v>20.492436370473982</v>
      </c>
      <c r="P8" s="625">
        <v>3.9155753863521898</v>
      </c>
      <c r="Q8" s="625">
        <v>0</v>
      </c>
      <c r="R8" s="626">
        <v>5.5242496881924001</v>
      </c>
    </row>
    <row r="9" spans="1:18">
      <c r="A9" s="627">
        <v>2000</v>
      </c>
      <c r="B9" s="628">
        <v>55.395139034060037</v>
      </c>
      <c r="C9" s="629">
        <v>83.367478073749012</v>
      </c>
      <c r="D9" s="629">
        <v>90.256756965348657</v>
      </c>
      <c r="E9" s="629">
        <v>132.61280261963583</v>
      </c>
      <c r="F9" s="629">
        <v>173.33732890485948</v>
      </c>
      <c r="G9" s="629">
        <v>274.76963477548287</v>
      </c>
      <c r="H9" s="629">
        <v>307.3108895359249</v>
      </c>
      <c r="I9" s="629">
        <v>293.25265713300888</v>
      </c>
      <c r="J9" s="629">
        <v>220.25068622171608</v>
      </c>
      <c r="K9" s="629">
        <v>164.61853289778529</v>
      </c>
      <c r="L9" s="629">
        <v>106.68602919900772</v>
      </c>
      <c r="M9" s="629">
        <v>65.037606860954909</v>
      </c>
      <c r="N9" s="629">
        <v>25.651863752339057</v>
      </c>
      <c r="O9" s="629">
        <v>25.193251191924258</v>
      </c>
      <c r="P9" s="629">
        <v>3.603480503119818</v>
      </c>
      <c r="Q9" s="629">
        <v>2.8029126049064379</v>
      </c>
      <c r="R9" s="630">
        <v>9.0408506653778193</v>
      </c>
    </row>
    <row r="10" spans="1:18">
      <c r="A10" s="627">
        <v>2001</v>
      </c>
      <c r="B10" s="628">
        <v>63.817832111878779</v>
      </c>
      <c r="C10" s="629">
        <v>89.878034357738073</v>
      </c>
      <c r="D10" s="629">
        <v>82.698105992147021</v>
      </c>
      <c r="E10" s="629">
        <v>129.81929677168512</v>
      </c>
      <c r="F10" s="629">
        <v>179.28067636265163</v>
      </c>
      <c r="G10" s="629">
        <v>285.79849051855541</v>
      </c>
      <c r="H10" s="629">
        <v>317.07016459824479</v>
      </c>
      <c r="I10" s="629">
        <v>294.83498538385663</v>
      </c>
      <c r="J10" s="629">
        <v>217.20485066955686</v>
      </c>
      <c r="K10" s="629">
        <v>164.65708685783014</v>
      </c>
      <c r="L10" s="629">
        <v>100.73020779060948</v>
      </c>
      <c r="M10" s="629">
        <v>61.45467423335608</v>
      </c>
      <c r="N10" s="629">
        <v>23.576999194200344</v>
      </c>
      <c r="O10" s="629">
        <v>22.450579683978958</v>
      </c>
      <c r="P10" s="629">
        <v>3.9010379245259639</v>
      </c>
      <c r="Q10" s="629">
        <v>1.8704452031175141</v>
      </c>
      <c r="R10" s="630">
        <v>7.1554255334301304</v>
      </c>
    </row>
    <row r="11" spans="1:18">
      <c r="A11" s="627">
        <v>2002</v>
      </c>
      <c r="B11" s="628">
        <v>65.59776735881151</v>
      </c>
      <c r="C11" s="629">
        <v>90.70455623331749</v>
      </c>
      <c r="D11" s="629">
        <v>84.114735278026885</v>
      </c>
      <c r="E11" s="629">
        <v>133.42868009357352</v>
      </c>
      <c r="F11" s="629">
        <v>178.13412318613072</v>
      </c>
      <c r="G11" s="629">
        <v>278.59181989231507</v>
      </c>
      <c r="H11" s="629">
        <v>308.95588904534037</v>
      </c>
      <c r="I11" s="629">
        <v>288.90647435957703</v>
      </c>
      <c r="J11" s="629">
        <v>216.102564464799</v>
      </c>
      <c r="K11" s="629">
        <v>164.56216557436244</v>
      </c>
      <c r="L11" s="629">
        <v>98.937466422900499</v>
      </c>
      <c r="M11" s="629">
        <v>56.072575357759817</v>
      </c>
      <c r="N11" s="629">
        <v>27.367032631515137</v>
      </c>
      <c r="O11" s="629">
        <v>20.549790734368642</v>
      </c>
      <c r="P11" s="629">
        <v>5.2232962432574652</v>
      </c>
      <c r="Q11" s="629">
        <v>2.6342069685653526</v>
      </c>
      <c r="R11" s="630">
        <v>7.2808296722859227</v>
      </c>
    </row>
    <row r="12" spans="1:18">
      <c r="A12" s="627">
        <v>2003</v>
      </c>
      <c r="B12" s="628">
        <v>66.375718580768691</v>
      </c>
      <c r="C12" s="629">
        <v>90.283095579771938</v>
      </c>
      <c r="D12" s="629">
        <v>92.343059318338021</v>
      </c>
      <c r="E12" s="629">
        <v>134.83050141029057</v>
      </c>
      <c r="F12" s="629">
        <v>186.74833851348674</v>
      </c>
      <c r="G12" s="629">
        <v>280.61150930654946</v>
      </c>
      <c r="H12" s="629">
        <v>315.06867635418013</v>
      </c>
      <c r="I12" s="629">
        <v>289.73559521864712</v>
      </c>
      <c r="J12" s="629">
        <v>213.85763567088517</v>
      </c>
      <c r="K12" s="629">
        <v>169.729805841092</v>
      </c>
      <c r="L12" s="629">
        <v>97.892765123393005</v>
      </c>
      <c r="M12" s="629">
        <v>58.477197629078297</v>
      </c>
      <c r="N12" s="629">
        <v>28.623231632269075</v>
      </c>
      <c r="O12" s="629">
        <v>19.407257371278764</v>
      </c>
      <c r="P12" s="629">
        <v>5.4350370311683518</v>
      </c>
      <c r="Q12" s="629">
        <v>2.8684059747853232</v>
      </c>
      <c r="R12" s="630">
        <v>7.277316285515707</v>
      </c>
    </row>
    <row r="13" spans="1:18">
      <c r="A13" s="627">
        <v>2004</v>
      </c>
      <c r="B13" s="628">
        <v>68.361788170165951</v>
      </c>
      <c r="C13" s="629">
        <v>89.190140791736766</v>
      </c>
      <c r="D13" s="629">
        <v>101.48007043933083</v>
      </c>
      <c r="E13" s="629">
        <v>140.49405225178072</v>
      </c>
      <c r="F13" s="629">
        <v>183.89219395316249</v>
      </c>
      <c r="G13" s="629">
        <v>263.63621539729291</v>
      </c>
      <c r="H13" s="629">
        <v>311.96443827249459</v>
      </c>
      <c r="I13" s="629">
        <v>288.56183706851323</v>
      </c>
      <c r="J13" s="629">
        <v>213.07538444492067</v>
      </c>
      <c r="K13" s="629">
        <v>176.33328717477494</v>
      </c>
      <c r="L13" s="629">
        <v>98.221548144572424</v>
      </c>
      <c r="M13" s="629">
        <v>66.92511118479608</v>
      </c>
      <c r="N13" s="629">
        <v>30.215902559081254</v>
      </c>
      <c r="O13" s="629">
        <v>18.485662539648253</v>
      </c>
      <c r="P13" s="629">
        <v>6.8004825527427935</v>
      </c>
      <c r="Q13" s="629">
        <v>3.7816114367285558</v>
      </c>
      <c r="R13" s="630">
        <v>7.1697460664294921</v>
      </c>
    </row>
    <row r="14" spans="1:18">
      <c r="A14" s="627">
        <v>2005</v>
      </c>
      <c r="B14" s="628">
        <v>68.135355155127812</v>
      </c>
      <c r="C14" s="629">
        <v>89.771659515464719</v>
      </c>
      <c r="D14" s="629">
        <v>109.13197856600686</v>
      </c>
      <c r="E14" s="629">
        <v>134.7680728440838</v>
      </c>
      <c r="F14" s="629">
        <v>180.22115753982834</v>
      </c>
      <c r="G14" s="629">
        <v>266.37948739194934</v>
      </c>
      <c r="H14" s="629">
        <v>306.25489104004697</v>
      </c>
      <c r="I14" s="629">
        <v>281.72076509061583</v>
      </c>
      <c r="J14" s="629">
        <v>209.49735400840976</v>
      </c>
      <c r="K14" s="629">
        <v>177.74285055430664</v>
      </c>
      <c r="L14" s="629">
        <v>95.834194662340721</v>
      </c>
      <c r="M14" s="629">
        <v>61.562133518490221</v>
      </c>
      <c r="N14" s="629">
        <v>32.687503590579901</v>
      </c>
      <c r="O14" s="629">
        <v>16.266927676050656</v>
      </c>
      <c r="P14" s="629">
        <v>9.7244741472436491</v>
      </c>
      <c r="Q14" s="629">
        <v>3.7441582218480929</v>
      </c>
      <c r="R14" s="630">
        <v>6.6092032294059573</v>
      </c>
    </row>
    <row r="15" spans="1:18">
      <c r="A15" s="627">
        <v>2006</v>
      </c>
      <c r="B15" s="628">
        <v>65.327224037395922</v>
      </c>
      <c r="C15" s="629">
        <v>83.034033138851527</v>
      </c>
      <c r="D15" s="629">
        <v>120.02086294905457</v>
      </c>
      <c r="E15" s="629">
        <v>134.39580615073157</v>
      </c>
      <c r="F15" s="629">
        <v>176.2437591687667</v>
      </c>
      <c r="G15" s="629">
        <v>255.71655039396904</v>
      </c>
      <c r="H15" s="629">
        <v>300.592128389381</v>
      </c>
      <c r="I15" s="629">
        <v>282.81274017071854</v>
      </c>
      <c r="J15" s="629">
        <v>207.65365658687611</v>
      </c>
      <c r="K15" s="629">
        <v>180.54572329506271</v>
      </c>
      <c r="L15" s="629">
        <v>97.12191030890726</v>
      </c>
      <c r="M15" s="629">
        <v>65.466594396527725</v>
      </c>
      <c r="N15" s="629">
        <v>37.908381184269331</v>
      </c>
      <c r="O15" s="629">
        <v>17.054310045725135</v>
      </c>
      <c r="P15" s="629">
        <v>11.803448931714419</v>
      </c>
      <c r="Q15" s="629">
        <v>4.3038514769312028</v>
      </c>
      <c r="R15" s="630">
        <v>7.3126868302058385</v>
      </c>
    </row>
    <row r="16" spans="1:18">
      <c r="A16" s="627">
        <v>2007</v>
      </c>
      <c r="B16" s="628">
        <v>63.127954794558491</v>
      </c>
      <c r="C16" s="629">
        <v>80.161572157455808</v>
      </c>
      <c r="D16" s="629">
        <v>128.78233132619468</v>
      </c>
      <c r="E16" s="629">
        <v>135.08845061877247</v>
      </c>
      <c r="F16" s="629">
        <v>166.03720551070006</v>
      </c>
      <c r="G16" s="643">
        <v>241.20616999628299</v>
      </c>
      <c r="H16" s="629">
        <v>293.93309684587484</v>
      </c>
      <c r="I16" s="629">
        <v>284.37422337996946</v>
      </c>
      <c r="J16" s="629">
        <v>211.27468917613845</v>
      </c>
      <c r="K16" s="629">
        <v>184.7872826130004</v>
      </c>
      <c r="L16" s="629">
        <v>97.97975615382579</v>
      </c>
      <c r="M16" s="629">
        <v>70.483624040516275</v>
      </c>
      <c r="N16" s="629">
        <v>37.951891446643224</v>
      </c>
      <c r="O16" s="629">
        <v>17.631680274867577</v>
      </c>
      <c r="P16" s="629">
        <v>11.863930193347747</v>
      </c>
      <c r="Q16" s="629">
        <v>4.5483347487009853</v>
      </c>
      <c r="R16" s="630">
        <v>8.156457220439755</v>
      </c>
    </row>
    <row r="17" spans="1:18">
      <c r="A17" s="627">
        <v>2008</v>
      </c>
      <c r="B17" s="628">
        <v>63.572289489721804</v>
      </c>
      <c r="C17" s="629">
        <v>78.498574180286354</v>
      </c>
      <c r="D17" s="629">
        <v>139.16779247720089</v>
      </c>
      <c r="E17" s="629">
        <v>129.55548746544915</v>
      </c>
      <c r="F17" s="629">
        <v>152.93628422845163</v>
      </c>
      <c r="G17" s="629">
        <v>230.11733174613522</v>
      </c>
      <c r="H17" s="629">
        <v>286.78819767118574</v>
      </c>
      <c r="I17" s="629">
        <v>279.31652909750159</v>
      </c>
      <c r="J17" s="629">
        <v>215.83154735173855</v>
      </c>
      <c r="K17" s="629">
        <v>179.03745921680471</v>
      </c>
      <c r="L17" s="629">
        <v>99.24688487902219</v>
      </c>
      <c r="M17" s="629">
        <v>68.267287945764281</v>
      </c>
      <c r="N17" s="629">
        <v>37.929819327806136</v>
      </c>
      <c r="O17" s="629">
        <v>18.556078577410801</v>
      </c>
      <c r="P17" s="629">
        <v>13.963645326679133</v>
      </c>
      <c r="Q17" s="629">
        <v>5.5967332067621616</v>
      </c>
      <c r="R17" s="630">
        <v>8.1777905640927671</v>
      </c>
    </row>
    <row r="18" spans="1:18">
      <c r="A18" s="627">
        <v>2009</v>
      </c>
      <c r="B18" s="628">
        <v>61.12690379832403</v>
      </c>
      <c r="C18" s="629">
        <v>79.615996680561949</v>
      </c>
      <c r="D18" s="629">
        <v>135.74647204452353</v>
      </c>
      <c r="E18" s="629">
        <v>127.71518058851893</v>
      </c>
      <c r="F18" s="629">
        <v>154.7288668611458</v>
      </c>
      <c r="G18" s="629">
        <v>231.19287041646098</v>
      </c>
      <c r="H18" s="629">
        <v>289.25220873432687</v>
      </c>
      <c r="I18" s="629">
        <v>270.77284550925646</v>
      </c>
      <c r="J18" s="629">
        <v>224.61025838526069</v>
      </c>
      <c r="K18" s="629">
        <v>173.30789670259421</v>
      </c>
      <c r="L18" s="629">
        <v>99.243604980562921</v>
      </c>
      <c r="M18" s="629">
        <v>64.41498738473382</v>
      </c>
      <c r="N18" s="629">
        <v>36.426069299900789</v>
      </c>
      <c r="O18" s="629">
        <v>19.106718213773942</v>
      </c>
      <c r="P18" s="629">
        <v>14.13733739474516</v>
      </c>
      <c r="Q18" s="629">
        <v>5.574698550043971</v>
      </c>
      <c r="R18" s="630">
        <v>7.9376954804232351</v>
      </c>
    </row>
    <row r="19" spans="1:18">
      <c r="A19" s="627">
        <v>2010</v>
      </c>
      <c r="B19" s="628">
        <v>58.509688536290724</v>
      </c>
      <c r="C19" s="629">
        <v>78.381279575536638</v>
      </c>
      <c r="D19" s="629">
        <v>138.60463527038112</v>
      </c>
      <c r="E19" s="629">
        <v>134.94602588537626</v>
      </c>
      <c r="F19" s="629">
        <v>158.56395777202567</v>
      </c>
      <c r="G19" s="629">
        <v>228.16458311966977</v>
      </c>
      <c r="H19" s="629">
        <v>298.94842175298169</v>
      </c>
      <c r="I19" s="629">
        <v>264.76102637864028</v>
      </c>
      <c r="J19" s="629">
        <v>223.00738347092755</v>
      </c>
      <c r="K19" s="629">
        <v>169.92391699443621</v>
      </c>
      <c r="L19" s="629">
        <v>100.97482738196669</v>
      </c>
      <c r="M19" s="629">
        <v>70.140785680199414</v>
      </c>
      <c r="N19" s="629">
        <v>37.615994849653809</v>
      </c>
      <c r="O19" s="629">
        <v>18.206456179040384</v>
      </c>
      <c r="P19" s="629">
        <v>15.258119054390356</v>
      </c>
      <c r="Q19" s="629">
        <v>5.4381269911037</v>
      </c>
      <c r="R19" s="630">
        <v>8.1815914477694793</v>
      </c>
    </row>
    <row r="20" spans="1:18">
      <c r="A20" s="627">
        <v>2011</v>
      </c>
      <c r="B20" s="628">
        <v>57.930575052016238</v>
      </c>
      <c r="C20" s="629">
        <v>82.847690460586449</v>
      </c>
      <c r="D20" s="629">
        <v>142.6816678019176</v>
      </c>
      <c r="E20" s="629">
        <v>140.54690048034647</v>
      </c>
      <c r="F20" s="629">
        <v>154.42108263887772</v>
      </c>
      <c r="G20" s="629">
        <v>220.47589273242053</v>
      </c>
      <c r="H20" s="629">
        <v>295.34247530436176</v>
      </c>
      <c r="I20" s="629">
        <v>258.32961095094072</v>
      </c>
      <c r="J20" s="629">
        <v>238.11576958269458</v>
      </c>
      <c r="K20" s="629">
        <v>170.30425371190267</v>
      </c>
      <c r="L20" s="629">
        <v>100.80467997189803</v>
      </c>
      <c r="M20" s="629">
        <v>66.328156600393456</v>
      </c>
      <c r="N20" s="629">
        <v>35.281849661464818</v>
      </c>
      <c r="O20" s="629">
        <v>15.096687679224754</v>
      </c>
      <c r="P20" s="629">
        <v>14.232072673042847</v>
      </c>
      <c r="Q20" s="629">
        <v>6.2886505767174201</v>
      </c>
      <c r="R20" s="630">
        <v>8.6046251331670298</v>
      </c>
    </row>
    <row r="21" spans="1:18">
      <c r="A21" s="627">
        <v>2012</v>
      </c>
      <c r="B21" s="628">
        <v>60.808297820322039</v>
      </c>
      <c r="C21" s="629">
        <v>82.682684107286363</v>
      </c>
      <c r="D21" s="629">
        <v>141.28072702499639</v>
      </c>
      <c r="E21" s="629">
        <v>150.054833624628</v>
      </c>
      <c r="F21" s="629">
        <v>156.31560751743706</v>
      </c>
      <c r="G21" s="629">
        <v>223.59016948272165</v>
      </c>
      <c r="H21" s="629">
        <v>287.01716039064843</v>
      </c>
      <c r="I21" s="629">
        <v>249.44005550141509</v>
      </c>
      <c r="J21" s="629">
        <v>245.5904630918148</v>
      </c>
      <c r="K21" s="629">
        <v>169.56957249121447</v>
      </c>
      <c r="L21" s="629">
        <v>100.20805811008294</v>
      </c>
      <c r="M21" s="629">
        <v>62.720580396036098</v>
      </c>
      <c r="N21" s="629">
        <v>33.605251927013107</v>
      </c>
      <c r="O21" s="629">
        <v>15.134531074105718</v>
      </c>
      <c r="P21" s="629">
        <v>14.291460479706229</v>
      </c>
      <c r="Q21" s="629">
        <v>6.3609871189124929</v>
      </c>
      <c r="R21" s="630">
        <v>7.5468332084618002</v>
      </c>
    </row>
    <row r="22" spans="1:18">
      <c r="A22" s="627">
        <v>2013</v>
      </c>
      <c r="B22" s="628">
        <v>62.442697219320351</v>
      </c>
      <c r="C22" s="629">
        <v>84.51866988394174</v>
      </c>
      <c r="D22" s="629">
        <v>136.49848171386159</v>
      </c>
      <c r="E22" s="629">
        <v>166.83738895133644</v>
      </c>
      <c r="F22" s="629">
        <v>153.51425857389637</v>
      </c>
      <c r="G22" s="629">
        <v>221.91515332969934</v>
      </c>
      <c r="H22" s="629">
        <v>280.40512524935622</v>
      </c>
      <c r="I22" s="629">
        <v>249.77879194037038</v>
      </c>
      <c r="J22" s="629">
        <v>247.19380256261522</v>
      </c>
      <c r="K22" s="629">
        <v>169.09636754149608</v>
      </c>
      <c r="L22" s="629">
        <v>99.100686231950277</v>
      </c>
      <c r="M22" s="629">
        <v>63.167865961811827</v>
      </c>
      <c r="N22" s="629">
        <v>33.309370576243225</v>
      </c>
      <c r="O22" s="629">
        <v>15.829644123609727</v>
      </c>
      <c r="P22" s="629">
        <v>12.889451437976085</v>
      </c>
      <c r="Q22" s="629">
        <v>6.2028507604477161</v>
      </c>
      <c r="R22" s="630">
        <v>7.8293385666855899</v>
      </c>
    </row>
    <row r="23" spans="1:18">
      <c r="A23" s="627">
        <v>2014</v>
      </c>
      <c r="B23" s="628">
        <v>66.558907445986677</v>
      </c>
      <c r="C23" s="629">
        <v>87.725214102499635</v>
      </c>
      <c r="D23" s="629">
        <v>144.12824330058837</v>
      </c>
      <c r="E23" s="629">
        <v>183.24590946523952</v>
      </c>
      <c r="F23" s="629">
        <v>146.8132206035686</v>
      </c>
      <c r="G23" s="629">
        <v>224.12151349203944</v>
      </c>
      <c r="H23" s="629">
        <v>265.45215135245888</v>
      </c>
      <c r="I23" s="629">
        <v>251.60796105360669</v>
      </c>
      <c r="J23" s="629">
        <v>240.17362667529429</v>
      </c>
      <c r="K23" s="629">
        <v>175.05947543871841</v>
      </c>
      <c r="L23" s="629">
        <v>104.53352271735989</v>
      </c>
      <c r="M23" s="629">
        <v>64.620921203121554</v>
      </c>
      <c r="N23" s="629">
        <v>37.551932667507103</v>
      </c>
      <c r="O23" s="629">
        <v>16.452114972984099</v>
      </c>
      <c r="P23" s="629">
        <v>11.975062075618276</v>
      </c>
      <c r="Q23" s="629">
        <v>7.4890960843408196</v>
      </c>
      <c r="R23" s="630">
        <v>8.3868912562591884</v>
      </c>
    </row>
    <row r="24" spans="1:18">
      <c r="A24" s="627">
        <v>2015</v>
      </c>
      <c r="B24" s="628">
        <v>67.837365496463931</v>
      </c>
      <c r="C24" s="629">
        <v>89.577245645321455</v>
      </c>
      <c r="D24" s="629">
        <v>152.99636580733329</v>
      </c>
      <c r="E24" s="629">
        <v>192.55256406000504</v>
      </c>
      <c r="F24" s="629">
        <v>148.97893899253364</v>
      </c>
      <c r="G24" s="629">
        <v>214.56153299498729</v>
      </c>
      <c r="H24" s="629">
        <v>248.3918886098111</v>
      </c>
      <c r="I24" s="629">
        <v>253.10953303794957</v>
      </c>
      <c r="J24" s="629">
        <v>236.96807488129858</v>
      </c>
      <c r="K24" s="629">
        <v>171.1807350263156</v>
      </c>
      <c r="L24" s="629">
        <v>104.41530556719817</v>
      </c>
      <c r="M24" s="629">
        <v>62.248001757091437</v>
      </c>
      <c r="N24" s="629">
        <v>35.444796648850627</v>
      </c>
      <c r="O24" s="629">
        <v>18.414951262288348</v>
      </c>
      <c r="P24" s="629">
        <v>8.3568250091948251</v>
      </c>
      <c r="Q24" s="629">
        <v>9.1978306088953641</v>
      </c>
      <c r="R24" s="630">
        <v>8.1254728310323561</v>
      </c>
    </row>
    <row r="25" spans="1:18">
      <c r="A25" s="627">
        <v>2016</v>
      </c>
      <c r="B25" s="628">
        <v>74.351694203101488</v>
      </c>
      <c r="C25" s="629">
        <v>88.981165452903127</v>
      </c>
      <c r="D25" s="629">
        <v>155.16912963829736</v>
      </c>
      <c r="E25" s="629">
        <v>197.07927824670065</v>
      </c>
      <c r="F25" s="629">
        <v>149.67737911168362</v>
      </c>
      <c r="G25" s="629">
        <v>206.87246384089173</v>
      </c>
      <c r="H25" s="629">
        <v>233.89421096900364</v>
      </c>
      <c r="I25" s="629">
        <v>248.04658765001221</v>
      </c>
      <c r="J25" s="629">
        <v>229.39089015268053</v>
      </c>
      <c r="K25" s="629">
        <v>165.51467658476884</v>
      </c>
      <c r="L25" s="629">
        <v>106.47341237034024</v>
      </c>
      <c r="M25" s="629">
        <v>63.07569917502979</v>
      </c>
      <c r="N25" s="629">
        <v>35.590151081111188</v>
      </c>
      <c r="O25" s="629">
        <v>20.253810714816488</v>
      </c>
      <c r="P25" s="629">
        <v>7.1061596882292761</v>
      </c>
      <c r="Q25" s="629">
        <v>9.0846504386814289</v>
      </c>
      <c r="R25" s="630">
        <v>7.7639500720262298</v>
      </c>
    </row>
    <row r="26" spans="1:18">
      <c r="A26" s="627">
        <v>2017</v>
      </c>
      <c r="B26" s="628">
        <v>72.624710975394777</v>
      </c>
      <c r="C26" s="629">
        <v>92.751744917321162</v>
      </c>
      <c r="D26" s="629">
        <v>158.39381014477979</v>
      </c>
      <c r="E26" s="629">
        <v>198.49853657894081</v>
      </c>
      <c r="F26" s="629">
        <v>153.92492603216951</v>
      </c>
      <c r="G26" s="629">
        <v>201.65017476357909</v>
      </c>
      <c r="H26" s="629">
        <v>234.03355214357603</v>
      </c>
      <c r="I26" s="629">
        <v>238.67778642612762</v>
      </c>
      <c r="J26" s="629">
        <v>216.91997789896911</v>
      </c>
      <c r="K26" s="629">
        <v>161.37220962889904</v>
      </c>
      <c r="L26" s="629">
        <v>107.28078238100095</v>
      </c>
      <c r="M26" s="629">
        <v>65.097060596773005</v>
      </c>
      <c r="N26" s="629">
        <v>35.23395930814938</v>
      </c>
      <c r="O26" s="629">
        <v>20.406058897306586</v>
      </c>
      <c r="P26" s="629">
        <v>7.9198108118921242</v>
      </c>
      <c r="Q26" s="629">
        <v>9.3865946053160236</v>
      </c>
      <c r="R26" s="630">
        <v>8.3046547580939372</v>
      </c>
    </row>
    <row r="27" spans="1:18">
      <c r="A27" s="627">
        <v>2018</v>
      </c>
      <c r="B27" s="628">
        <v>76.372188059890604</v>
      </c>
      <c r="C27" s="629">
        <v>99.85990617919775</v>
      </c>
      <c r="D27" s="629">
        <v>163.43178360173704</v>
      </c>
      <c r="E27" s="629">
        <v>204.57755727769629</v>
      </c>
      <c r="F27" s="629">
        <v>162.23610839106499</v>
      </c>
      <c r="G27" s="629">
        <v>195.48182153891179</v>
      </c>
      <c r="H27" s="629">
        <v>231.42051418289671</v>
      </c>
      <c r="I27" s="629">
        <v>234.60916886533548</v>
      </c>
      <c r="J27" s="629">
        <v>216.91621562609527</v>
      </c>
      <c r="K27" s="629">
        <v>171.57423774700078</v>
      </c>
      <c r="L27" s="629">
        <v>113.03168812001364</v>
      </c>
      <c r="M27" s="629">
        <v>66.981477862598084</v>
      </c>
      <c r="N27" s="629">
        <v>35.35163364249199</v>
      </c>
      <c r="O27" s="629">
        <v>21.952751205050024</v>
      </c>
      <c r="P27" s="629">
        <v>9.8458484604441061</v>
      </c>
      <c r="Q27" s="629">
        <v>10.130778509863497</v>
      </c>
      <c r="R27" s="630">
        <v>9.6787019950500515</v>
      </c>
    </row>
    <row r="28" spans="1:18">
      <c r="A28" s="627">
        <v>2019</v>
      </c>
      <c r="B28" s="628">
        <v>79.077651574658631</v>
      </c>
      <c r="C28" s="629">
        <v>104.73344539959541</v>
      </c>
      <c r="D28" s="629">
        <v>167.31703416334886</v>
      </c>
      <c r="E28" s="629">
        <v>203.15546115366899</v>
      </c>
      <c r="F28" s="629">
        <v>168.45808385590954</v>
      </c>
      <c r="G28" s="629">
        <v>184.87158946889437</v>
      </c>
      <c r="H28" s="629">
        <v>225.97243496607132</v>
      </c>
      <c r="I28" s="629">
        <v>225.34105424046894</v>
      </c>
      <c r="J28" s="629">
        <v>213.90251089624772</v>
      </c>
      <c r="K28" s="629">
        <v>166.19250260690569</v>
      </c>
      <c r="L28" s="629">
        <v>108.200940041569</v>
      </c>
      <c r="M28" s="629">
        <v>67.091241073708147</v>
      </c>
      <c r="N28" s="629">
        <v>33.756641289969167</v>
      </c>
      <c r="O28" s="629">
        <v>23.757819315413077</v>
      </c>
      <c r="P28" s="629">
        <v>11.528407635881806</v>
      </c>
      <c r="Q28" s="629">
        <v>9.9332969061895167</v>
      </c>
      <c r="R28" s="630">
        <v>11.074831506155023</v>
      </c>
    </row>
    <row r="29" spans="1:18">
      <c r="A29" s="627">
        <v>2020</v>
      </c>
      <c r="B29" s="628">
        <v>85.261013640508054</v>
      </c>
      <c r="C29" s="629">
        <v>111.64543401254834</v>
      </c>
      <c r="D29" s="629">
        <v>171.98834489816639</v>
      </c>
      <c r="E29" s="629">
        <v>202.43390538738424</v>
      </c>
      <c r="F29" s="629">
        <v>171.91343886841153</v>
      </c>
      <c r="G29" s="629">
        <v>177.79077631338953</v>
      </c>
      <c r="H29" s="629">
        <v>212.25019503180164</v>
      </c>
      <c r="I29" s="629">
        <v>216.08466067573633</v>
      </c>
      <c r="J29" s="629">
        <v>204.1575735785548</v>
      </c>
      <c r="K29" s="629">
        <v>165.25159144820012</v>
      </c>
      <c r="L29" s="629">
        <v>106.21523203854146</v>
      </c>
      <c r="M29" s="629">
        <v>64.397430599413795</v>
      </c>
      <c r="N29" s="629">
        <v>33.810744395548816</v>
      </c>
      <c r="O29" s="629">
        <v>23.578903143103304</v>
      </c>
      <c r="P29" s="629">
        <v>11.28046306472746</v>
      </c>
      <c r="Q29" s="629">
        <v>10.01369661334728</v>
      </c>
      <c r="R29" s="630">
        <v>11.646134706849134</v>
      </c>
    </row>
    <row r="30" spans="1:18">
      <c r="A30" s="627">
        <v>2021</v>
      </c>
      <c r="B30" s="628">
        <v>79.07415799189161</v>
      </c>
      <c r="C30" s="629">
        <v>118.73131289783986</v>
      </c>
      <c r="D30" s="629">
        <v>183.14064968124882</v>
      </c>
      <c r="E30" s="629">
        <v>201.15217678572921</v>
      </c>
      <c r="F30" s="629">
        <v>176.80848109338885</v>
      </c>
      <c r="G30" s="629">
        <v>175.13005858608804</v>
      </c>
      <c r="H30" s="629">
        <v>197.04091260719045</v>
      </c>
      <c r="I30" s="629">
        <v>202.77001454426775</v>
      </c>
      <c r="J30" s="629">
        <v>188.00133376647761</v>
      </c>
      <c r="K30" s="629">
        <v>155.54742115565014</v>
      </c>
      <c r="L30" s="629">
        <v>97.835808023612415</v>
      </c>
      <c r="M30" s="629">
        <v>60.64503668049386</v>
      </c>
      <c r="N30" s="629">
        <v>29.866093964931157</v>
      </c>
      <c r="O30" s="629">
        <v>21.966923815663783</v>
      </c>
      <c r="P30" s="629">
        <v>10.635091791107346</v>
      </c>
      <c r="Q30" s="629">
        <v>9.2919944636519354</v>
      </c>
      <c r="R30" s="630">
        <v>10.453915583938645</v>
      </c>
    </row>
    <row r="31" spans="1:18">
      <c r="A31" s="627">
        <v>2022</v>
      </c>
      <c r="B31" s="628">
        <v>79.731670591861175</v>
      </c>
      <c r="C31" s="629">
        <v>121.66318256793089</v>
      </c>
      <c r="D31" s="629">
        <v>196.39845187066206</v>
      </c>
      <c r="E31" s="629">
        <v>196.60339327979887</v>
      </c>
      <c r="F31" s="629">
        <v>186.48768831439102</v>
      </c>
      <c r="G31" s="629">
        <v>173.8328022298825</v>
      </c>
      <c r="H31" s="629">
        <v>184.08215241592291</v>
      </c>
      <c r="I31" s="629">
        <v>199.82574365852267</v>
      </c>
      <c r="J31" s="629">
        <v>183.57875385674865</v>
      </c>
      <c r="K31" s="629">
        <v>151.33170327751233</v>
      </c>
      <c r="L31" s="629">
        <v>95.870388871276603</v>
      </c>
      <c r="M31" s="629">
        <v>57.078454366514841</v>
      </c>
      <c r="N31" s="629">
        <v>28.008674863283979</v>
      </c>
      <c r="O31" s="629">
        <v>21.406454186950846</v>
      </c>
      <c r="P31" s="629">
        <v>9.4396403413013914</v>
      </c>
      <c r="Q31" s="629">
        <v>8.0380128632245444</v>
      </c>
      <c r="R31" s="630">
        <v>9.9800610780804995</v>
      </c>
    </row>
    <row r="32" spans="1:18">
      <c r="A32" s="627">
        <v>2023</v>
      </c>
      <c r="B32" s="628">
        <v>77.654433545603979</v>
      </c>
      <c r="C32" s="629">
        <v>123.78262127205774</v>
      </c>
      <c r="D32" s="629">
        <v>210.80700248941992</v>
      </c>
      <c r="E32" s="629">
        <v>193.53956178929533</v>
      </c>
      <c r="F32" s="629">
        <v>194.36098873466585</v>
      </c>
      <c r="G32" s="629">
        <v>174.39207069786437</v>
      </c>
      <c r="H32" s="629">
        <v>178.72235657518996</v>
      </c>
      <c r="I32" s="629">
        <v>195.60505444997025</v>
      </c>
      <c r="J32" s="629">
        <v>180.44270151511043</v>
      </c>
      <c r="K32" s="629">
        <v>148.507519326394</v>
      </c>
      <c r="L32" s="629">
        <v>89.872188966157907</v>
      </c>
      <c r="M32" s="629">
        <v>57.695632525683919</v>
      </c>
      <c r="N32" s="629">
        <v>30.071063370989197</v>
      </c>
      <c r="O32" s="629">
        <v>21.13703597668853</v>
      </c>
      <c r="P32" s="629">
        <v>8.4144741498656295</v>
      </c>
      <c r="Q32" s="629">
        <v>8.3678329872940083</v>
      </c>
      <c r="R32" s="630">
        <v>11.194393441776471</v>
      </c>
    </row>
    <row r="33" spans="1:18">
      <c r="A33" s="627">
        <v>2024</v>
      </c>
      <c r="B33" s="628">
        <v>75.363951703662792</v>
      </c>
      <c r="C33" s="629">
        <v>127.5597029075189</v>
      </c>
      <c r="D33" s="629">
        <v>220.13506487539229</v>
      </c>
      <c r="E33" s="629">
        <v>194.55805507026216</v>
      </c>
      <c r="F33" s="629">
        <v>197.99368199704355</v>
      </c>
      <c r="G33" s="629">
        <v>169.15041869138767</v>
      </c>
      <c r="H33" s="629">
        <v>166.38844777387058</v>
      </c>
      <c r="I33" s="629">
        <v>193.63761650320598</v>
      </c>
      <c r="J33" s="629">
        <v>171.34509705365281</v>
      </c>
      <c r="K33" s="629">
        <v>149.10455810113217</v>
      </c>
      <c r="L33" s="629">
        <v>86.950033203002633</v>
      </c>
      <c r="M33" s="629">
        <v>56.041683968710544</v>
      </c>
      <c r="N33" s="629">
        <v>29.651815880899406</v>
      </c>
      <c r="O33" s="629">
        <v>22.427899627599704</v>
      </c>
      <c r="P33" s="629">
        <v>8.676811706377725</v>
      </c>
      <c r="Q33" s="629">
        <v>7.4381251983047978</v>
      </c>
      <c r="R33" s="630">
        <v>11.358846229298164</v>
      </c>
    </row>
    <row r="34" spans="1:18" ht="15" thickBot="1">
      <c r="A34" s="631">
        <v>2025</v>
      </c>
      <c r="B34" s="632">
        <v>71.500901278964548</v>
      </c>
      <c r="C34" s="633">
        <v>126.44929408109475</v>
      </c>
      <c r="D34" s="633">
        <v>232.76794733213154</v>
      </c>
      <c r="E34" s="633">
        <v>196.41370286447429</v>
      </c>
      <c r="F34" s="633">
        <v>200.83927035732199</v>
      </c>
      <c r="G34" s="633">
        <v>167.98501562511552</v>
      </c>
      <c r="H34" s="633">
        <v>162.82511990322081</v>
      </c>
      <c r="I34" s="633">
        <v>185.16486690446573</v>
      </c>
      <c r="J34" s="633">
        <v>171.66929013921086</v>
      </c>
      <c r="K34" s="633">
        <v>148.77965584787091</v>
      </c>
      <c r="L34" s="633">
        <v>83.531179032732524</v>
      </c>
      <c r="M34" s="633">
        <v>56.230968638045582</v>
      </c>
      <c r="N34" s="633">
        <v>31.554844815164319</v>
      </c>
      <c r="O34" s="633">
        <v>21.058764000463981</v>
      </c>
      <c r="P34" s="633">
        <v>9.2236397827287142</v>
      </c>
      <c r="Q34" s="633">
        <v>6.3704191920219184</v>
      </c>
      <c r="R34" s="634">
        <v>11.682555597503342</v>
      </c>
    </row>
    <row r="35" spans="1:18" ht="15" thickTop="1">
      <c r="A35" s="644"/>
      <c r="B35" s="641"/>
      <c r="C35" s="641"/>
      <c r="D35" s="641"/>
      <c r="E35" s="641"/>
      <c r="F35" s="641"/>
      <c r="G35" s="641"/>
      <c r="H35" s="641"/>
      <c r="I35" s="641"/>
      <c r="J35" s="641"/>
      <c r="K35" s="641"/>
      <c r="L35" s="641"/>
      <c r="M35" s="641"/>
      <c r="N35" s="641"/>
      <c r="O35" s="641"/>
      <c r="P35" s="641"/>
      <c r="Q35" s="641"/>
      <c r="R35" s="641"/>
    </row>
    <row r="37" spans="1:18" ht="15.6">
      <c r="A37" s="615" t="s">
        <v>499</v>
      </c>
      <c r="L37" s="617"/>
      <c r="M37" s="617"/>
    </row>
    <row r="38" spans="1:18" ht="16.2" thickBot="1">
      <c r="A38" s="615"/>
    </row>
    <row r="39" spans="1:18" ht="15.6">
      <c r="A39" s="618"/>
      <c r="B39" s="933" t="s">
        <v>475</v>
      </c>
      <c r="C39" s="934"/>
      <c r="D39" s="934"/>
      <c r="E39" s="934"/>
      <c r="F39" s="934"/>
      <c r="G39" s="934"/>
      <c r="H39" s="934"/>
      <c r="I39" s="934"/>
      <c r="J39" s="934"/>
      <c r="K39" s="934"/>
      <c r="L39" s="934"/>
      <c r="M39" s="934"/>
      <c r="N39" s="934"/>
      <c r="O39" s="934"/>
      <c r="P39" s="934"/>
      <c r="Q39" s="934"/>
      <c r="R39" s="935"/>
    </row>
    <row r="40" spans="1:18" ht="16.2" thickBot="1">
      <c r="A40" s="619" t="s">
        <v>476</v>
      </c>
      <c r="B40" s="620" t="s">
        <v>261</v>
      </c>
      <c r="C40" s="621" t="s">
        <v>262</v>
      </c>
      <c r="D40" s="621" t="s">
        <v>477</v>
      </c>
      <c r="E40" s="621" t="s">
        <v>478</v>
      </c>
      <c r="F40" s="621" t="s">
        <v>479</v>
      </c>
      <c r="G40" s="621" t="s">
        <v>480</v>
      </c>
      <c r="H40" s="621" t="s">
        <v>481</v>
      </c>
      <c r="I40" s="621" t="s">
        <v>482</v>
      </c>
      <c r="J40" s="621" t="s">
        <v>483</v>
      </c>
      <c r="K40" s="621" t="s">
        <v>484</v>
      </c>
      <c r="L40" s="621" t="s">
        <v>485</v>
      </c>
      <c r="M40" s="621" t="s">
        <v>486</v>
      </c>
      <c r="N40" s="621" t="s">
        <v>487</v>
      </c>
      <c r="O40" s="621" t="s">
        <v>488</v>
      </c>
      <c r="P40" s="621" t="s">
        <v>489</v>
      </c>
      <c r="Q40" s="621" t="s">
        <v>490</v>
      </c>
      <c r="R40" s="642" t="s">
        <v>491</v>
      </c>
    </row>
    <row r="41" spans="1:18" ht="15" thickTop="1">
      <c r="A41" s="623">
        <v>1999</v>
      </c>
      <c r="B41" s="624">
        <v>10.1397651570266</v>
      </c>
      <c r="C41" s="625">
        <v>22.268557173769601</v>
      </c>
      <c r="D41" s="625">
        <v>11.961573955262301</v>
      </c>
      <c r="E41" s="625">
        <v>33.621909696392102</v>
      </c>
      <c r="F41" s="625">
        <v>27.627644760253599</v>
      </c>
      <c r="G41" s="625">
        <v>49.609052885824802</v>
      </c>
      <c r="H41" s="625">
        <v>76.678161907936001</v>
      </c>
      <c r="I41" s="625">
        <v>88.833681401718906</v>
      </c>
      <c r="J41" s="625">
        <v>78.952053416103794</v>
      </c>
      <c r="K41" s="625">
        <v>71.514390499820806</v>
      </c>
      <c r="L41" s="625">
        <v>59.0836008365239</v>
      </c>
      <c r="M41" s="625">
        <v>29.949166003146399</v>
      </c>
      <c r="N41" s="625">
        <v>18.532992487481302</v>
      </c>
      <c r="O41" s="625">
        <v>15.923636876466</v>
      </c>
      <c r="P41" s="625">
        <v>3.9155753863521898</v>
      </c>
      <c r="Q41" s="625">
        <v>0</v>
      </c>
      <c r="R41" s="626">
        <v>5.5242496881924001</v>
      </c>
    </row>
    <row r="42" spans="1:18">
      <c r="A42" s="627">
        <v>2000</v>
      </c>
      <c r="B42" s="628">
        <v>13.3594102322614</v>
      </c>
      <c r="C42" s="629">
        <v>24.556093098576898</v>
      </c>
      <c r="D42" s="629">
        <v>8.1283904959765696</v>
      </c>
      <c r="E42" s="629">
        <v>28.397765114861699</v>
      </c>
      <c r="F42" s="629">
        <v>25.480437617423</v>
      </c>
      <c r="G42" s="629">
        <v>51.817277152149003</v>
      </c>
      <c r="H42" s="629">
        <v>81.8754876941573</v>
      </c>
      <c r="I42" s="629">
        <v>90.152264383437597</v>
      </c>
      <c r="J42" s="629">
        <v>86.207837591057</v>
      </c>
      <c r="K42" s="629">
        <v>80.831458807081802</v>
      </c>
      <c r="L42" s="629">
        <v>63.973116711863597</v>
      </c>
      <c r="M42" s="629">
        <v>42.519735750413901</v>
      </c>
      <c r="N42" s="629">
        <v>17.121591647071</v>
      </c>
      <c r="O42" s="629">
        <v>18.4662609401488</v>
      </c>
      <c r="P42" s="629">
        <v>3.04289798213853</v>
      </c>
      <c r="Q42" s="629">
        <v>2.2423300839251499</v>
      </c>
      <c r="R42" s="630">
        <v>9.0408506653778193</v>
      </c>
    </row>
    <row r="43" spans="1:18">
      <c r="A43" s="627">
        <v>2001</v>
      </c>
      <c r="B43" s="628">
        <v>13.126410346438099</v>
      </c>
      <c r="C43" s="629">
        <v>25.4031896638121</v>
      </c>
      <c r="D43" s="629">
        <v>7.0418895096009004</v>
      </c>
      <c r="E43" s="629">
        <v>24.9664407088842</v>
      </c>
      <c r="F43" s="629">
        <v>33.1635545848345</v>
      </c>
      <c r="G43" s="629">
        <v>53.0230065289348</v>
      </c>
      <c r="H43" s="629">
        <v>80.122877036494799</v>
      </c>
      <c r="I43" s="629">
        <v>87.316983376725403</v>
      </c>
      <c r="J43" s="629">
        <v>78.233241065593305</v>
      </c>
      <c r="K43" s="629">
        <v>77.796566928473496</v>
      </c>
      <c r="L43" s="629">
        <v>58.151655049170799</v>
      </c>
      <c r="M43" s="629">
        <v>41.821209478696503</v>
      </c>
      <c r="N43" s="629">
        <v>15.5055792358995</v>
      </c>
      <c r="O43" s="629">
        <v>16.465155034002901</v>
      </c>
      <c r="P43" s="629">
        <v>3.5269488839024601</v>
      </c>
      <c r="Q43" s="629">
        <v>1.49635616249401</v>
      </c>
      <c r="R43" s="630">
        <v>7.1554255334301304</v>
      </c>
    </row>
    <row r="44" spans="1:18">
      <c r="A44" s="627">
        <v>2002</v>
      </c>
      <c r="B44" s="628">
        <v>12.8641789950193</v>
      </c>
      <c r="C44" s="629">
        <v>25.874900259738901</v>
      </c>
      <c r="D44" s="629">
        <v>6.7954188156791098</v>
      </c>
      <c r="E44" s="629">
        <v>21.486739471259</v>
      </c>
      <c r="F44" s="629">
        <v>30.4125463797964</v>
      </c>
      <c r="G44" s="629">
        <v>53.318480264797699</v>
      </c>
      <c r="H44" s="629">
        <v>79.582975281724003</v>
      </c>
      <c r="I44" s="629">
        <v>80.608687875422206</v>
      </c>
      <c r="J44" s="629">
        <v>78.657410086057098</v>
      </c>
      <c r="K44" s="629">
        <v>76.789648618643199</v>
      </c>
      <c r="L44" s="629">
        <v>58.400120831660502</v>
      </c>
      <c r="M44" s="629">
        <v>38.849916075645602</v>
      </c>
      <c r="N44" s="629">
        <v>19.162525765521298</v>
      </c>
      <c r="O44" s="629">
        <v>15.274491143034499</v>
      </c>
      <c r="P44" s="629">
        <v>4.5612183798103398</v>
      </c>
      <c r="Q44" s="629">
        <v>2.3565596216530298</v>
      </c>
      <c r="R44" s="630">
        <v>7.0031823253735999</v>
      </c>
    </row>
    <row r="45" spans="1:18">
      <c r="A45" s="627">
        <v>2003</v>
      </c>
      <c r="B45" s="628">
        <v>12.797188495530801</v>
      </c>
      <c r="C45" s="629">
        <v>24.203062534570599</v>
      </c>
      <c r="D45" s="629">
        <v>7.3265132418001997</v>
      </c>
      <c r="E45" s="629">
        <v>20.237034351674801</v>
      </c>
      <c r="F45" s="629">
        <v>29.876155006923302</v>
      </c>
      <c r="G45" s="629">
        <v>53.996967064713701</v>
      </c>
      <c r="H45" s="629">
        <v>80.341827633789507</v>
      </c>
      <c r="I45" s="629">
        <v>78.118282920364607</v>
      </c>
      <c r="J45" s="629">
        <v>80.2719311567174</v>
      </c>
      <c r="K45" s="629">
        <v>78.290888448201599</v>
      </c>
      <c r="L45" s="629">
        <v>55.571861080697403</v>
      </c>
      <c r="M45" s="629">
        <v>38.342237104779201</v>
      </c>
      <c r="N45" s="629">
        <v>20.957903377196999</v>
      </c>
      <c r="O45" s="629">
        <v>15.026406410949299</v>
      </c>
      <c r="P45" s="629">
        <v>4.9127081711682701</v>
      </c>
      <c r="Q45" s="629">
        <v>2.6493634267688502</v>
      </c>
      <c r="R45" s="630">
        <v>6.83923118948276</v>
      </c>
    </row>
    <row r="46" spans="1:18">
      <c r="A46" s="627">
        <v>2004</v>
      </c>
      <c r="B46" s="628">
        <v>12.7006060934744</v>
      </c>
      <c r="C46" s="629">
        <v>24.675762927636601</v>
      </c>
      <c r="D46" s="629">
        <v>8.5916188457104194</v>
      </c>
      <c r="E46" s="629">
        <v>20.3740620350112</v>
      </c>
      <c r="F46" s="629">
        <v>32.0154552374348</v>
      </c>
      <c r="G46" s="629">
        <v>51.458621887816903</v>
      </c>
      <c r="H46" s="629">
        <v>79.133272411294996</v>
      </c>
      <c r="I46" s="629">
        <v>77.070071065609895</v>
      </c>
      <c r="J46" s="629">
        <v>82.843344572243595</v>
      </c>
      <c r="K46" s="629">
        <v>84.1053491901435</v>
      </c>
      <c r="L46" s="629">
        <v>53.434681274045097</v>
      </c>
      <c r="M46" s="629">
        <v>44.787579026213898</v>
      </c>
      <c r="N46" s="629">
        <v>22.8796847058141</v>
      </c>
      <c r="O46" s="629">
        <v>13.9537627164814</v>
      </c>
      <c r="P46" s="629">
        <v>5.8542650306162498</v>
      </c>
      <c r="Q46" s="629">
        <v>3.56580668324442</v>
      </c>
      <c r="R46" s="630">
        <v>6.7381365594612204</v>
      </c>
    </row>
    <row r="47" spans="1:18">
      <c r="A47" s="627">
        <v>2005</v>
      </c>
      <c r="B47" s="628">
        <v>12.827929257004801</v>
      </c>
      <c r="C47" s="629">
        <v>22.570800168722101</v>
      </c>
      <c r="D47" s="629">
        <v>10.6115357893901</v>
      </c>
      <c r="E47" s="629">
        <v>18.201942524207201</v>
      </c>
      <c r="F47" s="629">
        <v>32.9820441228322</v>
      </c>
      <c r="G47" s="629">
        <v>53.595308897805197</v>
      </c>
      <c r="H47" s="629">
        <v>74.073578599671904</v>
      </c>
      <c r="I47" s="629">
        <v>73.104126802112603</v>
      </c>
      <c r="J47" s="629">
        <v>84.727035935980993</v>
      </c>
      <c r="K47" s="629">
        <v>82.713690613305999</v>
      </c>
      <c r="L47" s="629">
        <v>51.579442299627502</v>
      </c>
      <c r="M47" s="629">
        <v>42.022568873093803</v>
      </c>
      <c r="N47" s="629">
        <v>24.188262503977999</v>
      </c>
      <c r="O47" s="629">
        <v>12.4209141972387</v>
      </c>
      <c r="P47" s="629">
        <v>7.93295833532994</v>
      </c>
      <c r="Q47" s="629">
        <v>3.5304908063585398</v>
      </c>
      <c r="R47" s="630">
        <v>6.1818683984268503</v>
      </c>
    </row>
    <row r="48" spans="1:18">
      <c r="A48" s="627">
        <v>2006</v>
      </c>
      <c r="B48" s="628">
        <v>13.0579708989636</v>
      </c>
      <c r="C48" s="629">
        <v>20.362542121437901</v>
      </c>
      <c r="D48" s="629">
        <v>10.9759085898461</v>
      </c>
      <c r="E48" s="629">
        <v>18.125004061101201</v>
      </c>
      <c r="F48" s="629">
        <v>29.987841626138099</v>
      </c>
      <c r="G48" s="629">
        <v>52.628730522759199</v>
      </c>
      <c r="H48" s="629">
        <v>77.680479179720706</v>
      </c>
      <c r="I48" s="629">
        <v>77.184588285590706</v>
      </c>
      <c r="J48" s="629">
        <v>91.873418868471902</v>
      </c>
      <c r="K48" s="629">
        <v>83.278528928366597</v>
      </c>
      <c r="L48" s="629">
        <v>52.773280610856602</v>
      </c>
      <c r="M48" s="629">
        <v>42.816981745859202</v>
      </c>
      <c r="N48" s="629">
        <v>27.947657530560399</v>
      </c>
      <c r="O48" s="629">
        <v>12.9945349470567</v>
      </c>
      <c r="P48" s="629">
        <v>9.3493478712643405</v>
      </c>
      <c r="Q48" s="629">
        <v>4.0941458507925601</v>
      </c>
      <c r="R48" s="630">
        <v>6.6835699517899103</v>
      </c>
    </row>
    <row r="49" spans="1:18">
      <c r="A49" s="627">
        <v>2007</v>
      </c>
      <c r="B49" s="628">
        <v>14.0285826658323</v>
      </c>
      <c r="C49" s="629">
        <v>19.664289363531601</v>
      </c>
      <c r="D49" s="629">
        <v>11.9205797865643</v>
      </c>
      <c r="E49" s="629">
        <v>22.389995904423799</v>
      </c>
      <c r="F49" s="629">
        <v>28.6430726629041</v>
      </c>
      <c r="G49" s="629">
        <v>47.964399509387903</v>
      </c>
      <c r="H49" s="629">
        <v>76.345908261029095</v>
      </c>
      <c r="I49" s="629">
        <v>84.873934270836401</v>
      </c>
      <c r="J49" s="629">
        <v>97.718129692404702</v>
      </c>
      <c r="K49" s="629">
        <v>85.466597019154406</v>
      </c>
      <c r="L49" s="629">
        <v>54.435609519333497</v>
      </c>
      <c r="M49" s="629">
        <v>47.035779861733197</v>
      </c>
      <c r="N49" s="629">
        <v>28.169025864460501</v>
      </c>
      <c r="O49" s="629">
        <v>13.5952351702811</v>
      </c>
      <c r="P49" s="629">
        <v>9.2956207003729503</v>
      </c>
      <c r="Q49" s="629">
        <v>4.3398342215882399</v>
      </c>
      <c r="R49" s="630">
        <v>7.5309556391015198</v>
      </c>
    </row>
    <row r="50" spans="1:18">
      <c r="A50" s="627">
        <v>2008</v>
      </c>
      <c r="B50" s="628">
        <v>12.5353716190256</v>
      </c>
      <c r="C50" s="629">
        <v>19.040873454039001</v>
      </c>
      <c r="D50" s="629">
        <v>11.4252086753404</v>
      </c>
      <c r="E50" s="629">
        <v>21.996166491308699</v>
      </c>
      <c r="F50" s="629">
        <v>27.257047699972698</v>
      </c>
      <c r="G50" s="629">
        <v>43.749507667480103</v>
      </c>
      <c r="H50" s="629">
        <v>70.8387441646246</v>
      </c>
      <c r="I50" s="629">
        <v>87.0196471887717</v>
      </c>
      <c r="J50" s="629">
        <v>96.936600498593293</v>
      </c>
      <c r="K50" s="629">
        <v>81.922903703868897</v>
      </c>
      <c r="L50" s="629">
        <v>56.258434411632201</v>
      </c>
      <c r="M50" s="629">
        <v>47.6662294903063</v>
      </c>
      <c r="N50" s="629">
        <v>27.9682624681781</v>
      </c>
      <c r="O50" s="629">
        <v>14.3411787889622</v>
      </c>
      <c r="P50" s="629">
        <v>11.392627420662</v>
      </c>
      <c r="Q50" s="629">
        <v>5.38801280523455</v>
      </c>
      <c r="R50" s="630">
        <v>7.5516293595099304</v>
      </c>
    </row>
    <row r="51" spans="1:18">
      <c r="A51" s="627">
        <v>2009</v>
      </c>
      <c r="B51" s="628">
        <v>12.4223189998888</v>
      </c>
      <c r="C51" s="629">
        <v>17.751593184819601</v>
      </c>
      <c r="D51" s="629">
        <v>10.986196653994</v>
      </c>
      <c r="E51" s="629">
        <v>20.729034597275898</v>
      </c>
      <c r="F51" s="629">
        <v>28.94308976304</v>
      </c>
      <c r="G51" s="629">
        <v>45.910676320770797</v>
      </c>
      <c r="H51" s="629">
        <v>67.615109049178798</v>
      </c>
      <c r="I51" s="629">
        <v>86.8652565467236</v>
      </c>
      <c r="J51" s="629">
        <v>99.012858260665297</v>
      </c>
      <c r="K51" s="629">
        <v>76.193527401980106</v>
      </c>
      <c r="L51" s="629">
        <v>58.055450612971299</v>
      </c>
      <c r="M51" s="629">
        <v>45.076607696969504</v>
      </c>
      <c r="N51" s="629">
        <v>26.919528970670299</v>
      </c>
      <c r="O51" s="629">
        <v>14.9084127253409</v>
      </c>
      <c r="P51" s="629">
        <v>11.434363789847</v>
      </c>
      <c r="Q51" s="629">
        <v>5.3667998925995297</v>
      </c>
      <c r="R51" s="630">
        <v>7.1061008506454701</v>
      </c>
    </row>
    <row r="52" spans="1:18">
      <c r="A52" s="627">
        <v>2010</v>
      </c>
      <c r="B52" s="628">
        <v>12.319654311797599</v>
      </c>
      <c r="C52" s="629">
        <v>18.724403651966998</v>
      </c>
      <c r="D52" s="629">
        <v>10.7843952004194</v>
      </c>
      <c r="E52" s="629">
        <v>22.812378695264002</v>
      </c>
      <c r="F52" s="629">
        <v>29.5871349595919</v>
      </c>
      <c r="G52" s="629">
        <v>42.508340887325197</v>
      </c>
      <c r="H52" s="629">
        <v>68.948177039338105</v>
      </c>
      <c r="I52" s="629">
        <v>84.510514791237398</v>
      </c>
      <c r="J52" s="629">
        <v>95.389402791346598</v>
      </c>
      <c r="K52" s="629">
        <v>73.293767329550704</v>
      </c>
      <c r="L52" s="629">
        <v>58.1796689075233</v>
      </c>
      <c r="M52" s="629">
        <v>48.165091364278403</v>
      </c>
      <c r="N52" s="629">
        <v>28.1321200628757</v>
      </c>
      <c r="O52" s="629">
        <v>14.847772249767299</v>
      </c>
      <c r="P52" s="629">
        <v>12.3541869086991</v>
      </c>
      <c r="Q52" s="629">
        <v>5.4381269911037</v>
      </c>
      <c r="R52" s="630">
        <v>6.9371735414067199</v>
      </c>
    </row>
    <row r="53" spans="1:18">
      <c r="A53" s="627">
        <v>2011</v>
      </c>
      <c r="B53" s="628">
        <v>12.328960912964</v>
      </c>
      <c r="C53" s="629">
        <v>19.185679154313299</v>
      </c>
      <c r="D53" s="629">
        <v>12.450692662826301</v>
      </c>
      <c r="E53" s="629">
        <v>21.9597145554118</v>
      </c>
      <c r="F53" s="629">
        <v>26.7326741081874</v>
      </c>
      <c r="G53" s="629">
        <v>38.055573781239197</v>
      </c>
      <c r="H53" s="629">
        <v>61.4711925942524</v>
      </c>
      <c r="I53" s="629">
        <v>78.879600651828994</v>
      </c>
      <c r="J53" s="629">
        <v>95.753849957026404</v>
      </c>
      <c r="K53" s="629">
        <v>74.555799297829495</v>
      </c>
      <c r="L53" s="629">
        <v>58.470108595260299</v>
      </c>
      <c r="M53" s="629">
        <v>46.3536490663042</v>
      </c>
      <c r="N53" s="629">
        <v>26.415146405384199</v>
      </c>
      <c r="O53" s="629">
        <v>12.3586571512955</v>
      </c>
      <c r="P53" s="629">
        <v>12.015044073521899</v>
      </c>
      <c r="Q53" s="629">
        <v>5.9330842960933499</v>
      </c>
      <c r="R53" s="630">
        <v>7.35949983624604</v>
      </c>
    </row>
    <row r="54" spans="1:18">
      <c r="A54" s="627">
        <v>2012</v>
      </c>
      <c r="B54" s="628">
        <v>11.469819459263199</v>
      </c>
      <c r="C54" s="629">
        <v>17.8183242071139</v>
      </c>
      <c r="D54" s="629">
        <v>13.235293513892</v>
      </c>
      <c r="E54" s="629">
        <v>21.267251260446599</v>
      </c>
      <c r="F54" s="629">
        <v>27.3915734575756</v>
      </c>
      <c r="G54" s="629">
        <v>36.839332159566602</v>
      </c>
      <c r="H54" s="629">
        <v>57.510951346460502</v>
      </c>
      <c r="I54" s="629">
        <v>76.161072420520895</v>
      </c>
      <c r="J54" s="629">
        <v>96.127093804157795</v>
      </c>
      <c r="K54" s="629">
        <v>76.275372596269904</v>
      </c>
      <c r="L54" s="629">
        <v>58.039253635538202</v>
      </c>
      <c r="M54" s="629">
        <v>43.704657082212897</v>
      </c>
      <c r="N54" s="629">
        <v>25.617493026905901</v>
      </c>
      <c r="O54" s="629">
        <v>12.593462080332801</v>
      </c>
      <c r="P54" s="629">
        <v>11.6484069717827</v>
      </c>
      <c r="Q54" s="629">
        <v>6.0039371259708396</v>
      </c>
      <c r="R54" s="630">
        <v>6.5048990630735304</v>
      </c>
    </row>
    <row r="55" spans="1:18">
      <c r="A55" s="627">
        <v>2013</v>
      </c>
      <c r="B55" s="628">
        <v>13.697242476866</v>
      </c>
      <c r="C55" s="629">
        <v>18.473350275116399</v>
      </c>
      <c r="D55" s="629">
        <v>13.2638952705869</v>
      </c>
      <c r="E55" s="629">
        <v>25.011127152507399</v>
      </c>
      <c r="F55" s="629">
        <v>25.994073313097001</v>
      </c>
      <c r="G55" s="629">
        <v>36.681334735527003</v>
      </c>
      <c r="H55" s="629">
        <v>56.205636474165601</v>
      </c>
      <c r="I55" s="629">
        <v>76.775747811958396</v>
      </c>
      <c r="J55" s="629">
        <v>99.834521503901001</v>
      </c>
      <c r="K55" s="629">
        <v>78.626031118152</v>
      </c>
      <c r="L55" s="629">
        <v>59.507086598304902</v>
      </c>
      <c r="M55" s="629">
        <v>42.235025119504897</v>
      </c>
      <c r="N55" s="629">
        <v>24.283055744646799</v>
      </c>
      <c r="O55" s="629">
        <v>12.886756105847599</v>
      </c>
      <c r="P55" s="629">
        <v>9.8450945322406707</v>
      </c>
      <c r="Q55" s="629">
        <v>5.8476059859209002</v>
      </c>
      <c r="R55" s="630">
        <v>6.79267236344403</v>
      </c>
    </row>
    <row r="56" spans="1:18">
      <c r="A56" s="627">
        <v>2014</v>
      </c>
      <c r="B56" s="628">
        <v>13.955400078442601</v>
      </c>
      <c r="C56" s="629">
        <v>21.216503492594899</v>
      </c>
      <c r="D56" s="629">
        <v>12.8564486105969</v>
      </c>
      <c r="E56" s="629">
        <v>24.790091014508199</v>
      </c>
      <c r="F56" s="629">
        <v>24.675657763045699</v>
      </c>
      <c r="G56" s="629">
        <v>36.4571561782911</v>
      </c>
      <c r="H56" s="629">
        <v>55.2522109027094</v>
      </c>
      <c r="I56" s="629">
        <v>76.336396700502902</v>
      </c>
      <c r="J56" s="629">
        <v>97.067010354629602</v>
      </c>
      <c r="K56" s="629">
        <v>80.7652722863333</v>
      </c>
      <c r="L56" s="629">
        <v>64.781551078583504</v>
      </c>
      <c r="M56" s="629">
        <v>42.627522152320303</v>
      </c>
      <c r="N56" s="629">
        <v>28.0171164731514</v>
      </c>
      <c r="O56" s="629">
        <v>13.6958523372162</v>
      </c>
      <c r="P56" s="629">
        <v>9.1151046217934404</v>
      </c>
      <c r="Q56" s="629">
        <v>6.3796392051526896</v>
      </c>
      <c r="R56" s="630">
        <v>7.61015104609492</v>
      </c>
    </row>
    <row r="57" spans="1:18">
      <c r="A57" s="627">
        <v>2015</v>
      </c>
      <c r="B57" s="628">
        <v>13.460747077435199</v>
      </c>
      <c r="C57" s="629">
        <v>22.162720858093302</v>
      </c>
      <c r="D57" s="629">
        <v>13.3818449277457</v>
      </c>
      <c r="E57" s="629">
        <v>26.4227584891939</v>
      </c>
      <c r="F57" s="629">
        <v>23.9995841732574</v>
      </c>
      <c r="G57" s="629">
        <v>33.419195284243202</v>
      </c>
      <c r="H57" s="629">
        <v>50.211380721438402</v>
      </c>
      <c r="I57" s="629">
        <v>75.605990840833798</v>
      </c>
      <c r="J57" s="629">
        <v>93.825877945930102</v>
      </c>
      <c r="K57" s="629">
        <v>82.159215026042006</v>
      </c>
      <c r="L57" s="629">
        <v>65.549349847820395</v>
      </c>
      <c r="M57" s="629">
        <v>41.0707234573565</v>
      </c>
      <c r="N57" s="629">
        <v>25.689186701956999</v>
      </c>
      <c r="O57" s="629">
        <v>14.8954349686762</v>
      </c>
      <c r="P57" s="629">
        <v>6.7564114314805996</v>
      </c>
      <c r="Q57" s="629">
        <v>7.2333632826483898</v>
      </c>
      <c r="R57" s="630">
        <v>7.5753765050535904</v>
      </c>
    </row>
    <row r="58" spans="1:18">
      <c r="A58" s="627">
        <v>2016</v>
      </c>
      <c r="B58" s="628">
        <v>14.7751628908849</v>
      </c>
      <c r="C58" s="629">
        <v>21.801109742296301</v>
      </c>
      <c r="D58" s="629">
        <v>12.959596872593499</v>
      </c>
      <c r="E58" s="629">
        <v>26.6981711128652</v>
      </c>
      <c r="F58" s="629">
        <v>23.7554255724353</v>
      </c>
      <c r="G58" s="629">
        <v>32.815172198733798</v>
      </c>
      <c r="H58" s="629">
        <v>46.185360916042796</v>
      </c>
      <c r="I58" s="629">
        <v>73.108707614739302</v>
      </c>
      <c r="J58" s="629">
        <v>91.014201626574405</v>
      </c>
      <c r="K58" s="629">
        <v>80.047638636681796</v>
      </c>
      <c r="L58" s="629">
        <v>65.231883399341498</v>
      </c>
      <c r="M58" s="629">
        <v>41.942185150325798</v>
      </c>
      <c r="N58" s="629">
        <v>26.0881231596364</v>
      </c>
      <c r="O58" s="629">
        <v>16.624153816946102</v>
      </c>
      <c r="P58" s="629">
        <v>5.3901915648962602</v>
      </c>
      <c r="Q58" s="629">
        <v>7.26550937833359</v>
      </c>
      <c r="R58" s="630">
        <v>7.2433128793526</v>
      </c>
    </row>
    <row r="59" spans="1:18">
      <c r="A59" s="627">
        <v>2017</v>
      </c>
      <c r="B59" s="628">
        <v>13.5414753892459</v>
      </c>
      <c r="C59" s="629">
        <v>23.521409270243101</v>
      </c>
      <c r="D59" s="629">
        <v>11.8954949505763</v>
      </c>
      <c r="E59" s="629">
        <v>27.4227173077219</v>
      </c>
      <c r="F59" s="629">
        <v>23.190268666483</v>
      </c>
      <c r="G59" s="629">
        <v>32.5040257607154</v>
      </c>
      <c r="H59" s="629">
        <v>41.919002443384002</v>
      </c>
      <c r="I59" s="629">
        <v>66.707784406482105</v>
      </c>
      <c r="J59" s="629">
        <v>86.862987642020698</v>
      </c>
      <c r="K59" s="629">
        <v>76.066422501925999</v>
      </c>
      <c r="L59" s="629">
        <v>63.518647179620899</v>
      </c>
      <c r="M59" s="629">
        <v>42.300343641861801</v>
      </c>
      <c r="N59" s="629">
        <v>24.722606219882099</v>
      </c>
      <c r="O59" s="629">
        <v>16.294651468306601</v>
      </c>
      <c r="P59" s="629">
        <v>6.6287536519499604</v>
      </c>
      <c r="Q59" s="629">
        <v>7.5071904035984298</v>
      </c>
      <c r="R59" s="630">
        <v>7.3225759569664897</v>
      </c>
    </row>
    <row r="60" spans="1:18">
      <c r="A60" s="627">
        <v>2018</v>
      </c>
      <c r="B60" s="628">
        <v>15.385019838943</v>
      </c>
      <c r="C60" s="629">
        <v>24.174924409551501</v>
      </c>
      <c r="D60" s="629">
        <v>12.571897962866201</v>
      </c>
      <c r="E60" s="629">
        <v>26.331316888279598</v>
      </c>
      <c r="F60" s="629">
        <v>26.2261864478963</v>
      </c>
      <c r="G60" s="629">
        <v>31.309829034118899</v>
      </c>
      <c r="H60" s="629">
        <v>40.938371468385803</v>
      </c>
      <c r="I60" s="629">
        <v>63.556115667064297</v>
      </c>
      <c r="J60" s="629">
        <v>86.299172851293307</v>
      </c>
      <c r="K60" s="629">
        <v>79.379746576599302</v>
      </c>
      <c r="L60" s="629">
        <v>65.561966978782806</v>
      </c>
      <c r="M60" s="629">
        <v>44.572557397507197</v>
      </c>
      <c r="N60" s="629">
        <v>25.4647483816189</v>
      </c>
      <c r="O60" s="629">
        <v>16.323617537373099</v>
      </c>
      <c r="P60" s="629">
        <v>8.2666736492650799</v>
      </c>
      <c r="Q60" s="629">
        <v>8.1809134534694401</v>
      </c>
      <c r="R60" s="630">
        <v>8.74143209564415</v>
      </c>
    </row>
    <row r="61" spans="1:18">
      <c r="A61" s="627">
        <v>2019</v>
      </c>
      <c r="B61" s="628">
        <v>16.064513060985199</v>
      </c>
      <c r="C61" s="629">
        <v>23.8802506140775</v>
      </c>
      <c r="D61" s="629">
        <v>12.4412380046256</v>
      </c>
      <c r="E61" s="629">
        <v>27.047102664977999</v>
      </c>
      <c r="F61" s="629">
        <v>24.767083689045901</v>
      </c>
      <c r="G61" s="629">
        <v>31.660339651818202</v>
      </c>
      <c r="H61" s="629">
        <v>41.370547867379003</v>
      </c>
      <c r="I61" s="629">
        <v>60.317929303877897</v>
      </c>
      <c r="J61" s="629">
        <v>83.922768154114394</v>
      </c>
      <c r="K61" s="629">
        <v>78.661178682498303</v>
      </c>
      <c r="L61" s="629">
        <v>61.344806765832701</v>
      </c>
      <c r="M61" s="629">
        <v>44.417690357952601</v>
      </c>
      <c r="N61" s="629">
        <v>23.756740005382699</v>
      </c>
      <c r="O61" s="629">
        <v>17.495427886489399</v>
      </c>
      <c r="P61" s="629">
        <v>10.217405718971101</v>
      </c>
      <c r="Q61" s="629">
        <v>7.8669343897510799</v>
      </c>
      <c r="R61" s="630">
        <v>9.8234575578796406</v>
      </c>
    </row>
    <row r="62" spans="1:18">
      <c r="A62" s="627">
        <v>2020</v>
      </c>
      <c r="B62" s="628">
        <v>16.401118140177299</v>
      </c>
      <c r="C62" s="629">
        <v>24.154033079460302</v>
      </c>
      <c r="D62" s="629">
        <v>10.526034449541999</v>
      </c>
      <c r="E62" s="629">
        <v>25.694708938851601</v>
      </c>
      <c r="F62" s="629">
        <v>24.142326077735099</v>
      </c>
      <c r="G62" s="629">
        <v>29.977890812012099</v>
      </c>
      <c r="H62" s="629">
        <v>37.934582706457903</v>
      </c>
      <c r="I62" s="629">
        <v>57.612753567518901</v>
      </c>
      <c r="J62" s="629">
        <v>79.157549509800901</v>
      </c>
      <c r="K62" s="629">
        <v>77.917468135882501</v>
      </c>
      <c r="L62" s="629">
        <v>58.869002498632597</v>
      </c>
      <c r="M62" s="629">
        <v>42.990223229546302</v>
      </c>
      <c r="N62" s="629">
        <v>24.628244904689101</v>
      </c>
      <c r="O62" s="629">
        <v>17.4694603029589</v>
      </c>
      <c r="P62" s="629">
        <v>9.8727587115622306</v>
      </c>
      <c r="Q62" s="629">
        <v>7.7896480048564998</v>
      </c>
      <c r="R62" s="630">
        <v>10.3940489608409</v>
      </c>
    </row>
    <row r="63" spans="1:18">
      <c r="A63" s="627">
        <v>2021</v>
      </c>
      <c r="B63" s="628">
        <v>14.740091275408499</v>
      </c>
      <c r="C63" s="629">
        <v>25.5135843788645</v>
      </c>
      <c r="D63" s="629">
        <v>11.1011787933209</v>
      </c>
      <c r="E63" s="629">
        <v>25.977202997812402</v>
      </c>
      <c r="F63" s="629">
        <v>24.376284600519501</v>
      </c>
      <c r="G63" s="629">
        <v>28.365582524909399</v>
      </c>
      <c r="H63" s="629">
        <v>35.212440269031497</v>
      </c>
      <c r="I63" s="629">
        <v>53.093361777932898</v>
      </c>
      <c r="J63" s="629">
        <v>71.160489996607893</v>
      </c>
      <c r="K63" s="629">
        <v>70.683560855239705</v>
      </c>
      <c r="L63" s="629">
        <v>55.262398893315797</v>
      </c>
      <c r="M63" s="629">
        <v>40.147113361516503</v>
      </c>
      <c r="N63" s="629">
        <v>21.200537679691799</v>
      </c>
      <c r="O63" s="629">
        <v>16.6496981850275</v>
      </c>
      <c r="P63" s="629">
        <v>9.0737143941028204</v>
      </c>
      <c r="Q63" s="629">
        <v>7.7297265739502796</v>
      </c>
      <c r="R63" s="630">
        <v>9.5165548501176502</v>
      </c>
    </row>
    <row r="64" spans="1:18">
      <c r="A64" s="627">
        <v>2022</v>
      </c>
      <c r="B64" s="628">
        <v>16.093732664198502</v>
      </c>
      <c r="C64" s="629">
        <v>25.9221136776424</v>
      </c>
      <c r="D64" s="629">
        <v>15.0007118154687</v>
      </c>
      <c r="E64" s="629">
        <v>23.3809182772635</v>
      </c>
      <c r="F64" s="629">
        <v>26.659340625527101</v>
      </c>
      <c r="G64" s="629">
        <v>27.9832074775086</v>
      </c>
      <c r="H64" s="629">
        <v>35.163042828644699</v>
      </c>
      <c r="I64" s="629">
        <v>51.564648236763297</v>
      </c>
      <c r="J64" s="629">
        <v>65.739504728099007</v>
      </c>
      <c r="K64" s="629">
        <v>69.871092307130397</v>
      </c>
      <c r="L64" s="629">
        <v>57.691420458482497</v>
      </c>
      <c r="M64" s="629">
        <v>38.074756682159503</v>
      </c>
      <c r="N64" s="629">
        <v>19.352777314272501</v>
      </c>
      <c r="O64" s="629">
        <v>15.582511198663999</v>
      </c>
      <c r="P64" s="629">
        <v>8.0352178527685094</v>
      </c>
      <c r="Q64" s="629">
        <v>6.7888461789619496</v>
      </c>
      <c r="R64" s="630">
        <v>9.3554777359492007</v>
      </c>
    </row>
    <row r="65" spans="1:18">
      <c r="A65" s="627">
        <v>2023</v>
      </c>
      <c r="B65" s="628">
        <v>13.824474881201301</v>
      </c>
      <c r="C65" s="629">
        <v>27.657383207907699</v>
      </c>
      <c r="D65" s="629">
        <v>16.504673746317199</v>
      </c>
      <c r="E65" s="629">
        <v>22.2141163532673</v>
      </c>
      <c r="F65" s="629">
        <v>26.605696699587401</v>
      </c>
      <c r="G65" s="629">
        <v>28.349159568683401</v>
      </c>
      <c r="H65" s="629">
        <v>33.220339516500303</v>
      </c>
      <c r="I65" s="629">
        <v>49.441690024268297</v>
      </c>
      <c r="J65" s="629">
        <v>59.754266191863202</v>
      </c>
      <c r="K65" s="629">
        <v>70.7215645613324</v>
      </c>
      <c r="L65" s="629">
        <v>53.168415563208796</v>
      </c>
      <c r="M65" s="629">
        <v>38.6431385080203</v>
      </c>
      <c r="N65" s="629">
        <v>20.152770266537399</v>
      </c>
      <c r="O65" s="629">
        <v>16.336036013463001</v>
      </c>
      <c r="P65" s="629">
        <v>7.1511253068535998</v>
      </c>
      <c r="Q65" s="629">
        <v>6.9648568404203397</v>
      </c>
      <c r="R65" s="630">
        <v>10.5708484876104</v>
      </c>
    </row>
    <row r="66" spans="1:18">
      <c r="A66" s="627">
        <v>2024</v>
      </c>
      <c r="B66" s="628">
        <v>11.657468880619099</v>
      </c>
      <c r="C66" s="629">
        <v>29.115630501842901</v>
      </c>
      <c r="D66" s="629">
        <v>17.181129908646401</v>
      </c>
      <c r="E66" s="629">
        <v>20.568239624812101</v>
      </c>
      <c r="F66" s="629">
        <v>25.939516050493602</v>
      </c>
      <c r="G66" s="629">
        <v>27.347591585211799</v>
      </c>
      <c r="H66" s="629">
        <v>29.296735420826501</v>
      </c>
      <c r="I66" s="629">
        <v>46.450205839305099</v>
      </c>
      <c r="J66" s="629">
        <v>52.628552803250003</v>
      </c>
      <c r="K66" s="629">
        <v>70.273482284760803</v>
      </c>
      <c r="L66" s="629">
        <v>49.030853432388803</v>
      </c>
      <c r="M66" s="629">
        <v>38.654925329155098</v>
      </c>
      <c r="N66" s="629">
        <v>18.214858502548701</v>
      </c>
      <c r="O66" s="629">
        <v>18.559299497142501</v>
      </c>
      <c r="P66" s="629">
        <v>6.6324898958539196</v>
      </c>
      <c r="Q66" s="629">
        <v>6.5021018423725598</v>
      </c>
      <c r="R66" s="630">
        <v>10.578826766021299</v>
      </c>
    </row>
    <row r="67" spans="1:18" ht="15" thickBot="1">
      <c r="A67" s="631">
        <v>2025</v>
      </c>
      <c r="B67" s="632">
        <v>10.3425596165938</v>
      </c>
      <c r="C67" s="633">
        <v>29.202570874244799</v>
      </c>
      <c r="D67" s="633">
        <v>18.326848736467699</v>
      </c>
      <c r="E67" s="633">
        <v>19.717503121065299</v>
      </c>
      <c r="F67" s="633">
        <v>26.798404863209502</v>
      </c>
      <c r="G67" s="633">
        <v>25.6329180257076</v>
      </c>
      <c r="H67" s="633">
        <v>28.968689582001701</v>
      </c>
      <c r="I67" s="633">
        <v>44.817305473681898</v>
      </c>
      <c r="J67" s="633">
        <v>53.206471422292203</v>
      </c>
      <c r="K67" s="633">
        <v>65.300134644793204</v>
      </c>
      <c r="L67" s="633">
        <v>47.597458656603102</v>
      </c>
      <c r="M67" s="633">
        <v>37.9823718315658</v>
      </c>
      <c r="N67" s="633">
        <v>18.826249399212799</v>
      </c>
      <c r="O67" s="633">
        <v>17.010635970359999</v>
      </c>
      <c r="P67" s="633">
        <v>6.5526270385794199</v>
      </c>
      <c r="Q67" s="633">
        <v>5.7457779628224097</v>
      </c>
      <c r="R67" s="634">
        <v>10.5894334464042</v>
      </c>
    </row>
    <row r="68" spans="1:18" ht="15" thickTop="1"/>
    <row r="70" spans="1:18" ht="15.6">
      <c r="A70" s="615" t="s">
        <v>500</v>
      </c>
      <c r="L70" s="617"/>
      <c r="M70" s="617"/>
    </row>
    <row r="71" spans="1:18" ht="16.2" thickBot="1">
      <c r="A71" s="615"/>
    </row>
    <row r="72" spans="1:18" ht="15.6">
      <c r="A72" s="618"/>
      <c r="B72" s="933" t="s">
        <v>475</v>
      </c>
      <c r="C72" s="934"/>
      <c r="D72" s="934"/>
      <c r="E72" s="934"/>
      <c r="F72" s="934"/>
      <c r="G72" s="934"/>
      <c r="H72" s="934"/>
      <c r="I72" s="934"/>
      <c r="J72" s="934"/>
      <c r="K72" s="934"/>
      <c r="L72" s="934"/>
      <c r="M72" s="934"/>
      <c r="N72" s="934"/>
      <c r="O72" s="934"/>
      <c r="P72" s="934"/>
      <c r="Q72" s="934"/>
      <c r="R72" s="935"/>
    </row>
    <row r="73" spans="1:18" ht="16.2" thickBot="1">
      <c r="A73" s="619" t="s">
        <v>476</v>
      </c>
      <c r="B73" s="620" t="s">
        <v>261</v>
      </c>
      <c r="C73" s="621" t="s">
        <v>262</v>
      </c>
      <c r="D73" s="621" t="s">
        <v>477</v>
      </c>
      <c r="E73" s="621" t="s">
        <v>478</v>
      </c>
      <c r="F73" s="621" t="s">
        <v>479</v>
      </c>
      <c r="G73" s="621" t="s">
        <v>480</v>
      </c>
      <c r="H73" s="621" t="s">
        <v>481</v>
      </c>
      <c r="I73" s="621" t="s">
        <v>482</v>
      </c>
      <c r="J73" s="621" t="s">
        <v>483</v>
      </c>
      <c r="K73" s="621" t="s">
        <v>484</v>
      </c>
      <c r="L73" s="621" t="s">
        <v>485</v>
      </c>
      <c r="M73" s="621" t="s">
        <v>486</v>
      </c>
      <c r="N73" s="621" t="s">
        <v>487</v>
      </c>
      <c r="O73" s="621" t="s">
        <v>488</v>
      </c>
      <c r="P73" s="621" t="s">
        <v>489</v>
      </c>
      <c r="Q73" s="621" t="s">
        <v>490</v>
      </c>
      <c r="R73" s="642" t="s">
        <v>491</v>
      </c>
    </row>
    <row r="74" spans="1:18" ht="15" thickTop="1">
      <c r="A74" s="623">
        <v>1999</v>
      </c>
      <c r="B74" s="624">
        <v>22.7422274613109</v>
      </c>
      <c r="C74" s="625">
        <v>25.506808035135101</v>
      </c>
      <c r="D74" s="625">
        <v>1.142199873502</v>
      </c>
      <c r="E74" s="625">
        <v>22.588258918362801</v>
      </c>
      <c r="F74" s="625">
        <v>43.1649896395013</v>
      </c>
      <c r="G74" s="625">
        <v>44.215813523123103</v>
      </c>
      <c r="H74" s="625">
        <v>31.654241974310199</v>
      </c>
      <c r="I74" s="625">
        <v>45.5228328383715</v>
      </c>
      <c r="J74" s="625">
        <v>53.198415988304902</v>
      </c>
      <c r="K74" s="625">
        <v>35.355083784443998</v>
      </c>
      <c r="L74" s="625">
        <v>23.112071780350799</v>
      </c>
      <c r="M74" s="625">
        <v>11.450211071895501</v>
      </c>
      <c r="N74" s="625">
        <v>9.13759898801597</v>
      </c>
      <c r="O74" s="625">
        <v>4.5687994940079797</v>
      </c>
      <c r="P74" s="625">
        <v>0</v>
      </c>
      <c r="Q74" s="625">
        <v>0</v>
      </c>
      <c r="R74" s="626">
        <v>0</v>
      </c>
    </row>
    <row r="75" spans="1:18">
      <c r="A75" s="627">
        <v>2000</v>
      </c>
      <c r="B75" s="628">
        <v>20.403970482172699</v>
      </c>
      <c r="C75" s="629">
        <v>25.977169789264501</v>
      </c>
      <c r="D75" s="629">
        <v>4.4856692163880698</v>
      </c>
      <c r="E75" s="629">
        <v>25.963323400996199</v>
      </c>
      <c r="F75" s="629">
        <v>36.4873072421343</v>
      </c>
      <c r="G75" s="629">
        <v>39.515461903971001</v>
      </c>
      <c r="H75" s="629">
        <v>32.3486386062336</v>
      </c>
      <c r="I75" s="629">
        <v>47.875372981112797</v>
      </c>
      <c r="J75" s="629">
        <v>51.015756263649997</v>
      </c>
      <c r="K75" s="629">
        <v>44.777481853666004</v>
      </c>
      <c r="L75" s="629">
        <v>28.9469678106671</v>
      </c>
      <c r="M75" s="629">
        <v>18.548890803741401</v>
      </c>
      <c r="N75" s="629">
        <v>7.4091070633054796</v>
      </c>
      <c r="O75" s="629">
        <v>5.6058252098128802</v>
      </c>
      <c r="P75" s="629">
        <v>0.56058252098128802</v>
      </c>
      <c r="Q75" s="629">
        <v>0.56058252098128802</v>
      </c>
      <c r="R75" s="630">
        <v>0</v>
      </c>
    </row>
    <row r="76" spans="1:18">
      <c r="A76" s="627">
        <v>2001</v>
      </c>
      <c r="B76" s="628">
        <v>23.2663930637707</v>
      </c>
      <c r="C76" s="629">
        <v>23.463463170371199</v>
      </c>
      <c r="D76" s="629">
        <v>4.3083834808608898</v>
      </c>
      <c r="E76" s="629">
        <v>25.045672767688298</v>
      </c>
      <c r="F76" s="629">
        <v>37.9060309884349</v>
      </c>
      <c r="G76" s="629">
        <v>40.955829301022099</v>
      </c>
      <c r="H76" s="629">
        <v>36.340730215754</v>
      </c>
      <c r="I76" s="629">
        <v>48.248395876744802</v>
      </c>
      <c r="J76" s="629">
        <v>55.279436804167702</v>
      </c>
      <c r="K76" s="629">
        <v>44.4593976198856</v>
      </c>
      <c r="L76" s="629">
        <v>26.6777110252164</v>
      </c>
      <c r="M76" s="629">
        <v>15.114431735023601</v>
      </c>
      <c r="N76" s="629">
        <v>6.8894108166427603</v>
      </c>
      <c r="O76" s="629">
        <v>5.2372465687290504</v>
      </c>
      <c r="P76" s="629">
        <v>0.37408904062350401</v>
      </c>
      <c r="Q76" s="629">
        <v>0.37408904062350401</v>
      </c>
      <c r="R76" s="630">
        <v>0</v>
      </c>
    </row>
    <row r="77" spans="1:18">
      <c r="A77" s="627">
        <v>2002</v>
      </c>
      <c r="B77" s="628">
        <v>23.098815496901299</v>
      </c>
      <c r="C77" s="629">
        <v>21.807560980616199</v>
      </c>
      <c r="D77" s="629">
        <v>4.3082538820385201</v>
      </c>
      <c r="E77" s="629">
        <v>24.192662749531799</v>
      </c>
      <c r="F77" s="629">
        <v>37.949644553282397</v>
      </c>
      <c r="G77" s="629">
        <v>39.739803587234299</v>
      </c>
      <c r="H77" s="629">
        <v>35.188802629790302</v>
      </c>
      <c r="I77" s="629">
        <v>50.395020290219101</v>
      </c>
      <c r="J77" s="629">
        <v>55.467859436184803</v>
      </c>
      <c r="K77" s="629">
        <v>42.841735276408102</v>
      </c>
      <c r="L77" s="629">
        <v>25.5108212937328</v>
      </c>
      <c r="M77" s="629">
        <v>12.915321636320501</v>
      </c>
      <c r="N77" s="629">
        <v>7.3272245439549701</v>
      </c>
      <c r="O77" s="629">
        <v>4.44235755059717</v>
      </c>
      <c r="P77" s="629">
        <v>0.27764734691232301</v>
      </c>
      <c r="Q77" s="629">
        <v>0.27764734691232301</v>
      </c>
      <c r="R77" s="630">
        <v>0.27764734691232301</v>
      </c>
    </row>
    <row r="78" spans="1:18">
      <c r="A78" s="627">
        <v>2003</v>
      </c>
      <c r="B78" s="628">
        <v>23.513231838102399</v>
      </c>
      <c r="C78" s="629">
        <v>19.0340964864779</v>
      </c>
      <c r="D78" s="629">
        <v>4.5122107763749497</v>
      </c>
      <c r="E78" s="629">
        <v>23.6458401966715</v>
      </c>
      <c r="F78" s="629">
        <v>40.0242429267429</v>
      </c>
      <c r="G78" s="629">
        <v>37.734503555307498</v>
      </c>
      <c r="H78" s="629">
        <v>33.323052351020102</v>
      </c>
      <c r="I78" s="629">
        <v>52.736245775350099</v>
      </c>
      <c r="J78" s="629">
        <v>52.6149400122586</v>
      </c>
      <c r="K78" s="629">
        <v>43.966373567650201</v>
      </c>
      <c r="L78" s="629">
        <v>26.316845027184399</v>
      </c>
      <c r="M78" s="629">
        <v>15.6672810979359</v>
      </c>
      <c r="N78" s="629">
        <v>6.9732195161044297</v>
      </c>
      <c r="O78" s="629">
        <v>3.7237233162800498</v>
      </c>
      <c r="P78" s="629">
        <v>0.21904254801647299</v>
      </c>
      <c r="Q78" s="629">
        <v>0.21904254801647299</v>
      </c>
      <c r="R78" s="630">
        <v>0.43808509603294699</v>
      </c>
    </row>
    <row r="79" spans="1:18">
      <c r="A79" s="627">
        <v>2004</v>
      </c>
      <c r="B79" s="628">
        <v>22.920342321370502</v>
      </c>
      <c r="C79" s="629">
        <v>17.3285174514664</v>
      </c>
      <c r="D79" s="629">
        <v>6.74210736692533</v>
      </c>
      <c r="E79" s="629">
        <v>23.0163970171463</v>
      </c>
      <c r="F79" s="629">
        <v>39.917426832436</v>
      </c>
      <c r="G79" s="629">
        <v>37.104649255999099</v>
      </c>
      <c r="H79" s="629">
        <v>34.131010816315097</v>
      </c>
      <c r="I79" s="629">
        <v>51.884339925014999</v>
      </c>
      <c r="J79" s="629">
        <v>48.416422277951</v>
      </c>
      <c r="K79" s="629">
        <v>43.517330666730899</v>
      </c>
      <c r="L79" s="629">
        <v>27.967173866825899</v>
      </c>
      <c r="M79" s="629">
        <v>17.520087331134199</v>
      </c>
      <c r="N79" s="629">
        <v>6.6543395736833304</v>
      </c>
      <c r="O79" s="629">
        <v>3.66868080923031</v>
      </c>
      <c r="P79" s="629">
        <v>0.64741426045240802</v>
      </c>
      <c r="Q79" s="629">
        <v>0.215804753484136</v>
      </c>
      <c r="R79" s="630">
        <v>0.43160950696827199</v>
      </c>
    </row>
    <row r="80" spans="1:18">
      <c r="A80" s="627">
        <v>2005</v>
      </c>
      <c r="B80" s="628">
        <v>24.639592185716602</v>
      </c>
      <c r="C80" s="629">
        <v>15.498088214894601</v>
      </c>
      <c r="D80" s="629">
        <v>6.74355730026579</v>
      </c>
      <c r="E80" s="629">
        <v>22.070070580522302</v>
      </c>
      <c r="F80" s="629">
        <v>39.130986372532099</v>
      </c>
      <c r="G80" s="629">
        <v>39.531997377922899</v>
      </c>
      <c r="H80" s="629">
        <v>34.3047736251619</v>
      </c>
      <c r="I80" s="629">
        <v>51.204455985443303</v>
      </c>
      <c r="J80" s="629">
        <v>47.402137493098898</v>
      </c>
      <c r="K80" s="629">
        <v>41.233559207915498</v>
      </c>
      <c r="L80" s="629">
        <v>26.415147041693199</v>
      </c>
      <c r="M80" s="629">
        <v>14.7712985011069</v>
      </c>
      <c r="N80" s="629">
        <v>7.8241161538795598</v>
      </c>
      <c r="O80" s="629">
        <v>3.4186786478328499</v>
      </c>
      <c r="P80" s="629">
        <v>1.28200449293732</v>
      </c>
      <c r="Q80" s="629">
        <v>0.21366741548955301</v>
      </c>
      <c r="R80" s="630">
        <v>0.42733483097910702</v>
      </c>
    </row>
    <row r="81" spans="1:18">
      <c r="A81" s="627">
        <v>2006</v>
      </c>
      <c r="B81" s="628">
        <v>23.4223569124268</v>
      </c>
      <c r="C81" s="629">
        <v>15.5407596890695</v>
      </c>
      <c r="D81" s="629">
        <v>7.5889739926435</v>
      </c>
      <c r="E81" s="629">
        <v>20.136752073774399</v>
      </c>
      <c r="F81" s="629">
        <v>36.565468295602699</v>
      </c>
      <c r="G81" s="629">
        <v>38.661056617606199</v>
      </c>
      <c r="H81" s="629">
        <v>33.307670422976301</v>
      </c>
      <c r="I81" s="629">
        <v>49.3753154977191</v>
      </c>
      <c r="J81" s="629">
        <v>43.071061082488797</v>
      </c>
      <c r="K81" s="629">
        <v>41.211077031452099</v>
      </c>
      <c r="L81" s="629">
        <v>27.438555181983698</v>
      </c>
      <c r="M81" s="629">
        <v>17.645889617062199</v>
      </c>
      <c r="N81" s="629">
        <v>8.49278427073844</v>
      </c>
      <c r="O81" s="629">
        <v>3.6068738578968098</v>
      </c>
      <c r="P81" s="629">
        <v>1.9540370243598699</v>
      </c>
      <c r="Q81" s="629">
        <v>0.20970562613864299</v>
      </c>
      <c r="R81" s="630">
        <v>0.629116878415928</v>
      </c>
    </row>
    <row r="82" spans="1:18">
      <c r="A82" s="627">
        <v>2007</v>
      </c>
      <c r="B82" s="628">
        <v>24.162021034302398</v>
      </c>
      <c r="C82" s="629">
        <v>16.884727136486202</v>
      </c>
      <c r="D82" s="629">
        <v>8.5554646791754099</v>
      </c>
      <c r="E82" s="629">
        <v>20.073200597305199</v>
      </c>
      <c r="F82" s="629">
        <v>35.234754277415398</v>
      </c>
      <c r="G82" s="629">
        <v>38.546576650074201</v>
      </c>
      <c r="H82" s="629">
        <v>33.946450370438399</v>
      </c>
      <c r="I82" s="629">
        <v>45.490186304299101</v>
      </c>
      <c r="J82" s="629">
        <v>39.629632638161397</v>
      </c>
      <c r="K82" s="629">
        <v>42.6420899539917</v>
      </c>
      <c r="L82" s="629">
        <v>25.494381102658199</v>
      </c>
      <c r="M82" s="629">
        <v>17.729279371609099</v>
      </c>
      <c r="N82" s="629">
        <v>7.6978603110552699</v>
      </c>
      <c r="O82" s="629">
        <v>3.7946470432938302</v>
      </c>
      <c r="P82" s="629">
        <v>2.35980896586205</v>
      </c>
      <c r="Q82" s="629">
        <v>0.208500527112745</v>
      </c>
      <c r="R82" s="630">
        <v>0.62550158133823597</v>
      </c>
    </row>
    <row r="83" spans="1:18">
      <c r="A83" s="627">
        <v>2008</v>
      </c>
      <c r="B83" s="628">
        <v>26.6446829139309</v>
      </c>
      <c r="C83" s="629">
        <v>20.477162025111099</v>
      </c>
      <c r="D83" s="629">
        <v>9.1329786096437395</v>
      </c>
      <c r="E83" s="629">
        <v>17.834678253610999</v>
      </c>
      <c r="F83" s="629">
        <v>33.048976226243497</v>
      </c>
      <c r="G83" s="629">
        <v>43.003040023456698</v>
      </c>
      <c r="H83" s="629">
        <v>39.165819801572297</v>
      </c>
      <c r="I83" s="629">
        <v>40.1386864651327</v>
      </c>
      <c r="J83" s="629">
        <v>40.700332193603401</v>
      </c>
      <c r="K83" s="629">
        <v>40.506180476102401</v>
      </c>
      <c r="L83" s="629">
        <v>25.3578172783124</v>
      </c>
      <c r="M83" s="629">
        <v>14.8519802276208</v>
      </c>
      <c r="N83" s="629">
        <v>7.4044606043928098</v>
      </c>
      <c r="O83" s="629">
        <v>3.76412633726942</v>
      </c>
      <c r="P83" s="629">
        <v>2.3622975044895198</v>
      </c>
      <c r="Q83" s="629">
        <v>0.20872040152761201</v>
      </c>
      <c r="R83" s="630">
        <v>0.62616120458283697</v>
      </c>
    </row>
    <row r="84" spans="1:18">
      <c r="A84" s="627">
        <v>2009</v>
      </c>
      <c r="B84" s="628">
        <v>26.590155127681101</v>
      </c>
      <c r="C84" s="629">
        <v>20.783441675929101</v>
      </c>
      <c r="D84" s="629">
        <v>7.8939120231654298</v>
      </c>
      <c r="E84" s="629">
        <v>16.625385367577302</v>
      </c>
      <c r="F84" s="629">
        <v>29.6084902060567</v>
      </c>
      <c r="G84" s="629">
        <v>43.977655393718202</v>
      </c>
      <c r="H84" s="629">
        <v>43.529301149073497</v>
      </c>
      <c r="I84" s="629">
        <v>37.213838892689203</v>
      </c>
      <c r="J84" s="629">
        <v>39.734630904068801</v>
      </c>
      <c r="K84" s="629">
        <v>40.0830690539457</v>
      </c>
      <c r="L84" s="629">
        <v>22.277068790472899</v>
      </c>
      <c r="M84" s="629">
        <v>12.364543962985</v>
      </c>
      <c r="N84" s="629">
        <v>6.5437141923925104</v>
      </c>
      <c r="O84" s="629">
        <v>3.5414081005058402</v>
      </c>
      <c r="P84" s="629">
        <v>2.4950749474537202</v>
      </c>
      <c r="Q84" s="629">
        <v>0.207898657444441</v>
      </c>
      <c r="R84" s="630">
        <v>0.83159462977776499</v>
      </c>
    </row>
    <row r="85" spans="1:18">
      <c r="A85" s="627">
        <v>2010</v>
      </c>
      <c r="B85" s="628">
        <v>23.4069823112225</v>
      </c>
      <c r="C85" s="629">
        <v>20.625583848711099</v>
      </c>
      <c r="D85" s="629">
        <v>8.0121432095197491</v>
      </c>
      <c r="E85" s="629">
        <v>16.648880506541399</v>
      </c>
      <c r="F85" s="629">
        <v>31.245446261610901</v>
      </c>
      <c r="G85" s="629">
        <v>44.300717478456399</v>
      </c>
      <c r="H85" s="629">
        <v>50.1406255309277</v>
      </c>
      <c r="I85" s="629">
        <v>32.689531021049604</v>
      </c>
      <c r="J85" s="629">
        <v>40.379639616701098</v>
      </c>
      <c r="K85" s="629">
        <v>39.689817290607301</v>
      </c>
      <c r="L85" s="629">
        <v>23.238052580433799</v>
      </c>
      <c r="M85" s="629">
        <v>13.3689060098458</v>
      </c>
      <c r="N85" s="629">
        <v>6.1133066664992501</v>
      </c>
      <c r="O85" s="629">
        <v>2.7033527194840201</v>
      </c>
      <c r="P85" s="629">
        <v>2.4891261769036701</v>
      </c>
      <c r="Q85" s="629">
        <v>0</v>
      </c>
      <c r="R85" s="630">
        <v>1.2444179063627601</v>
      </c>
    </row>
    <row r="86" spans="1:18">
      <c r="A86" s="627">
        <v>2011</v>
      </c>
      <c r="B86" s="628">
        <v>24.0409622413036</v>
      </c>
      <c r="C86" s="629">
        <v>22.479014812580999</v>
      </c>
      <c r="D86" s="629">
        <v>8.6661343228349192</v>
      </c>
      <c r="E86" s="629">
        <v>19.887473275834498</v>
      </c>
      <c r="F86" s="629">
        <v>31.730959835528999</v>
      </c>
      <c r="G86" s="629">
        <v>46.372616474993997</v>
      </c>
      <c r="H86" s="629">
        <v>52.651783347366496</v>
      </c>
      <c r="I86" s="629">
        <v>32.321896301447701</v>
      </c>
      <c r="J86" s="629">
        <v>41.289911252521101</v>
      </c>
      <c r="K86" s="629">
        <v>40.040241248266398</v>
      </c>
      <c r="L86" s="629">
        <v>21.523526411812099</v>
      </c>
      <c r="M86" s="629">
        <v>10.532743159625699</v>
      </c>
      <c r="N86" s="629">
        <v>5.9092608987456003</v>
      </c>
      <c r="O86" s="629">
        <v>2.08232679448238</v>
      </c>
      <c r="P86" s="629">
        <v>1.80198683388062</v>
      </c>
      <c r="Q86" s="629">
        <v>0.35556628062406997</v>
      </c>
      <c r="R86" s="630">
        <v>1.2451252969209901</v>
      </c>
    </row>
    <row r="87" spans="1:18">
      <c r="A87" s="627">
        <v>2012</v>
      </c>
      <c r="B87" s="628">
        <v>22.843218332712102</v>
      </c>
      <c r="C87" s="629">
        <v>21.3795300839536</v>
      </c>
      <c r="D87" s="629">
        <v>8.5262929824925902</v>
      </c>
      <c r="E87" s="629">
        <v>22.678717769838201</v>
      </c>
      <c r="F87" s="629">
        <v>27.59570919534</v>
      </c>
      <c r="G87" s="629">
        <v>47.419965019155498</v>
      </c>
      <c r="H87" s="629">
        <v>52.549844429243002</v>
      </c>
      <c r="I87" s="629">
        <v>30.8955146337847</v>
      </c>
      <c r="J87" s="629">
        <v>43.591919807681897</v>
      </c>
      <c r="K87" s="629">
        <v>37.582231205228503</v>
      </c>
      <c r="L87" s="629">
        <v>21.8217269352564</v>
      </c>
      <c r="M87" s="629">
        <v>10.368307519441601</v>
      </c>
      <c r="N87" s="629">
        <v>5.6431361701057901</v>
      </c>
      <c r="O87" s="629">
        <v>1.8826291299362501</v>
      </c>
      <c r="P87" s="629">
        <v>1.80950619161291</v>
      </c>
      <c r="Q87" s="629">
        <v>0.35704999294165302</v>
      </c>
      <c r="R87" s="630">
        <v>1.04193414538827</v>
      </c>
    </row>
    <row r="88" spans="1:18">
      <c r="A88" s="627">
        <v>2013</v>
      </c>
      <c r="B88" s="628">
        <v>21.623156867045498</v>
      </c>
      <c r="C88" s="629">
        <v>21.018697537259399</v>
      </c>
      <c r="D88" s="629">
        <v>9.4692408335934104</v>
      </c>
      <c r="E88" s="629">
        <v>27.238383756847799</v>
      </c>
      <c r="F88" s="629">
        <v>24.3723956380421</v>
      </c>
      <c r="G88" s="629">
        <v>47.271356868093001</v>
      </c>
      <c r="H88" s="629">
        <v>52.349880931153002</v>
      </c>
      <c r="I88" s="629">
        <v>31.053025118239798</v>
      </c>
      <c r="J88" s="629">
        <v>42.915244015423802</v>
      </c>
      <c r="K88" s="629">
        <v>36.0797158711378</v>
      </c>
      <c r="L88" s="629">
        <v>18.991787043357501</v>
      </c>
      <c r="M88" s="629">
        <v>11.5320614447756</v>
      </c>
      <c r="N88" s="629">
        <v>6.9008795817383897</v>
      </c>
      <c r="O88" s="629">
        <v>2.2877771772856601</v>
      </c>
      <c r="P88" s="629">
        <v>2.0076907024938602</v>
      </c>
      <c r="Q88" s="629">
        <v>0.35524477452681602</v>
      </c>
      <c r="R88" s="630">
        <v>1.0366662032415599</v>
      </c>
    </row>
    <row r="89" spans="1:18">
      <c r="A89" s="627">
        <v>2014</v>
      </c>
      <c r="B89" s="628">
        <v>23.513751501166301</v>
      </c>
      <c r="C89" s="629">
        <v>23.342227844256701</v>
      </c>
      <c r="D89" s="629">
        <v>12.0422306852922</v>
      </c>
      <c r="E89" s="629">
        <v>29.349633722193499</v>
      </c>
      <c r="F89" s="629">
        <v>22.372991991508499</v>
      </c>
      <c r="G89" s="629">
        <v>50.138095103472097</v>
      </c>
      <c r="H89" s="629">
        <v>54.720823506430797</v>
      </c>
      <c r="I89" s="629">
        <v>32.9119390925541</v>
      </c>
      <c r="J89" s="629">
        <v>42.643309397091897</v>
      </c>
      <c r="K89" s="629">
        <v>38.257659403957099</v>
      </c>
      <c r="L89" s="629">
        <v>19.1789779917973</v>
      </c>
      <c r="M89" s="629">
        <v>13.188776909515701</v>
      </c>
      <c r="N89" s="629">
        <v>7.73835201778253</v>
      </c>
      <c r="O89" s="629">
        <v>2.1426961252538899</v>
      </c>
      <c r="P89" s="629">
        <v>1.8890321911195</v>
      </c>
      <c r="Q89" s="629">
        <v>1.1094568791881301</v>
      </c>
      <c r="R89" s="630">
        <v>0.77674021016426797</v>
      </c>
    </row>
    <row r="90" spans="1:18">
      <c r="A90" s="627">
        <v>2015</v>
      </c>
      <c r="B90" s="628">
        <v>26.143217872875699</v>
      </c>
      <c r="C90" s="629">
        <v>25.506499712099401</v>
      </c>
      <c r="D90" s="629">
        <v>13.3333631048827</v>
      </c>
      <c r="E90" s="629">
        <v>31.065076393761299</v>
      </c>
      <c r="F90" s="629">
        <v>24.026465547053601</v>
      </c>
      <c r="G90" s="629">
        <v>49.445426597145598</v>
      </c>
      <c r="H90" s="629">
        <v>54.910871970819201</v>
      </c>
      <c r="I90" s="629">
        <v>34.446188451757202</v>
      </c>
      <c r="J90" s="629">
        <v>40.8002410938727</v>
      </c>
      <c r="K90" s="629">
        <v>34.715827334207802</v>
      </c>
      <c r="L90" s="629">
        <v>17.684093283593</v>
      </c>
      <c r="M90" s="629">
        <v>12.3131361221783</v>
      </c>
      <c r="N90" s="629">
        <v>7.6925103493986704</v>
      </c>
      <c r="O90" s="629">
        <v>2.9401365065471099</v>
      </c>
      <c r="P90" s="629">
        <v>1.05031725173546</v>
      </c>
      <c r="Q90" s="629">
        <v>1.59773644226113</v>
      </c>
      <c r="R90" s="630">
        <v>0.55009632597876601</v>
      </c>
    </row>
    <row r="91" spans="1:18">
      <c r="A91" s="627">
        <v>2016</v>
      </c>
      <c r="B91" s="628">
        <v>29.299708391789899</v>
      </c>
      <c r="C91" s="629">
        <v>24.451691044770801</v>
      </c>
      <c r="D91" s="629">
        <v>13.5635880798141</v>
      </c>
      <c r="E91" s="629">
        <v>32.367111830718898</v>
      </c>
      <c r="F91" s="629">
        <v>25.1764874352649</v>
      </c>
      <c r="G91" s="629">
        <v>47.835763462245097</v>
      </c>
      <c r="H91" s="629">
        <v>53.359914976816299</v>
      </c>
      <c r="I91" s="629">
        <v>35.065140536019101</v>
      </c>
      <c r="J91" s="629">
        <v>39.916663506802102</v>
      </c>
      <c r="K91" s="629">
        <v>32.662226346099402</v>
      </c>
      <c r="L91" s="629">
        <v>19.551957069946202</v>
      </c>
      <c r="M91" s="629">
        <v>13.2691503927841</v>
      </c>
      <c r="N91" s="629">
        <v>7.2013668761962002</v>
      </c>
      <c r="O91" s="629">
        <v>2.76192824341434</v>
      </c>
      <c r="P91" s="629">
        <v>0.99406994654485004</v>
      </c>
      <c r="Q91" s="629">
        <v>1.4720495985654201</v>
      </c>
      <c r="R91" s="630">
        <v>0.52063719267362996</v>
      </c>
    </row>
    <row r="92" spans="1:18">
      <c r="A92" s="627">
        <v>2017</v>
      </c>
      <c r="B92" s="628">
        <v>30.175025883841599</v>
      </c>
      <c r="C92" s="629">
        <v>26.549174582099099</v>
      </c>
      <c r="D92" s="629">
        <v>15.410207667991299</v>
      </c>
      <c r="E92" s="629">
        <v>30.7407523772311</v>
      </c>
      <c r="F92" s="629">
        <v>25.9474549006483</v>
      </c>
      <c r="G92" s="629">
        <v>46.062261961500496</v>
      </c>
      <c r="H92" s="629">
        <v>55.211766376244398</v>
      </c>
      <c r="I92" s="629">
        <v>34.2121554195163</v>
      </c>
      <c r="J92" s="629">
        <v>35.856433588263997</v>
      </c>
      <c r="K92" s="629">
        <v>33.079785825856398</v>
      </c>
      <c r="L92" s="629">
        <v>21.335596482573798</v>
      </c>
      <c r="M92" s="629">
        <v>13.099016153378001</v>
      </c>
      <c r="N92" s="629">
        <v>7.3594039120087702</v>
      </c>
      <c r="O92" s="629">
        <v>3.1293286278725398</v>
      </c>
      <c r="P92" s="629">
        <v>0.93755789547633805</v>
      </c>
      <c r="Q92" s="629">
        <v>1.5520446013417799</v>
      </c>
      <c r="R92" s="630">
        <v>0.81839900093954099</v>
      </c>
    </row>
    <row r="93" spans="1:18">
      <c r="A93" s="627">
        <v>2018</v>
      </c>
      <c r="B93" s="628">
        <v>28.502924381708102</v>
      </c>
      <c r="C93" s="629">
        <v>29.4942435119798</v>
      </c>
      <c r="D93" s="629">
        <v>18.1003063586869</v>
      </c>
      <c r="E93" s="629">
        <v>32.449205566166697</v>
      </c>
      <c r="F93" s="629">
        <v>28.547663398239798</v>
      </c>
      <c r="G93" s="629">
        <v>46.261486513906704</v>
      </c>
      <c r="H93" s="629">
        <v>55.392307389259003</v>
      </c>
      <c r="I93" s="629">
        <v>34.254090590287703</v>
      </c>
      <c r="J93" s="629">
        <v>33.781097335552502</v>
      </c>
      <c r="K93" s="629">
        <v>35.840326168042203</v>
      </c>
      <c r="L93" s="629">
        <v>22.861403130194098</v>
      </c>
      <c r="M93" s="629">
        <v>12.613340913584899</v>
      </c>
      <c r="N93" s="629">
        <v>6.60558144887798</v>
      </c>
      <c r="O93" s="629">
        <v>3.87154953114598</v>
      </c>
      <c r="P93" s="629">
        <v>1.2418045108878699</v>
      </c>
      <c r="Q93" s="629">
        <v>1.63744175659209</v>
      </c>
      <c r="R93" s="630">
        <v>0.78105824950491798</v>
      </c>
    </row>
    <row r="94" spans="1:18">
      <c r="A94" s="627">
        <v>2019</v>
      </c>
      <c r="B94" s="628">
        <v>27.067625197729701</v>
      </c>
      <c r="C94" s="629">
        <v>30.281857394746801</v>
      </c>
      <c r="D94" s="629">
        <v>20.0370935128315</v>
      </c>
      <c r="E94" s="629">
        <v>35.909786589720497</v>
      </c>
      <c r="F94" s="629">
        <v>30.692354976304198</v>
      </c>
      <c r="G94" s="629">
        <v>43.9231004470711</v>
      </c>
      <c r="H94" s="629">
        <v>54.154724902529402</v>
      </c>
      <c r="I94" s="629">
        <v>34.219180385600502</v>
      </c>
      <c r="J94" s="629">
        <v>32.897291515339802</v>
      </c>
      <c r="K94" s="629">
        <v>31.967505029596801</v>
      </c>
      <c r="L94" s="629">
        <v>20.592156069763401</v>
      </c>
      <c r="M94" s="629">
        <v>12.0125798586439</v>
      </c>
      <c r="N94" s="629">
        <v>6.2449191201708798</v>
      </c>
      <c r="O94" s="629">
        <v>4.0331782352915599</v>
      </c>
      <c r="P94" s="629">
        <v>0.97317787739941097</v>
      </c>
      <c r="Q94" s="629">
        <v>1.7535190293695899</v>
      </c>
      <c r="R94" s="630">
        <v>1.0949522047409599</v>
      </c>
    </row>
    <row r="95" spans="1:18">
      <c r="A95" s="627">
        <v>2020</v>
      </c>
      <c r="B95" s="628">
        <v>25.135558746828</v>
      </c>
      <c r="C95" s="629">
        <v>34.774646956041401</v>
      </c>
      <c r="D95" s="629">
        <v>20.407322995248901</v>
      </c>
      <c r="E95" s="629">
        <v>35.491559952062097</v>
      </c>
      <c r="F95" s="629">
        <v>30.255086945106498</v>
      </c>
      <c r="G95" s="629">
        <v>42.219454895375399</v>
      </c>
      <c r="H95" s="629">
        <v>49.465055992519503</v>
      </c>
      <c r="I95" s="629">
        <v>35.677369476769698</v>
      </c>
      <c r="J95" s="629">
        <v>30.403052178140999</v>
      </c>
      <c r="K95" s="629">
        <v>32.174346580875202</v>
      </c>
      <c r="L95" s="629">
        <v>19.2735280500948</v>
      </c>
      <c r="M95" s="629">
        <v>10.820274599854001</v>
      </c>
      <c r="N95" s="629">
        <v>4.9631270375302101</v>
      </c>
      <c r="O95" s="629">
        <v>4.0354723593845403</v>
      </c>
      <c r="P95" s="629">
        <v>1.06968815495848</v>
      </c>
      <c r="Q95" s="629">
        <v>2.0675378902397501</v>
      </c>
      <c r="R95" s="630">
        <v>0.93906430950617603</v>
      </c>
    </row>
    <row r="96" spans="1:18">
      <c r="A96" s="627">
        <v>2021</v>
      </c>
      <c r="B96" s="628">
        <v>18.976664961380401</v>
      </c>
      <c r="C96" s="629">
        <v>42.331476324897402</v>
      </c>
      <c r="D96" s="629">
        <v>22.730622850865601</v>
      </c>
      <c r="E96" s="629">
        <v>34.701953613392597</v>
      </c>
      <c r="F96" s="629">
        <v>29.532034222076199</v>
      </c>
      <c r="G96" s="629">
        <v>40.582361195587403</v>
      </c>
      <c r="H96" s="629">
        <v>48.289059940843501</v>
      </c>
      <c r="I96" s="629">
        <v>31.786089956016699</v>
      </c>
      <c r="J96" s="629">
        <v>27.490509411850802</v>
      </c>
      <c r="K96" s="629">
        <v>29.732504437682799</v>
      </c>
      <c r="L96" s="629">
        <v>17.0365000918388</v>
      </c>
      <c r="M96" s="629">
        <v>9.1373455652503601</v>
      </c>
      <c r="N96" s="629">
        <v>4.4684611088402697</v>
      </c>
      <c r="O96" s="629">
        <v>3.4032443709260898</v>
      </c>
      <c r="P96" s="629">
        <v>1.2239744008656599</v>
      </c>
      <c r="Q96" s="629">
        <v>1.4060411007314899</v>
      </c>
      <c r="R96" s="630">
        <v>0.62490715588066303</v>
      </c>
    </row>
    <row r="97" spans="1:18">
      <c r="A97" s="627">
        <v>2022</v>
      </c>
      <c r="B97" s="628">
        <v>15.745808513464301</v>
      </c>
      <c r="C97" s="629">
        <v>46.169497327433199</v>
      </c>
      <c r="D97" s="629">
        <v>23.380106318918699</v>
      </c>
      <c r="E97" s="629">
        <v>36.8710908943712</v>
      </c>
      <c r="F97" s="629">
        <v>31.9057470119287</v>
      </c>
      <c r="G97" s="629">
        <v>39.2858237825521</v>
      </c>
      <c r="H97" s="629">
        <v>46.833273274283201</v>
      </c>
      <c r="I97" s="629">
        <v>32.109408025214201</v>
      </c>
      <c r="J97" s="629">
        <v>26.909533097801301</v>
      </c>
      <c r="K97" s="629">
        <v>26.3894113196415</v>
      </c>
      <c r="L97" s="629">
        <v>14.7985029584537</v>
      </c>
      <c r="M97" s="629">
        <v>8.7314409042422607</v>
      </c>
      <c r="N97" s="629">
        <v>4.8617098913993697</v>
      </c>
      <c r="O97" s="629">
        <v>3.7548076778907302</v>
      </c>
      <c r="P97" s="629">
        <v>1.0671943275326401</v>
      </c>
      <c r="Q97" s="629">
        <v>1.0930208487297699</v>
      </c>
      <c r="R97" s="630">
        <v>0.31229167106564998</v>
      </c>
    </row>
    <row r="98" spans="1:18">
      <c r="A98" s="627">
        <v>2023</v>
      </c>
      <c r="B98" s="628">
        <v>14.6579518328112</v>
      </c>
      <c r="C98" s="629">
        <v>50.032670343203101</v>
      </c>
      <c r="D98" s="629">
        <v>25.633465407051599</v>
      </c>
      <c r="E98" s="629">
        <v>36.777429650659997</v>
      </c>
      <c r="F98" s="629">
        <v>31.658437349433601</v>
      </c>
      <c r="G98" s="629">
        <v>38.189665440102999</v>
      </c>
      <c r="H98" s="629">
        <v>47.401934181576401</v>
      </c>
      <c r="I98" s="629">
        <v>32.688221841238899</v>
      </c>
      <c r="J98" s="629">
        <v>25.7775666459594</v>
      </c>
      <c r="K98" s="629">
        <v>22.6569735683399</v>
      </c>
      <c r="L98" s="629">
        <v>14.2463653971901</v>
      </c>
      <c r="M98" s="629">
        <v>8.4718870515204703</v>
      </c>
      <c r="N98" s="629">
        <v>5.65430564437795</v>
      </c>
      <c r="O98" s="629">
        <v>3.3588496046063798</v>
      </c>
      <c r="P98" s="629">
        <v>1.08256757217543</v>
      </c>
      <c r="Q98" s="629">
        <v>1.2470899083321501</v>
      </c>
      <c r="R98" s="630">
        <v>0.31177247708303601</v>
      </c>
    </row>
    <row r="99" spans="1:18">
      <c r="A99" s="627">
        <v>2024</v>
      </c>
      <c r="B99" s="628">
        <v>14.715566387174601</v>
      </c>
      <c r="C99" s="629">
        <v>55.967129708410603</v>
      </c>
      <c r="D99" s="629">
        <v>27.348200000393099</v>
      </c>
      <c r="E99" s="629">
        <v>37.6548155741201</v>
      </c>
      <c r="F99" s="629">
        <v>33.111654611821002</v>
      </c>
      <c r="G99" s="629">
        <v>35.2121066229222</v>
      </c>
      <c r="H99" s="629">
        <v>43.598220675725898</v>
      </c>
      <c r="I99" s="629">
        <v>34.006711345541902</v>
      </c>
      <c r="J99" s="629">
        <v>24.310273797158001</v>
      </c>
      <c r="K99" s="629">
        <v>21.913320787676</v>
      </c>
      <c r="L99" s="629">
        <v>15.227305956252</v>
      </c>
      <c r="M99" s="629">
        <v>6.8638592690511002</v>
      </c>
      <c r="N99" s="629">
        <v>6.0083651225075698</v>
      </c>
      <c r="O99" s="629">
        <v>2.8933729963006698</v>
      </c>
      <c r="P99" s="629">
        <v>1.39539241824525</v>
      </c>
      <c r="Q99" s="629">
        <v>0.780019463276865</v>
      </c>
      <c r="R99" s="630">
        <v>0.46801167796611898</v>
      </c>
    </row>
    <row r="100" spans="1:18" ht="15" thickBot="1">
      <c r="A100" s="631">
        <v>2025</v>
      </c>
      <c r="B100" s="632">
        <v>13.323894123409399</v>
      </c>
      <c r="C100" s="633">
        <v>56.543195556460901</v>
      </c>
      <c r="D100" s="633">
        <v>33.464326204735002</v>
      </c>
      <c r="E100" s="633">
        <v>39.848315727461298</v>
      </c>
      <c r="F100" s="633">
        <v>32.870323627827702</v>
      </c>
      <c r="G100" s="633">
        <v>35.000178443060001</v>
      </c>
      <c r="H100" s="633">
        <v>44.842072498419697</v>
      </c>
      <c r="I100" s="633">
        <v>34.621802018472401</v>
      </c>
      <c r="J100" s="633">
        <v>21.441106896857001</v>
      </c>
      <c r="K100" s="633">
        <v>22.128102936761401</v>
      </c>
      <c r="L100" s="633">
        <v>15.407463023558</v>
      </c>
      <c r="M100" s="633">
        <v>7.4069332317248504</v>
      </c>
      <c r="N100" s="633">
        <v>6.3575984307926001</v>
      </c>
      <c r="O100" s="633">
        <v>2.6034421791806301</v>
      </c>
      <c r="P100" s="633">
        <v>1.7091120992742399</v>
      </c>
      <c r="Q100" s="633">
        <v>0.46848092189963197</v>
      </c>
      <c r="R100" s="634">
        <v>0.780801536499386</v>
      </c>
    </row>
    <row r="101" spans="1:18" ht="15" thickTop="1"/>
    <row r="103" spans="1:18" ht="15.6">
      <c r="A103" s="615" t="s">
        <v>501</v>
      </c>
      <c r="L103" s="617"/>
      <c r="M103" s="617"/>
    </row>
    <row r="104" spans="1:18" ht="16.2" thickBot="1">
      <c r="A104" s="615"/>
    </row>
    <row r="105" spans="1:18" ht="15.6">
      <c r="A105" s="618"/>
      <c r="B105" s="933" t="s">
        <v>475</v>
      </c>
      <c r="C105" s="934"/>
      <c r="D105" s="934"/>
      <c r="E105" s="934"/>
      <c r="F105" s="934"/>
      <c r="G105" s="934"/>
      <c r="H105" s="934"/>
      <c r="I105" s="934"/>
      <c r="J105" s="934"/>
      <c r="K105" s="934"/>
      <c r="L105" s="934"/>
      <c r="M105" s="934"/>
      <c r="N105" s="934"/>
      <c r="O105" s="934"/>
      <c r="P105" s="934"/>
      <c r="Q105" s="934"/>
      <c r="R105" s="935"/>
    </row>
    <row r="106" spans="1:18" ht="16.2" thickBot="1">
      <c r="A106" s="619" t="s">
        <v>476</v>
      </c>
      <c r="B106" s="620" t="s">
        <v>261</v>
      </c>
      <c r="C106" s="621" t="s">
        <v>262</v>
      </c>
      <c r="D106" s="621" t="s">
        <v>477</v>
      </c>
      <c r="E106" s="621" t="s">
        <v>478</v>
      </c>
      <c r="F106" s="621" t="s">
        <v>479</v>
      </c>
      <c r="G106" s="621" t="s">
        <v>480</v>
      </c>
      <c r="H106" s="621" t="s">
        <v>481</v>
      </c>
      <c r="I106" s="621" t="s">
        <v>482</v>
      </c>
      <c r="J106" s="621" t="s">
        <v>483</v>
      </c>
      <c r="K106" s="621" t="s">
        <v>484</v>
      </c>
      <c r="L106" s="621" t="s">
        <v>485</v>
      </c>
      <c r="M106" s="621" t="s">
        <v>486</v>
      </c>
      <c r="N106" s="621" t="s">
        <v>487</v>
      </c>
      <c r="O106" s="621" t="s">
        <v>488</v>
      </c>
      <c r="P106" s="621" t="s">
        <v>489</v>
      </c>
      <c r="Q106" s="621" t="s">
        <v>490</v>
      </c>
      <c r="R106" s="642" t="s">
        <v>491</v>
      </c>
    </row>
    <row r="107" spans="1:18" ht="15" thickTop="1">
      <c r="A107" s="623">
        <v>1999</v>
      </c>
      <c r="B107" s="624">
        <v>13.8601385849973</v>
      </c>
      <c r="C107" s="625">
        <v>11.787045814591201</v>
      </c>
      <c r="D107" s="625">
        <v>59.958868599588499</v>
      </c>
      <c r="E107" s="625">
        <v>31.168464368109799</v>
      </c>
      <c r="F107" s="625">
        <v>53.392932626762303</v>
      </c>
      <c r="G107" s="625">
        <v>117.669887848125</v>
      </c>
      <c r="H107" s="625">
        <v>133.04572566525999</v>
      </c>
      <c r="I107" s="625">
        <v>114.620671065824</v>
      </c>
      <c r="J107" s="625">
        <v>42.553341607241002</v>
      </c>
      <c r="K107" s="625">
        <v>24.318349066756301</v>
      </c>
      <c r="L107" s="625">
        <v>4.5687994940079797</v>
      </c>
      <c r="M107" s="625">
        <v>1.142199873502</v>
      </c>
      <c r="N107" s="625">
        <v>0</v>
      </c>
      <c r="O107" s="625">
        <v>0</v>
      </c>
      <c r="P107" s="625">
        <v>0</v>
      </c>
      <c r="Q107" s="625">
        <v>0</v>
      </c>
      <c r="R107" s="626">
        <v>0</v>
      </c>
    </row>
    <row r="108" spans="1:18">
      <c r="A108" s="627">
        <v>2000</v>
      </c>
      <c r="B108" s="628">
        <v>17.744174594872799</v>
      </c>
      <c r="C108" s="629">
        <v>15.9834970129748</v>
      </c>
      <c r="D108" s="629">
        <v>47.299486557308803</v>
      </c>
      <c r="E108" s="629">
        <v>43.611806559537499</v>
      </c>
      <c r="F108" s="629">
        <v>54.525058903244997</v>
      </c>
      <c r="G108" s="629">
        <v>104.536307347549</v>
      </c>
      <c r="H108" s="629">
        <v>124.730619966874</v>
      </c>
      <c r="I108" s="629">
        <v>111.742315363503</v>
      </c>
      <c r="J108" s="629">
        <v>63.220030153177298</v>
      </c>
      <c r="K108" s="629">
        <v>26.333419981348101</v>
      </c>
      <c r="L108" s="629">
        <v>10.402449550589299</v>
      </c>
      <c r="M108" s="629">
        <v>2.8478152648370401</v>
      </c>
      <c r="N108" s="629">
        <v>0.56058252098128802</v>
      </c>
      <c r="O108" s="629">
        <v>0</v>
      </c>
      <c r="P108" s="629">
        <v>0</v>
      </c>
      <c r="Q108" s="629">
        <v>0</v>
      </c>
      <c r="R108" s="630">
        <v>0</v>
      </c>
    </row>
    <row r="109" spans="1:18">
      <c r="A109" s="627">
        <v>2001</v>
      </c>
      <c r="B109" s="628">
        <v>22.820441518443399</v>
      </c>
      <c r="C109" s="629">
        <v>19.710788959356499</v>
      </c>
      <c r="D109" s="629">
        <v>41.0578807913042</v>
      </c>
      <c r="E109" s="629">
        <v>46.619986282910702</v>
      </c>
      <c r="F109" s="629">
        <v>52.251186020320397</v>
      </c>
      <c r="G109" s="629">
        <v>108.19799767296</v>
      </c>
      <c r="H109" s="629">
        <v>130.90404276278099</v>
      </c>
      <c r="I109" s="629">
        <v>114.504914444448</v>
      </c>
      <c r="J109" s="629">
        <v>65.388669402361003</v>
      </c>
      <c r="K109" s="629">
        <v>28.5203614126156</v>
      </c>
      <c r="L109" s="629">
        <v>10.850639667805</v>
      </c>
      <c r="M109" s="629">
        <v>3.02267685714197</v>
      </c>
      <c r="N109" s="629">
        <v>0.433831060411077</v>
      </c>
      <c r="O109" s="629">
        <v>0</v>
      </c>
      <c r="P109" s="629">
        <v>0</v>
      </c>
      <c r="Q109" s="629">
        <v>0</v>
      </c>
      <c r="R109" s="630">
        <v>0</v>
      </c>
    </row>
    <row r="110" spans="1:18">
      <c r="A110" s="627">
        <v>2002</v>
      </c>
      <c r="B110" s="628">
        <v>25.3286846341583</v>
      </c>
      <c r="C110" s="629">
        <v>21.195792816429599</v>
      </c>
      <c r="D110" s="629">
        <v>43.592910173479403</v>
      </c>
      <c r="E110" s="629">
        <v>52.077868624589399</v>
      </c>
      <c r="F110" s="629">
        <v>55.670153293145098</v>
      </c>
      <c r="G110" s="629">
        <v>100.372486735417</v>
      </c>
      <c r="H110" s="629">
        <v>127.230924956858</v>
      </c>
      <c r="I110" s="629">
        <v>113.313907222347</v>
      </c>
      <c r="J110" s="629">
        <v>63.029307281995003</v>
      </c>
      <c r="K110" s="629">
        <v>31.315594375628699</v>
      </c>
      <c r="L110" s="629">
        <v>11.0006377672785</v>
      </c>
      <c r="M110" s="629">
        <v>2.91910091123209</v>
      </c>
      <c r="N110" s="629">
        <v>0.321987628214221</v>
      </c>
      <c r="O110" s="629">
        <v>0.27764734691232301</v>
      </c>
      <c r="P110" s="629">
        <v>0</v>
      </c>
      <c r="Q110" s="629">
        <v>0</v>
      </c>
      <c r="R110" s="630">
        <v>0</v>
      </c>
    </row>
    <row r="111" spans="1:18">
      <c r="A111" s="627">
        <v>2003</v>
      </c>
      <c r="B111" s="628">
        <v>23.659114175081299</v>
      </c>
      <c r="C111" s="629">
        <v>24.117175951493401</v>
      </c>
      <c r="D111" s="629">
        <v>45.095406477146298</v>
      </c>
      <c r="E111" s="629">
        <v>51.433665455060599</v>
      </c>
      <c r="F111" s="629">
        <v>55.718028172988802</v>
      </c>
      <c r="G111" s="629">
        <v>98.363947548431199</v>
      </c>
      <c r="H111" s="629">
        <v>129.87911032514299</v>
      </c>
      <c r="I111" s="629">
        <v>114.391159361268</v>
      </c>
      <c r="J111" s="629">
        <v>62.337055888950601</v>
      </c>
      <c r="K111" s="629">
        <v>33.827375913573199</v>
      </c>
      <c r="L111" s="629">
        <v>11.294644233156999</v>
      </c>
      <c r="M111" s="629">
        <v>2.6602936499148702</v>
      </c>
      <c r="N111" s="629">
        <v>0.25402364293470397</v>
      </c>
      <c r="O111" s="629">
        <v>0.21904254801647299</v>
      </c>
      <c r="P111" s="629">
        <v>0</v>
      </c>
      <c r="Q111" s="629">
        <v>0</v>
      </c>
      <c r="R111" s="630">
        <v>0</v>
      </c>
    </row>
    <row r="112" spans="1:18">
      <c r="A112" s="627">
        <v>2004</v>
      </c>
      <c r="B112" s="628">
        <v>23.982900186100402</v>
      </c>
      <c r="C112" s="629">
        <v>25.897498378536302</v>
      </c>
      <c r="D112" s="629">
        <v>44.7340594473498</v>
      </c>
      <c r="E112" s="629">
        <v>55.780975295350601</v>
      </c>
      <c r="F112" s="629">
        <v>51.832287818474697</v>
      </c>
      <c r="G112" s="629">
        <v>90.925491555928701</v>
      </c>
      <c r="H112" s="629">
        <v>128.804167721249</v>
      </c>
      <c r="I112" s="629">
        <v>114.907032172082</v>
      </c>
      <c r="J112" s="629">
        <v>61.749875811017603</v>
      </c>
      <c r="K112" s="629">
        <v>35.3728808507149</v>
      </c>
      <c r="L112" s="629">
        <v>12.2067153346506</v>
      </c>
      <c r="M112" s="629">
        <v>2.83677506502432</v>
      </c>
      <c r="N112" s="629">
        <v>0.25026877261555203</v>
      </c>
      <c r="O112" s="629">
        <v>0.215804753484136</v>
      </c>
      <c r="P112" s="629">
        <v>0</v>
      </c>
      <c r="Q112" s="629">
        <v>0</v>
      </c>
      <c r="R112" s="630">
        <v>0</v>
      </c>
    </row>
    <row r="113" spans="1:18">
      <c r="A113" s="627">
        <v>2005</v>
      </c>
      <c r="B113" s="628">
        <v>22.036781197189001</v>
      </c>
      <c r="C113" s="629">
        <v>29.1065872741658</v>
      </c>
      <c r="D113" s="629">
        <v>47.444123140242603</v>
      </c>
      <c r="E113" s="629">
        <v>54.876202320182003</v>
      </c>
      <c r="F113" s="629">
        <v>50.091868386247597</v>
      </c>
      <c r="G113" s="629">
        <v>89.284818309271799</v>
      </c>
      <c r="H113" s="629">
        <v>129.42106713819899</v>
      </c>
      <c r="I113" s="629">
        <v>113.746297337436</v>
      </c>
      <c r="J113" s="629">
        <v>56.421145934620696</v>
      </c>
      <c r="K113" s="629">
        <v>39.865553580243699</v>
      </c>
      <c r="L113" s="629">
        <v>11.7766428393131</v>
      </c>
      <c r="M113" s="629">
        <v>2.79156478337101</v>
      </c>
      <c r="N113" s="629">
        <v>0.24779010174323499</v>
      </c>
      <c r="O113" s="629">
        <v>0.21366741548955301</v>
      </c>
      <c r="P113" s="629">
        <v>0</v>
      </c>
      <c r="Q113" s="629">
        <v>0</v>
      </c>
      <c r="R113" s="630">
        <v>0</v>
      </c>
    </row>
    <row r="114" spans="1:18">
      <c r="A114" s="627">
        <v>2006</v>
      </c>
      <c r="B114" s="628">
        <v>19.1642002914312</v>
      </c>
      <c r="C114" s="629">
        <v>27.487961827501898</v>
      </c>
      <c r="D114" s="629">
        <v>51.154730647193297</v>
      </c>
      <c r="E114" s="629">
        <v>55.211171426406203</v>
      </c>
      <c r="F114" s="629">
        <v>51.673437513447297</v>
      </c>
      <c r="G114" s="629">
        <v>81.667884866808706</v>
      </c>
      <c r="H114" s="629">
        <v>122.758821545046</v>
      </c>
      <c r="I114" s="629">
        <v>113.020092267167</v>
      </c>
      <c r="J114" s="629">
        <v>49.743810223969902</v>
      </c>
      <c r="K114" s="629">
        <v>42.319035736593001</v>
      </c>
      <c r="L114" s="629">
        <v>11.588647458860599</v>
      </c>
      <c r="M114" s="629">
        <v>2.94950963164001</v>
      </c>
      <c r="N114" s="629">
        <v>1.0485281306932099</v>
      </c>
      <c r="O114" s="629">
        <v>0.243195614632984</v>
      </c>
      <c r="P114" s="629">
        <v>0</v>
      </c>
      <c r="Q114" s="629">
        <v>0</v>
      </c>
      <c r="R114" s="630">
        <v>0</v>
      </c>
    </row>
    <row r="115" spans="1:18">
      <c r="A115" s="627">
        <v>2007</v>
      </c>
      <c r="B115" s="628">
        <v>15.520695838061901</v>
      </c>
      <c r="C115" s="629">
        <v>26.8680034253297</v>
      </c>
      <c r="D115" s="629">
        <v>54.597093177582302</v>
      </c>
      <c r="E115" s="629">
        <v>52.675197868815197</v>
      </c>
      <c r="F115" s="629">
        <v>48.203111762879303</v>
      </c>
      <c r="G115" s="629">
        <v>79.921588050749094</v>
      </c>
      <c r="H115" s="629">
        <v>119.85859216598</v>
      </c>
      <c r="I115" s="629">
        <v>112.690489994213</v>
      </c>
      <c r="J115" s="629">
        <v>50.417470761027502</v>
      </c>
      <c r="K115" s="629">
        <v>41.247242277660199</v>
      </c>
      <c r="L115" s="629">
        <v>12.1475534603792</v>
      </c>
      <c r="M115" s="629">
        <v>3.8846567208484002</v>
      </c>
      <c r="N115" s="629">
        <v>1.2510031626764699</v>
      </c>
      <c r="O115" s="629">
        <v>3.32975341799054E-2</v>
      </c>
      <c r="P115" s="629">
        <v>0</v>
      </c>
      <c r="Q115" s="629">
        <v>0</v>
      </c>
      <c r="R115" s="630">
        <v>0</v>
      </c>
    </row>
    <row r="116" spans="1:18">
      <c r="A116" s="627">
        <v>2008</v>
      </c>
      <c r="B116" s="628">
        <v>16.850665920609</v>
      </c>
      <c r="C116" s="629">
        <v>24.292466604835099</v>
      </c>
      <c r="D116" s="629">
        <v>59.744774766508499</v>
      </c>
      <c r="E116" s="629">
        <v>52.361207074308602</v>
      </c>
      <c r="F116" s="629">
        <v>45.955202254703401</v>
      </c>
      <c r="G116" s="629">
        <v>75.804682573890005</v>
      </c>
      <c r="H116" s="629">
        <v>115.410297133521</v>
      </c>
      <c r="I116" s="629">
        <v>110.012453597375</v>
      </c>
      <c r="J116" s="629">
        <v>53.095652423204001</v>
      </c>
      <c r="K116" s="629">
        <v>40.534587322750298</v>
      </c>
      <c r="L116" s="629">
        <v>12.1396377377293</v>
      </c>
      <c r="M116" s="629">
        <v>4.1744080305522502</v>
      </c>
      <c r="N116" s="629">
        <v>1.2523224091656699</v>
      </c>
      <c r="O116" s="629">
        <v>3.3332648123959703E-2</v>
      </c>
      <c r="P116" s="629">
        <v>0</v>
      </c>
      <c r="Q116" s="629">
        <v>0</v>
      </c>
      <c r="R116" s="630">
        <v>0</v>
      </c>
    </row>
    <row r="117" spans="1:18">
      <c r="A117" s="627">
        <v>2009</v>
      </c>
      <c r="B117" s="628">
        <v>15.415872558297</v>
      </c>
      <c r="C117" s="629">
        <v>22.956606342195801</v>
      </c>
      <c r="D117" s="629">
        <v>58.209461938406101</v>
      </c>
      <c r="E117" s="629">
        <v>50.479685905293103</v>
      </c>
      <c r="F117" s="629">
        <v>51.731256612974299</v>
      </c>
      <c r="G117" s="629">
        <v>73.002802756851494</v>
      </c>
      <c r="H117" s="629">
        <v>117.485568728697</v>
      </c>
      <c r="I117" s="629">
        <v>103.746939379198</v>
      </c>
      <c r="J117" s="629">
        <v>61.758707818297601</v>
      </c>
      <c r="K117" s="629">
        <v>41.254536408913602</v>
      </c>
      <c r="L117" s="629">
        <v>12.584272054037999</v>
      </c>
      <c r="M117" s="629">
        <v>4.98956777866659</v>
      </c>
      <c r="N117" s="629">
        <v>1.2473919446666499</v>
      </c>
      <c r="O117" s="629">
        <v>0.24110007303831801</v>
      </c>
      <c r="P117" s="629">
        <v>0</v>
      </c>
      <c r="Q117" s="629">
        <v>0</v>
      </c>
      <c r="R117" s="630">
        <v>0</v>
      </c>
    </row>
    <row r="118" spans="1:18">
      <c r="A118" s="627">
        <v>2010</v>
      </c>
      <c r="B118" s="628">
        <v>16.100465535207299</v>
      </c>
      <c r="C118" s="629">
        <v>18.044972215391301</v>
      </c>
      <c r="D118" s="629">
        <v>60.809725412322599</v>
      </c>
      <c r="E118" s="629">
        <v>51.630587830514301</v>
      </c>
      <c r="F118" s="629">
        <v>55.160607365195098</v>
      </c>
      <c r="G118" s="629">
        <v>72.901340142779205</v>
      </c>
      <c r="H118" s="629">
        <v>118.955525412494</v>
      </c>
      <c r="I118" s="629">
        <v>101.851519796999</v>
      </c>
      <c r="J118" s="629">
        <v>63.408878872447197</v>
      </c>
      <c r="K118" s="629">
        <v>42.876128599550697</v>
      </c>
      <c r="L118" s="629">
        <v>12.830570823553201</v>
      </c>
      <c r="M118" s="629">
        <v>6.4198482774332799</v>
      </c>
      <c r="N118" s="629">
        <v>1.2444179063627601</v>
      </c>
      <c r="O118" s="629">
        <v>0.24052524100148201</v>
      </c>
      <c r="P118" s="629">
        <v>0.20740298439379301</v>
      </c>
      <c r="Q118" s="629">
        <v>0</v>
      </c>
      <c r="R118" s="630">
        <v>0</v>
      </c>
    </row>
    <row r="119" spans="1:18">
      <c r="A119" s="627">
        <v>2011</v>
      </c>
      <c r="B119" s="628">
        <v>15.9433936332193</v>
      </c>
      <c r="C119" s="629">
        <v>17.958442157491401</v>
      </c>
      <c r="D119" s="629">
        <v>62.805468862433003</v>
      </c>
      <c r="E119" s="629">
        <v>51.105171711884402</v>
      </c>
      <c r="F119" s="629">
        <v>54.553629230060203</v>
      </c>
      <c r="G119" s="629">
        <v>73.860957125882706</v>
      </c>
      <c r="H119" s="629">
        <v>119.08365888499399</v>
      </c>
      <c r="I119" s="629">
        <v>100.039446716499</v>
      </c>
      <c r="J119" s="629">
        <v>75.928549937684807</v>
      </c>
      <c r="K119" s="629">
        <v>42.575191840267799</v>
      </c>
      <c r="L119" s="629">
        <v>13.9769257476154</v>
      </c>
      <c r="M119" s="629">
        <v>7.2535811776546204</v>
      </c>
      <c r="N119" s="629">
        <v>0.83008353128065904</v>
      </c>
      <c r="O119" s="629">
        <v>0.240661967806545</v>
      </c>
      <c r="P119" s="629">
        <v>0.20752088282016501</v>
      </c>
      <c r="Q119" s="629">
        <v>0</v>
      </c>
      <c r="R119" s="630">
        <v>0</v>
      </c>
    </row>
    <row r="120" spans="1:18">
      <c r="A120" s="627">
        <v>2012</v>
      </c>
      <c r="B120" s="628">
        <v>18.185397606534199</v>
      </c>
      <c r="C120" s="629">
        <v>17.6608879577458</v>
      </c>
      <c r="D120" s="629">
        <v>57.472587331227302</v>
      </c>
      <c r="E120" s="629">
        <v>56.275404998176199</v>
      </c>
      <c r="F120" s="629">
        <v>55.975432157718899</v>
      </c>
      <c r="G120" s="629">
        <v>75.884688969115103</v>
      </c>
      <c r="H120" s="629">
        <v>114.572829076259</v>
      </c>
      <c r="I120" s="629">
        <v>95.403533056234394</v>
      </c>
      <c r="J120" s="629">
        <v>80.4864536382712</v>
      </c>
      <c r="K120" s="629">
        <v>42.965092225816299</v>
      </c>
      <c r="L120" s="629">
        <v>13.067667148581901</v>
      </c>
      <c r="M120" s="629">
        <v>6.4503017138551799</v>
      </c>
      <c r="N120" s="629">
        <v>0.62516048723296402</v>
      </c>
      <c r="O120" s="629">
        <v>0.24166620568135599</v>
      </c>
      <c r="P120" s="629">
        <v>0.20838682907765499</v>
      </c>
      <c r="Q120" s="629">
        <v>0</v>
      </c>
      <c r="R120" s="630">
        <v>0</v>
      </c>
    </row>
    <row r="121" spans="1:18">
      <c r="A121" s="627">
        <v>2013</v>
      </c>
      <c r="B121" s="628">
        <v>17.4488130664528</v>
      </c>
      <c r="C121" s="629">
        <v>17.286491872349199</v>
      </c>
      <c r="D121" s="629">
        <v>52.151545953148897</v>
      </c>
      <c r="E121" s="629">
        <v>59.978417254270703</v>
      </c>
      <c r="F121" s="629">
        <v>57.9588878237359</v>
      </c>
      <c r="G121" s="629">
        <v>74.880265859303407</v>
      </c>
      <c r="H121" s="629">
        <v>112.67012849928101</v>
      </c>
      <c r="I121" s="629">
        <v>95.352370774241706</v>
      </c>
      <c r="J121" s="629">
        <v>77.180565964324202</v>
      </c>
      <c r="K121" s="629">
        <v>42.564332505626602</v>
      </c>
      <c r="L121" s="629">
        <v>13.305942451790401</v>
      </c>
      <c r="M121" s="629">
        <v>7.0072415341909702</v>
      </c>
      <c r="N121" s="629">
        <v>0.62199972194493303</v>
      </c>
      <c r="O121" s="629">
        <v>0.240444359179846</v>
      </c>
      <c r="P121" s="629">
        <v>0.20733324064831099</v>
      </c>
      <c r="Q121" s="629">
        <v>0</v>
      </c>
      <c r="R121" s="630">
        <v>0</v>
      </c>
    </row>
    <row r="122" spans="1:18">
      <c r="A122" s="627">
        <v>2014</v>
      </c>
      <c r="B122" s="628">
        <v>19.3184416965323</v>
      </c>
      <c r="C122" s="629">
        <v>16.679136717909898</v>
      </c>
      <c r="D122" s="629">
        <v>51.138653005195202</v>
      </c>
      <c r="E122" s="629">
        <v>68.706768893638099</v>
      </c>
      <c r="F122" s="629">
        <v>56.419806786628399</v>
      </c>
      <c r="G122" s="629">
        <v>75.460253161942802</v>
      </c>
      <c r="H122" s="629">
        <v>101.382947913902</v>
      </c>
      <c r="I122" s="629">
        <v>99.804495295816807</v>
      </c>
      <c r="J122" s="629">
        <v>71.404484736064902</v>
      </c>
      <c r="K122" s="629">
        <v>43.444924712486603</v>
      </c>
      <c r="L122" s="629">
        <v>13.0601487307125</v>
      </c>
      <c r="M122" s="629">
        <v>6.75705727327151</v>
      </c>
      <c r="N122" s="629">
        <v>0.77674021016426797</v>
      </c>
      <c r="O122" s="629">
        <v>3.1011352890808402E-2</v>
      </c>
      <c r="P122" s="629">
        <v>0.19418505254106699</v>
      </c>
      <c r="Q122" s="629">
        <v>0</v>
      </c>
      <c r="R122" s="630">
        <v>0</v>
      </c>
    </row>
    <row r="123" spans="1:18">
      <c r="A123" s="627">
        <v>2015</v>
      </c>
      <c r="B123" s="628">
        <v>18.6978474661951</v>
      </c>
      <c r="C123" s="629">
        <v>17.217739954972402</v>
      </c>
      <c r="D123" s="629">
        <v>49.884880215425802</v>
      </c>
      <c r="E123" s="629">
        <v>73.629036327987095</v>
      </c>
      <c r="F123" s="629">
        <v>57.115089612471998</v>
      </c>
      <c r="G123" s="629">
        <v>71.984064947868603</v>
      </c>
      <c r="H123" s="629">
        <v>92.618398173862502</v>
      </c>
      <c r="I123" s="629">
        <v>100.913814096534</v>
      </c>
      <c r="J123" s="629">
        <v>72.163029619253706</v>
      </c>
      <c r="K123" s="629">
        <v>40.554531401602198</v>
      </c>
      <c r="L123" s="629">
        <v>14.9614281912495</v>
      </c>
      <c r="M123" s="629">
        <v>5.8304709590489399</v>
      </c>
      <c r="N123" s="629">
        <v>1.2835580939504501</v>
      </c>
      <c r="O123" s="629">
        <v>2.92834610862697E-2</v>
      </c>
      <c r="P123" s="629">
        <v>0</v>
      </c>
      <c r="Q123" s="629">
        <v>0.18336544199292201</v>
      </c>
      <c r="R123" s="630">
        <v>0</v>
      </c>
    </row>
    <row r="124" spans="1:18">
      <c r="A124" s="627">
        <v>2016</v>
      </c>
      <c r="B124" s="628">
        <v>19.805056163878</v>
      </c>
      <c r="C124" s="629">
        <v>17.4513768978121</v>
      </c>
      <c r="D124" s="629">
        <v>47.933695318186999</v>
      </c>
      <c r="E124" s="629">
        <v>73.754783661701097</v>
      </c>
      <c r="F124" s="629">
        <v>57.816621409821799</v>
      </c>
      <c r="G124" s="629">
        <v>69.730431708064899</v>
      </c>
      <c r="H124" s="629">
        <v>86.763875776744797</v>
      </c>
      <c r="I124" s="629">
        <v>97.481817152562598</v>
      </c>
      <c r="J124" s="629">
        <v>70.424736113641302</v>
      </c>
      <c r="K124" s="629">
        <v>37.942875845657099</v>
      </c>
      <c r="L124" s="629">
        <v>15.1420038568428</v>
      </c>
      <c r="M124" s="629">
        <v>5.0876319376605297</v>
      </c>
      <c r="N124" s="629">
        <v>0.953529663808663</v>
      </c>
      <c r="O124" s="629">
        <v>0.17354573089121</v>
      </c>
      <c r="P124" s="629">
        <v>0.201260984114536</v>
      </c>
      <c r="Q124" s="629">
        <v>0.17354573089121</v>
      </c>
      <c r="R124" s="630">
        <v>0</v>
      </c>
    </row>
    <row r="125" spans="1:18">
      <c r="A125" s="627">
        <v>2017</v>
      </c>
      <c r="B125" s="628">
        <v>18.122643844785198</v>
      </c>
      <c r="C125" s="629">
        <v>18.199115047433001</v>
      </c>
      <c r="D125" s="629">
        <v>49.344140163148197</v>
      </c>
      <c r="E125" s="629">
        <v>74.386232985017102</v>
      </c>
      <c r="F125" s="629">
        <v>60.349020584942103</v>
      </c>
      <c r="G125" s="629">
        <v>68.845295285115995</v>
      </c>
      <c r="H125" s="629">
        <v>89.629372680956607</v>
      </c>
      <c r="I125" s="629">
        <v>93.543153119209705</v>
      </c>
      <c r="J125" s="629">
        <v>66.321074510558105</v>
      </c>
      <c r="K125" s="629">
        <v>37.571634214433097</v>
      </c>
      <c r="L125" s="629">
        <v>15.2580181897766</v>
      </c>
      <c r="M125" s="629">
        <v>5.45312348710031</v>
      </c>
      <c r="N125" s="629">
        <v>1.22668189452826</v>
      </c>
      <c r="O125" s="629">
        <v>0.32735960037581602</v>
      </c>
      <c r="P125" s="629">
        <v>0.18981946427791699</v>
      </c>
      <c r="Q125" s="629">
        <v>0.16367980018790801</v>
      </c>
      <c r="R125" s="630">
        <v>0</v>
      </c>
    </row>
    <row r="126" spans="1:18">
      <c r="A126" s="627">
        <v>2018</v>
      </c>
      <c r="B126" s="628">
        <v>20.0766336685742</v>
      </c>
      <c r="C126" s="629">
        <v>19.653643762972301</v>
      </c>
      <c r="D126" s="629">
        <v>50.627211599514403</v>
      </c>
      <c r="E126" s="629">
        <v>73.597994126969098</v>
      </c>
      <c r="F126" s="629">
        <v>61.891477462224401</v>
      </c>
      <c r="G126" s="629">
        <v>67.985528242336699</v>
      </c>
      <c r="H126" s="629">
        <v>88.759896866358602</v>
      </c>
      <c r="I126" s="629">
        <v>90.948734504771195</v>
      </c>
      <c r="J126" s="629">
        <v>69.206041105343004</v>
      </c>
      <c r="K126" s="629">
        <v>40.517552904717498</v>
      </c>
      <c r="L126" s="629">
        <v>17.432782736330001</v>
      </c>
      <c r="M126" s="629">
        <v>5.7058648301082799</v>
      </c>
      <c r="N126" s="629">
        <v>1.32692423891891</v>
      </c>
      <c r="O126" s="629">
        <v>0.468634949702951</v>
      </c>
      <c r="P126" s="629">
        <v>0.18115865039017101</v>
      </c>
      <c r="Q126" s="629">
        <v>0.15621164990098399</v>
      </c>
      <c r="R126" s="630">
        <v>0</v>
      </c>
    </row>
    <row r="127" spans="1:18">
      <c r="A127" s="627">
        <v>2019</v>
      </c>
      <c r="B127" s="628">
        <v>22.502300190934001</v>
      </c>
      <c r="C127" s="629">
        <v>22.599813505853401</v>
      </c>
      <c r="D127" s="629">
        <v>50.805860510852298</v>
      </c>
      <c r="E127" s="629">
        <v>68.642991696092594</v>
      </c>
      <c r="F127" s="629">
        <v>63.039933558340898</v>
      </c>
      <c r="G127" s="629">
        <v>63.236070782558699</v>
      </c>
      <c r="H127" s="629">
        <v>84.906754773992006</v>
      </c>
      <c r="I127" s="629">
        <v>84.143150748579998</v>
      </c>
      <c r="J127" s="629">
        <v>71.193729783559704</v>
      </c>
      <c r="K127" s="629">
        <v>40.160328479827498</v>
      </c>
      <c r="L127" s="629">
        <v>19.6568478964737</v>
      </c>
      <c r="M127" s="629">
        <v>6.2529122712654903</v>
      </c>
      <c r="N127" s="629">
        <v>1.6415523453476499</v>
      </c>
      <c r="O127" s="629">
        <v>0.46926523060326802</v>
      </c>
      <c r="P127" s="629">
        <v>0.18140229597686999</v>
      </c>
      <c r="Q127" s="629">
        <v>0.15642174353442301</v>
      </c>
      <c r="R127" s="630">
        <v>0</v>
      </c>
    </row>
    <row r="128" spans="1:18">
      <c r="A128" s="627">
        <v>2020</v>
      </c>
      <c r="B128" s="628">
        <v>26.770000177523499</v>
      </c>
      <c r="C128" s="629">
        <v>25.3631722843805</v>
      </c>
      <c r="D128" s="629">
        <v>53.5648855592489</v>
      </c>
      <c r="E128" s="629">
        <v>64.909158043807295</v>
      </c>
      <c r="F128" s="629">
        <v>66.285262882957696</v>
      </c>
      <c r="G128" s="629">
        <v>62.444693321011101</v>
      </c>
      <c r="H128" s="629">
        <v>82.245928559833004</v>
      </c>
      <c r="I128" s="629">
        <v>80.392512983232393</v>
      </c>
      <c r="J128" s="629">
        <v>68.672020034142193</v>
      </c>
      <c r="K128" s="629">
        <v>39.024961578369201</v>
      </c>
      <c r="L128" s="629">
        <v>20.366238931708001</v>
      </c>
      <c r="M128" s="629">
        <v>6.0198561050175101</v>
      </c>
      <c r="N128" s="629">
        <v>1.9482297697169899</v>
      </c>
      <c r="O128" s="629">
        <v>0.46953215475308802</v>
      </c>
      <c r="P128" s="629">
        <v>0.181505479955719</v>
      </c>
      <c r="Q128" s="629">
        <v>0</v>
      </c>
      <c r="R128" s="630">
        <v>0</v>
      </c>
    </row>
    <row r="129" spans="1:18">
      <c r="A129" s="627">
        <v>2021</v>
      </c>
      <c r="B129" s="628">
        <v>27.6292075550985</v>
      </c>
      <c r="C129" s="629">
        <v>25.7028531337019</v>
      </c>
      <c r="D129" s="629">
        <v>56.4905914174836</v>
      </c>
      <c r="E129" s="629">
        <v>64.583763993294099</v>
      </c>
      <c r="F129" s="629">
        <v>67.500752483550599</v>
      </c>
      <c r="G129" s="629">
        <v>61.563103405877101</v>
      </c>
      <c r="H129" s="629">
        <v>75.382956403535701</v>
      </c>
      <c r="I129" s="629">
        <v>77.281518079174603</v>
      </c>
      <c r="J129" s="629">
        <v>65.000670802339897</v>
      </c>
      <c r="K129" s="629">
        <v>40.171297268449102</v>
      </c>
      <c r="L129" s="629">
        <v>18.126338171694702</v>
      </c>
      <c r="M129" s="629">
        <v>6.3331059485936798</v>
      </c>
      <c r="N129" s="629">
        <v>2.0236837109250398</v>
      </c>
      <c r="O129" s="629">
        <v>0.31245357794033202</v>
      </c>
      <c r="P129" s="629">
        <v>2.4949418198535502E-2</v>
      </c>
      <c r="Q129" s="629">
        <v>0</v>
      </c>
      <c r="R129" s="630">
        <v>0</v>
      </c>
    </row>
    <row r="130" spans="1:18">
      <c r="A130" s="627">
        <v>2022</v>
      </c>
      <c r="B130" s="628">
        <v>31.221594033541599</v>
      </c>
      <c r="C130" s="629">
        <v>23.888642076082</v>
      </c>
      <c r="D130" s="629">
        <v>60.114335388445397</v>
      </c>
      <c r="E130" s="629">
        <v>57.087682585394901</v>
      </c>
      <c r="F130" s="629">
        <v>71.530376028419994</v>
      </c>
      <c r="G130" s="629">
        <v>61.512355897721399</v>
      </c>
      <c r="H130" s="629">
        <v>67.626027483839394</v>
      </c>
      <c r="I130" s="629">
        <v>77.2730763384791</v>
      </c>
      <c r="J130" s="629">
        <v>68.338255483455299</v>
      </c>
      <c r="K130" s="629">
        <v>41.2635357062438</v>
      </c>
      <c r="L130" s="629">
        <v>16.671191193165999</v>
      </c>
      <c r="M130" s="629">
        <v>6.3298242662461002</v>
      </c>
      <c r="N130" s="629">
        <v>1.9341940793286501</v>
      </c>
      <c r="O130" s="629">
        <v>0.15614583553282499</v>
      </c>
      <c r="P130" s="629">
        <v>2.4936489934592101E-2</v>
      </c>
      <c r="Q130" s="629">
        <v>0</v>
      </c>
      <c r="R130" s="630">
        <v>0</v>
      </c>
    </row>
    <row r="131" spans="1:18">
      <c r="A131" s="627">
        <v>2023</v>
      </c>
      <c r="B131" s="628">
        <v>31.794681921918901</v>
      </c>
      <c r="C131" s="629">
        <v>23.2798326230564</v>
      </c>
      <c r="D131" s="629">
        <v>65.130143425582105</v>
      </c>
      <c r="E131" s="629">
        <v>56.436227604507003</v>
      </c>
      <c r="F131" s="629">
        <v>76.829405628122998</v>
      </c>
      <c r="G131" s="629">
        <v>61.284694927368399</v>
      </c>
      <c r="H131" s="629">
        <v>63.5575630511753</v>
      </c>
      <c r="I131" s="629">
        <v>77.466543862289896</v>
      </c>
      <c r="J131" s="629">
        <v>69.461426974834396</v>
      </c>
      <c r="K131" s="629">
        <v>41.2871873544184</v>
      </c>
      <c r="L131" s="629">
        <v>15.9684094971105</v>
      </c>
      <c r="M131" s="629">
        <v>6.7473799490310702</v>
      </c>
      <c r="N131" s="629">
        <v>2.4070861751911399</v>
      </c>
      <c r="O131" s="629">
        <v>0.15588623854151801</v>
      </c>
      <c r="P131" s="629">
        <v>2.4895032295080399E-2</v>
      </c>
      <c r="Q131" s="629">
        <v>0</v>
      </c>
      <c r="R131" s="630">
        <v>0</v>
      </c>
    </row>
    <row r="132" spans="1:18">
      <c r="A132" s="627">
        <v>2024</v>
      </c>
      <c r="B132" s="628">
        <v>32.181606204977498</v>
      </c>
      <c r="C132" s="629">
        <v>21.260444496913198</v>
      </c>
      <c r="D132" s="629">
        <v>68.065605993177101</v>
      </c>
      <c r="E132" s="629">
        <v>55.1920399681416</v>
      </c>
      <c r="F132" s="629">
        <v>79.532578520474701</v>
      </c>
      <c r="G132" s="629">
        <v>61.454956642294903</v>
      </c>
      <c r="H132" s="629">
        <v>60.749319835036196</v>
      </c>
      <c r="I132" s="629">
        <v>76.444153857187004</v>
      </c>
      <c r="J132" s="629">
        <v>68.420546049746605</v>
      </c>
      <c r="K132" s="629">
        <v>43.329675574908997</v>
      </c>
      <c r="L132" s="629">
        <v>16.336244026803399</v>
      </c>
      <c r="M132" s="629">
        <v>6.5840506871844298</v>
      </c>
      <c r="N132" s="629">
        <v>3.5009301562470201</v>
      </c>
      <c r="O132" s="629">
        <v>0.31200778531074602</v>
      </c>
      <c r="P132" s="629">
        <v>0.180917714312436</v>
      </c>
      <c r="Q132" s="629">
        <v>0</v>
      </c>
      <c r="R132" s="630">
        <v>0</v>
      </c>
    </row>
    <row r="133" spans="1:18" ht="15" thickBot="1">
      <c r="A133" s="631">
        <v>2025</v>
      </c>
      <c r="B133" s="632">
        <v>31.992968173324801</v>
      </c>
      <c r="C133" s="633">
        <v>19.131527183953299</v>
      </c>
      <c r="D133" s="633">
        <v>69.292638373437001</v>
      </c>
      <c r="E133" s="633">
        <v>55.279561965821003</v>
      </c>
      <c r="F133" s="633">
        <v>81.099310183182197</v>
      </c>
      <c r="G133" s="633">
        <v>63.656094545570802</v>
      </c>
      <c r="H133" s="633">
        <v>56.583750388266701</v>
      </c>
      <c r="I133" s="633">
        <v>72.790551176800605</v>
      </c>
      <c r="J133" s="633">
        <v>71.519781060117097</v>
      </c>
      <c r="K133" s="633">
        <v>46.491562592366797</v>
      </c>
      <c r="L133" s="633">
        <v>14.2218158903837</v>
      </c>
      <c r="M133" s="633">
        <v>7.8379825279647104</v>
      </c>
      <c r="N133" s="633">
        <v>3.50444030420873</v>
      </c>
      <c r="O133" s="633">
        <v>0.62464122919950904</v>
      </c>
      <c r="P133" s="633">
        <v>0.18109910837566801</v>
      </c>
      <c r="Q133" s="633">
        <v>0.15616030729987701</v>
      </c>
      <c r="R133" s="634">
        <v>0</v>
      </c>
    </row>
    <row r="134" spans="1:18" ht="15" thickTop="1"/>
    <row r="136" spans="1:18" ht="15.6">
      <c r="A136" s="615" t="s">
        <v>502</v>
      </c>
      <c r="L136" s="617"/>
      <c r="M136" s="617"/>
    </row>
    <row r="137" spans="1:18" ht="16.2" thickBot="1">
      <c r="A137" s="615"/>
    </row>
    <row r="138" spans="1:18" ht="15.6">
      <c r="A138" s="618"/>
      <c r="B138" s="933" t="s">
        <v>475</v>
      </c>
      <c r="C138" s="934"/>
      <c r="D138" s="934"/>
      <c r="E138" s="934"/>
      <c r="F138" s="934"/>
      <c r="G138" s="934"/>
      <c r="H138" s="934"/>
      <c r="I138" s="934"/>
      <c r="J138" s="934"/>
      <c r="K138" s="934"/>
      <c r="L138" s="934"/>
      <c r="M138" s="934"/>
      <c r="N138" s="934"/>
      <c r="O138" s="934"/>
      <c r="P138" s="934"/>
      <c r="Q138" s="934"/>
      <c r="R138" s="935"/>
    </row>
    <row r="139" spans="1:18" ht="16.2" thickBot="1">
      <c r="A139" s="619" t="s">
        <v>476</v>
      </c>
      <c r="B139" s="620" t="s">
        <v>261</v>
      </c>
      <c r="C139" s="621" t="s">
        <v>262</v>
      </c>
      <c r="D139" s="621" t="s">
        <v>477</v>
      </c>
      <c r="E139" s="621" t="s">
        <v>478</v>
      </c>
      <c r="F139" s="621" t="s">
        <v>479</v>
      </c>
      <c r="G139" s="621" t="s">
        <v>480</v>
      </c>
      <c r="H139" s="621" t="s">
        <v>481</v>
      </c>
      <c r="I139" s="621" t="s">
        <v>482</v>
      </c>
      <c r="J139" s="621" t="s">
        <v>483</v>
      </c>
      <c r="K139" s="621" t="s">
        <v>484</v>
      </c>
      <c r="L139" s="621" t="s">
        <v>485</v>
      </c>
      <c r="M139" s="621" t="s">
        <v>486</v>
      </c>
      <c r="N139" s="621" t="s">
        <v>487</v>
      </c>
      <c r="O139" s="621" t="s">
        <v>488</v>
      </c>
      <c r="P139" s="621" t="s">
        <v>489</v>
      </c>
      <c r="Q139" s="621" t="s">
        <v>490</v>
      </c>
      <c r="R139" s="642" t="s">
        <v>491</v>
      </c>
    </row>
    <row r="140" spans="1:18" ht="15" thickTop="1">
      <c r="A140" s="623">
        <v>1999</v>
      </c>
      <c r="B140" s="624">
        <v>0</v>
      </c>
      <c r="C140" s="625">
        <v>13.4685924683608</v>
      </c>
      <c r="D140" s="625">
        <v>4.9467534321497997</v>
      </c>
      <c r="E140" s="625">
        <v>4.3656021365119804</v>
      </c>
      <c r="F140" s="625">
        <v>7.4052244398754903</v>
      </c>
      <c r="G140" s="625">
        <v>14.3485432509068</v>
      </c>
      <c r="H140" s="625">
        <v>25.794985063219698</v>
      </c>
      <c r="I140" s="625">
        <v>21.4008279298702</v>
      </c>
      <c r="J140" s="625">
        <v>12.6532901986551</v>
      </c>
      <c r="K140" s="625">
        <v>7.9953991145139698</v>
      </c>
      <c r="L140" s="625">
        <v>5.7109993675099799</v>
      </c>
      <c r="M140" s="625">
        <v>1.142199873502</v>
      </c>
      <c r="N140" s="625">
        <v>0</v>
      </c>
      <c r="O140" s="625">
        <v>0</v>
      </c>
      <c r="P140" s="625">
        <v>0</v>
      </c>
      <c r="Q140" s="625">
        <v>0</v>
      </c>
      <c r="R140" s="626">
        <v>0</v>
      </c>
    </row>
    <row r="141" spans="1:18">
      <c r="A141" s="627">
        <v>2000</v>
      </c>
      <c r="B141" s="628">
        <v>0.63984888944804197</v>
      </c>
      <c r="C141" s="629">
        <v>8.4827907657409494</v>
      </c>
      <c r="D141" s="629">
        <v>10.0882991058314</v>
      </c>
      <c r="E141" s="629">
        <v>4.9769076795239702</v>
      </c>
      <c r="F141" s="629">
        <v>5.6819523161621399</v>
      </c>
      <c r="G141" s="629">
        <v>9.8450623499775691</v>
      </c>
      <c r="H141" s="629">
        <v>27.052535239262902</v>
      </c>
      <c r="I141" s="629">
        <v>24.361851255056902</v>
      </c>
      <c r="J141" s="629">
        <v>11.889226512735799</v>
      </c>
      <c r="K141" s="629">
        <v>7.0986004049339497</v>
      </c>
      <c r="L141" s="629">
        <v>2.8029126049064401</v>
      </c>
      <c r="M141" s="629">
        <v>0.56058252098128802</v>
      </c>
      <c r="N141" s="629">
        <v>0</v>
      </c>
      <c r="O141" s="629">
        <v>0.56058252098128802</v>
      </c>
      <c r="P141" s="629">
        <v>0</v>
      </c>
      <c r="Q141" s="629">
        <v>0</v>
      </c>
      <c r="R141" s="630">
        <v>0</v>
      </c>
    </row>
    <row r="142" spans="1:18">
      <c r="A142" s="627">
        <v>2001</v>
      </c>
      <c r="B142" s="628">
        <v>0.80107427159117095</v>
      </c>
      <c r="C142" s="629">
        <v>9.4016431778539609</v>
      </c>
      <c r="D142" s="629">
        <v>8.7444809601906499</v>
      </c>
      <c r="E142" s="629">
        <v>3.94817314364452</v>
      </c>
      <c r="F142" s="629">
        <v>5.6621369010692302</v>
      </c>
      <c r="G142" s="629">
        <v>11.960861122567501</v>
      </c>
      <c r="H142" s="629">
        <v>26.778004297007602</v>
      </c>
      <c r="I142" s="629">
        <v>24.113068789413902</v>
      </c>
      <c r="J142" s="629">
        <v>11.0581094497348</v>
      </c>
      <c r="K142" s="629">
        <v>7.5401012939032803</v>
      </c>
      <c r="L142" s="629">
        <v>2.80566780467628</v>
      </c>
      <c r="M142" s="629">
        <v>0.37408904062350401</v>
      </c>
      <c r="N142" s="629">
        <v>0</v>
      </c>
      <c r="O142" s="629">
        <v>0.37408904062350401</v>
      </c>
      <c r="P142" s="629">
        <v>0</v>
      </c>
      <c r="Q142" s="629">
        <v>0</v>
      </c>
      <c r="R142" s="630">
        <v>0</v>
      </c>
    </row>
    <row r="143" spans="1:18">
      <c r="A143" s="627">
        <v>2002</v>
      </c>
      <c r="B143" s="628">
        <v>0.64766796614237598</v>
      </c>
      <c r="C143" s="629">
        <v>10.6654896548206</v>
      </c>
      <c r="D143" s="629">
        <v>9.5442386090498701</v>
      </c>
      <c r="E143" s="629">
        <v>3.9368727908085899</v>
      </c>
      <c r="F143" s="629">
        <v>5.5906514479571596</v>
      </c>
      <c r="G143" s="629">
        <v>12.5896968278618</v>
      </c>
      <c r="H143" s="629">
        <v>27.158491709249301</v>
      </c>
      <c r="I143" s="629">
        <v>25.096599216874299</v>
      </c>
      <c r="J143" s="629">
        <v>11.9046019993556</v>
      </c>
      <c r="K143" s="629">
        <v>7.2621162411040299</v>
      </c>
      <c r="L143" s="629">
        <v>2.08235510184242</v>
      </c>
      <c r="M143" s="629">
        <v>0.27764734691232301</v>
      </c>
      <c r="N143" s="629">
        <v>0</v>
      </c>
      <c r="O143" s="629">
        <v>0.27764734691232301</v>
      </c>
      <c r="P143" s="629">
        <v>0</v>
      </c>
      <c r="Q143" s="629">
        <v>0</v>
      </c>
      <c r="R143" s="630">
        <v>0</v>
      </c>
    </row>
    <row r="144" spans="1:18">
      <c r="A144" s="627">
        <v>2003</v>
      </c>
      <c r="B144" s="628">
        <v>2.3558683166815801</v>
      </c>
      <c r="C144" s="629">
        <v>10.9771858683168</v>
      </c>
      <c r="D144" s="629">
        <v>12.5047885981836</v>
      </c>
      <c r="E144" s="629">
        <v>4.3323549401986199</v>
      </c>
      <c r="F144" s="629">
        <v>5.7248522264489496</v>
      </c>
      <c r="G144" s="629">
        <v>13.131403615294399</v>
      </c>
      <c r="H144" s="629">
        <v>26.550563425918</v>
      </c>
      <c r="I144" s="629">
        <v>24.399193232064601</v>
      </c>
      <c r="J144" s="629">
        <v>11.9818026105395</v>
      </c>
      <c r="K144" s="629">
        <v>6.6616972043154101</v>
      </c>
      <c r="L144" s="629">
        <v>2.5189893021894498</v>
      </c>
      <c r="M144" s="629">
        <v>0.21904254801647299</v>
      </c>
      <c r="N144" s="629">
        <v>0</v>
      </c>
      <c r="O144" s="629">
        <v>0.21904254801647299</v>
      </c>
      <c r="P144" s="629">
        <v>0</v>
      </c>
      <c r="Q144" s="629">
        <v>0</v>
      </c>
      <c r="R144" s="630">
        <v>0</v>
      </c>
    </row>
    <row r="145" spans="1:18">
      <c r="A145" s="627">
        <v>2004</v>
      </c>
      <c r="B145" s="628">
        <v>3.0683119850374401</v>
      </c>
      <c r="C145" s="629">
        <v>9.4967039818228898</v>
      </c>
      <c r="D145" s="629">
        <v>15.372420004935501</v>
      </c>
      <c r="E145" s="629">
        <v>4.9201973161108601</v>
      </c>
      <c r="F145" s="629">
        <v>5.86401940547373</v>
      </c>
      <c r="G145" s="629">
        <v>11.976689047911901</v>
      </c>
      <c r="H145" s="629">
        <v>23.442503502900799</v>
      </c>
      <c r="I145" s="629">
        <v>25.531968287084901</v>
      </c>
      <c r="J145" s="629">
        <v>12.7701168045717</v>
      </c>
      <c r="K145" s="629">
        <v>6.6196381693230801</v>
      </c>
      <c r="L145" s="629">
        <v>2.0501451580992902</v>
      </c>
      <c r="M145" s="629">
        <v>0.215804753484136</v>
      </c>
      <c r="N145" s="629">
        <v>0</v>
      </c>
      <c r="O145" s="629">
        <v>0.215804753484136</v>
      </c>
      <c r="P145" s="629">
        <v>0</v>
      </c>
      <c r="Q145" s="629">
        <v>0</v>
      </c>
      <c r="R145" s="630">
        <v>0</v>
      </c>
    </row>
    <row r="146" spans="1:18">
      <c r="A146" s="627">
        <v>2005</v>
      </c>
      <c r="B146" s="628">
        <v>2.7940433253906898</v>
      </c>
      <c r="C146" s="629">
        <v>10.1846069265004</v>
      </c>
      <c r="D146" s="629">
        <v>14.009702365335899</v>
      </c>
      <c r="E146" s="629">
        <v>4.4321672997244503</v>
      </c>
      <c r="F146" s="629">
        <v>5.7386794452184198</v>
      </c>
      <c r="G146" s="629">
        <v>12.382753196832301</v>
      </c>
      <c r="H146" s="629">
        <v>21.036411724608499</v>
      </c>
      <c r="I146" s="629">
        <v>24.837683246616901</v>
      </c>
      <c r="J146" s="629">
        <v>13.644907986870599</v>
      </c>
      <c r="K146" s="629">
        <v>6.8286610318552796</v>
      </c>
      <c r="L146" s="629">
        <v>2.6708426936194201</v>
      </c>
      <c r="M146" s="629">
        <v>0.21366741548955301</v>
      </c>
      <c r="N146" s="629">
        <v>0</v>
      </c>
      <c r="O146" s="629">
        <v>0</v>
      </c>
      <c r="P146" s="629">
        <v>0</v>
      </c>
      <c r="Q146" s="629">
        <v>0</v>
      </c>
      <c r="R146" s="630">
        <v>0</v>
      </c>
    </row>
    <row r="147" spans="1:18">
      <c r="A147" s="627">
        <v>2006</v>
      </c>
      <c r="B147" s="628">
        <v>3.2918121251861199</v>
      </c>
      <c r="C147" s="629">
        <v>9.4691736660399606</v>
      </c>
      <c r="D147" s="629">
        <v>17.302727330448999</v>
      </c>
      <c r="E147" s="629">
        <v>4.5492909417638696</v>
      </c>
      <c r="F147" s="629">
        <v>5.2463524430487203</v>
      </c>
      <c r="G147" s="629">
        <v>11.0403511287585</v>
      </c>
      <c r="H147" s="629">
        <v>20.037498400922999</v>
      </c>
      <c r="I147" s="629">
        <v>23.852882562889501</v>
      </c>
      <c r="J147" s="629">
        <v>14.8910077770415</v>
      </c>
      <c r="K147" s="629">
        <v>6.5576626938562699</v>
      </c>
      <c r="L147" s="629">
        <v>2.4116147005943902</v>
      </c>
      <c r="M147" s="629">
        <v>0.533574995147163</v>
      </c>
      <c r="N147" s="629">
        <v>0</v>
      </c>
      <c r="O147" s="629">
        <v>0</v>
      </c>
      <c r="P147" s="629">
        <v>0</v>
      </c>
      <c r="Q147" s="629">
        <v>0</v>
      </c>
      <c r="R147" s="630">
        <v>0</v>
      </c>
    </row>
    <row r="148" spans="1:18">
      <c r="A148" s="627">
        <v>2007</v>
      </c>
      <c r="B148" s="628">
        <v>3.4415097005229698</v>
      </c>
      <c r="C148" s="629">
        <v>7.7532380510564103</v>
      </c>
      <c r="D148" s="629">
        <v>18.454298254538202</v>
      </c>
      <c r="E148" s="629">
        <v>5.2383046930224797</v>
      </c>
      <c r="F148" s="629">
        <v>4.7992025829230398</v>
      </c>
      <c r="G148" s="629">
        <v>10.192777618486399</v>
      </c>
      <c r="H148" s="629">
        <v>17.3714299169255</v>
      </c>
      <c r="I148" s="629">
        <v>23.093622633271199</v>
      </c>
      <c r="J148" s="629">
        <v>14.113921931579499</v>
      </c>
      <c r="K148" s="629">
        <v>6.72847881034998</v>
      </c>
      <c r="L148" s="629">
        <v>2.6062565889093201</v>
      </c>
      <c r="M148" s="629">
        <v>0.53050874118566904</v>
      </c>
      <c r="N148" s="629">
        <v>0</v>
      </c>
      <c r="O148" s="629">
        <v>0</v>
      </c>
      <c r="P148" s="629">
        <v>0</v>
      </c>
      <c r="Q148" s="629">
        <v>0</v>
      </c>
      <c r="R148" s="630">
        <v>0</v>
      </c>
    </row>
    <row r="149" spans="1:18">
      <c r="A149" s="627">
        <v>2008</v>
      </c>
      <c r="B149" s="628">
        <v>1.7419595991093</v>
      </c>
      <c r="C149" s="629">
        <v>6.5715827141370298</v>
      </c>
      <c r="D149" s="629">
        <v>21.535958877980399</v>
      </c>
      <c r="E149" s="629">
        <v>6.3040866475392399</v>
      </c>
      <c r="F149" s="629">
        <v>4.9293288508374697</v>
      </c>
      <c r="G149" s="629">
        <v>8.9284534881868307</v>
      </c>
      <c r="H149" s="629">
        <v>16.263472814991399</v>
      </c>
      <c r="I149" s="629">
        <v>23.4092244816907</v>
      </c>
      <c r="J149" s="629">
        <v>13.852439096745201</v>
      </c>
      <c r="K149" s="629">
        <v>7.3617355382001097</v>
      </c>
      <c r="L149" s="629">
        <v>2.19156421603993</v>
      </c>
      <c r="M149" s="629">
        <v>0.73978859117446905</v>
      </c>
      <c r="N149" s="629">
        <v>0</v>
      </c>
      <c r="O149" s="629">
        <v>0</v>
      </c>
      <c r="P149" s="629">
        <v>0</v>
      </c>
      <c r="Q149" s="629">
        <v>0</v>
      </c>
      <c r="R149" s="630">
        <v>0</v>
      </c>
    </row>
    <row r="150" spans="1:18">
      <c r="A150" s="627">
        <v>2009</v>
      </c>
      <c r="B150" s="628">
        <v>1.6389066963660199</v>
      </c>
      <c r="C150" s="629">
        <v>7.9117705178399103</v>
      </c>
      <c r="D150" s="629">
        <v>20.682652406799999</v>
      </c>
      <c r="E150" s="629">
        <v>7.1859339351041296</v>
      </c>
      <c r="F150" s="629">
        <v>4.4533139816544001</v>
      </c>
      <c r="G150" s="629">
        <v>8.35049905464491</v>
      </c>
      <c r="H150" s="629">
        <v>17.926332006401601</v>
      </c>
      <c r="I150" s="629">
        <v>21.331150688966499</v>
      </c>
      <c r="J150" s="629">
        <v>12.4137743650678</v>
      </c>
      <c r="K150" s="629">
        <v>7.1248533095469604</v>
      </c>
      <c r="L150" s="629">
        <v>2.80663187549996</v>
      </c>
      <c r="M150" s="629">
        <v>1.1526733163349601</v>
      </c>
      <c r="N150" s="629">
        <v>0.207898657444441</v>
      </c>
      <c r="O150" s="629">
        <v>0</v>
      </c>
      <c r="P150" s="629">
        <v>0</v>
      </c>
      <c r="Q150" s="629">
        <v>0</v>
      </c>
      <c r="R150" s="630">
        <v>0</v>
      </c>
    </row>
    <row r="151" spans="1:18">
      <c r="A151" s="627">
        <v>2010</v>
      </c>
      <c r="B151" s="628">
        <v>2.0498051753607398</v>
      </c>
      <c r="C151" s="629">
        <v>9.37708299011374</v>
      </c>
      <c r="D151" s="629">
        <v>21.840592011886802</v>
      </c>
      <c r="E151" s="629">
        <v>7.99841313195288</v>
      </c>
      <c r="F151" s="629">
        <v>4.2352933831118902</v>
      </c>
      <c r="G151" s="629">
        <v>7.6138879988867796</v>
      </c>
      <c r="H151" s="629">
        <v>17.523146306656599</v>
      </c>
      <c r="I151" s="629">
        <v>22.867257524934502</v>
      </c>
      <c r="J151" s="629">
        <v>11.5925616694082</v>
      </c>
      <c r="K151" s="629">
        <v>6.5071027129677503</v>
      </c>
      <c r="L151" s="629">
        <v>2.1777313361348298</v>
      </c>
      <c r="M151" s="629">
        <v>1.1499251066729499</v>
      </c>
      <c r="N151" s="629">
        <v>0.20740298439379301</v>
      </c>
      <c r="O151" s="629">
        <v>0</v>
      </c>
      <c r="P151" s="629">
        <v>0</v>
      </c>
      <c r="Q151" s="629">
        <v>0</v>
      </c>
      <c r="R151" s="630">
        <v>0</v>
      </c>
    </row>
    <row r="152" spans="1:18">
      <c r="A152" s="627">
        <v>2011</v>
      </c>
      <c r="B152" s="628">
        <v>1.7146412943016101</v>
      </c>
      <c r="C152" s="629">
        <v>11.278573212481399</v>
      </c>
      <c r="D152" s="629">
        <v>22.088439759025199</v>
      </c>
      <c r="E152" s="629">
        <v>10.001282178723301</v>
      </c>
      <c r="F152" s="629">
        <v>4.5752129035361699</v>
      </c>
      <c r="G152" s="629">
        <v>6.3513841395939599</v>
      </c>
      <c r="H152" s="629">
        <v>17.989674050355799</v>
      </c>
      <c r="I152" s="629">
        <v>23.724409886649699</v>
      </c>
      <c r="J152" s="629">
        <v>12.221714120722501</v>
      </c>
      <c r="K152" s="629">
        <v>6.4017079536778496</v>
      </c>
      <c r="L152" s="629">
        <v>2.2827297110218101</v>
      </c>
      <c r="M152" s="629">
        <v>0.94305789988795596</v>
      </c>
      <c r="N152" s="629">
        <v>0.41504176564032902</v>
      </c>
      <c r="O152" s="629">
        <v>0</v>
      </c>
      <c r="P152" s="629">
        <v>0</v>
      </c>
      <c r="Q152" s="629">
        <v>0</v>
      </c>
      <c r="R152" s="630">
        <v>0</v>
      </c>
    </row>
    <row r="153" spans="1:18">
      <c r="A153" s="627">
        <v>2012</v>
      </c>
      <c r="B153" s="628">
        <v>1.93018300433178</v>
      </c>
      <c r="C153" s="629">
        <v>12.036152344647499</v>
      </c>
      <c r="D153" s="629">
        <v>22.351654641600899</v>
      </c>
      <c r="E153" s="629">
        <v>10.865039203914</v>
      </c>
      <c r="F153" s="629">
        <v>5.5320451515244997</v>
      </c>
      <c r="G153" s="629">
        <v>4.7920426827868399</v>
      </c>
      <c r="H153" s="629">
        <v>17.411636471485998</v>
      </c>
      <c r="I153" s="629">
        <v>21.434314981318099</v>
      </c>
      <c r="J153" s="629">
        <v>13.056414259811699</v>
      </c>
      <c r="K153" s="629">
        <v>7.1577749985738199</v>
      </c>
      <c r="L153" s="629">
        <v>2.2922551198541998</v>
      </c>
      <c r="M153" s="629">
        <v>0.94699310606049303</v>
      </c>
      <c r="N153" s="629">
        <v>0.41677365815530898</v>
      </c>
      <c r="O153" s="629">
        <v>0</v>
      </c>
      <c r="P153" s="629">
        <v>0</v>
      </c>
      <c r="Q153" s="629">
        <v>0</v>
      </c>
      <c r="R153" s="630">
        <v>0</v>
      </c>
    </row>
    <row r="154" spans="1:18">
      <c r="A154" s="627">
        <v>2013</v>
      </c>
      <c r="B154" s="628">
        <v>3.5246650910212902</v>
      </c>
      <c r="C154" s="629">
        <v>11.560631965337</v>
      </c>
      <c r="D154" s="629">
        <v>19.506947946396298</v>
      </c>
      <c r="E154" s="629">
        <v>12.144627504271099</v>
      </c>
      <c r="F154" s="629">
        <v>6.0474337632577404</v>
      </c>
      <c r="G154" s="629">
        <v>3.4209984706971301</v>
      </c>
      <c r="H154" s="629">
        <v>16.701812133720999</v>
      </c>
      <c r="I154" s="629">
        <v>19.698171394246302</v>
      </c>
      <c r="J154" s="629">
        <v>14.130734816413399</v>
      </c>
      <c r="K154" s="629">
        <v>7.3021108690409999</v>
      </c>
      <c r="L154" s="629">
        <v>2.5412627973022799</v>
      </c>
      <c r="M154" s="629">
        <v>1.1495384194505001</v>
      </c>
      <c r="N154" s="629">
        <v>0.41466648129662198</v>
      </c>
      <c r="O154" s="629">
        <v>0</v>
      </c>
      <c r="P154" s="629">
        <v>0</v>
      </c>
      <c r="Q154" s="629">
        <v>0</v>
      </c>
      <c r="R154" s="630">
        <v>0</v>
      </c>
    </row>
    <row r="155" spans="1:18">
      <c r="A155" s="627">
        <v>2014</v>
      </c>
      <c r="B155" s="628">
        <v>3.1069608406570701</v>
      </c>
      <c r="C155" s="629">
        <v>11.0814613008348</v>
      </c>
      <c r="D155" s="629">
        <v>23.0356873203154</v>
      </c>
      <c r="E155" s="629">
        <v>13.7238538217926</v>
      </c>
      <c r="F155" s="629">
        <v>6.4820912388733598</v>
      </c>
      <c r="G155" s="629">
        <v>4.1134608049879304</v>
      </c>
      <c r="H155" s="629">
        <v>14.418045966121699</v>
      </c>
      <c r="I155" s="629">
        <v>16.863826121381699</v>
      </c>
      <c r="J155" s="629">
        <v>16.295543565120202</v>
      </c>
      <c r="K155" s="629">
        <v>7.4387050632064096</v>
      </c>
      <c r="L155" s="629">
        <v>2.6713843493021998</v>
      </c>
      <c r="M155" s="629">
        <v>0.68826950022655797</v>
      </c>
      <c r="N155" s="629">
        <v>0.38837010508213399</v>
      </c>
      <c r="O155" s="629">
        <v>0.19418505254106699</v>
      </c>
      <c r="P155" s="629">
        <v>0</v>
      </c>
      <c r="Q155" s="629">
        <v>0</v>
      </c>
      <c r="R155" s="630">
        <v>0</v>
      </c>
    </row>
    <row r="156" spans="1:18">
      <c r="A156" s="627">
        <v>2015</v>
      </c>
      <c r="B156" s="628">
        <v>2.93384707188675</v>
      </c>
      <c r="C156" s="629">
        <v>10.953077965828401</v>
      </c>
      <c r="D156" s="629">
        <v>25.224648691212099</v>
      </c>
      <c r="E156" s="629">
        <v>13.5744886611034</v>
      </c>
      <c r="F156" s="629">
        <v>6.2423647513976404</v>
      </c>
      <c r="G156" s="629">
        <v>5.0513511960210202</v>
      </c>
      <c r="H156" s="629">
        <v>13.1082270152038</v>
      </c>
      <c r="I156" s="629">
        <v>15.070677321588899</v>
      </c>
      <c r="J156" s="629">
        <v>16.8545113509286</v>
      </c>
      <c r="K156" s="629">
        <v>7.9009418473120201</v>
      </c>
      <c r="L156" s="629">
        <v>2.7489230236368898</v>
      </c>
      <c r="M156" s="629">
        <v>1.0166513565855599</v>
      </c>
      <c r="N156" s="629">
        <v>0.55009632597876601</v>
      </c>
      <c r="O156" s="629">
        <v>0.18336544199292201</v>
      </c>
      <c r="P156" s="629">
        <v>0</v>
      </c>
      <c r="Q156" s="629">
        <v>0</v>
      </c>
      <c r="R156" s="630">
        <v>0</v>
      </c>
    </row>
    <row r="157" spans="1:18">
      <c r="A157" s="627">
        <v>2016</v>
      </c>
      <c r="B157" s="628">
        <v>3.7398757915593901</v>
      </c>
      <c r="C157" s="629">
        <v>10.219170945236501</v>
      </c>
      <c r="D157" s="629">
        <v>26.745011105632699</v>
      </c>
      <c r="E157" s="629">
        <v>15.9404877646732</v>
      </c>
      <c r="F157" s="629">
        <v>6.3059229685168203</v>
      </c>
      <c r="G157" s="629">
        <v>4.6072920636998402</v>
      </c>
      <c r="H157" s="629">
        <v>12.298526474482699</v>
      </c>
      <c r="I157" s="629">
        <v>15.123608009368301</v>
      </c>
      <c r="J157" s="629">
        <v>15.5315446044012</v>
      </c>
      <c r="K157" s="629">
        <v>8.6308283524009095</v>
      </c>
      <c r="L157" s="629">
        <v>3.2619655578311799</v>
      </c>
      <c r="M157" s="629">
        <v>0.86772865445604896</v>
      </c>
      <c r="N157" s="629">
        <v>0.62462579462364198</v>
      </c>
      <c r="O157" s="629">
        <v>0.17354573089121</v>
      </c>
      <c r="P157" s="629">
        <v>0</v>
      </c>
      <c r="Q157" s="629">
        <v>0</v>
      </c>
      <c r="R157" s="630">
        <v>0</v>
      </c>
    </row>
    <row r="158" spans="1:18">
      <c r="A158" s="627">
        <v>2017</v>
      </c>
      <c r="B158" s="628">
        <v>4.5441277167567602</v>
      </c>
      <c r="C158" s="629">
        <v>9.6895986514238892</v>
      </c>
      <c r="D158" s="629">
        <v>27.394580750069601</v>
      </c>
      <c r="E158" s="629">
        <v>16.770926950893401</v>
      </c>
      <c r="F158" s="629">
        <v>6.5203157843254704</v>
      </c>
      <c r="G158" s="629">
        <v>4.8364107359523096</v>
      </c>
      <c r="H158" s="629">
        <v>12.4227075869816</v>
      </c>
      <c r="I158" s="629">
        <v>15.878135480768499</v>
      </c>
      <c r="J158" s="629">
        <v>15.178780798505599</v>
      </c>
      <c r="K158" s="629">
        <v>8.0583330267911499</v>
      </c>
      <c r="L158" s="629">
        <v>4.2222841256472803</v>
      </c>
      <c r="M158" s="629">
        <v>1.3094384015032701</v>
      </c>
      <c r="N158" s="629">
        <v>0.58911633683631903</v>
      </c>
      <c r="O158" s="629">
        <v>0.16367980018790801</v>
      </c>
      <c r="P158" s="629">
        <v>0</v>
      </c>
      <c r="Q158" s="629">
        <v>0</v>
      </c>
      <c r="R158" s="630">
        <v>0</v>
      </c>
    </row>
    <row r="159" spans="1:18">
      <c r="A159" s="627">
        <v>2018</v>
      </c>
      <c r="B159" s="628">
        <v>5.0303900347714299</v>
      </c>
      <c r="C159" s="629">
        <v>11.621600011858501</v>
      </c>
      <c r="D159" s="629">
        <v>26.6723894046734</v>
      </c>
      <c r="E159" s="629">
        <v>16.7779903634401</v>
      </c>
      <c r="F159" s="629">
        <v>6.8270739472725896</v>
      </c>
      <c r="G159" s="629">
        <v>5.6868694934803203</v>
      </c>
      <c r="H159" s="629">
        <v>10.6894694757344</v>
      </c>
      <c r="I159" s="629">
        <v>17.444998487352301</v>
      </c>
      <c r="J159" s="629">
        <v>15.1153985312139</v>
      </c>
      <c r="K159" s="629">
        <v>7.9831495046947998</v>
      </c>
      <c r="L159" s="629">
        <v>4.0513022766870401</v>
      </c>
      <c r="M159" s="629">
        <v>1.13228452314229</v>
      </c>
      <c r="N159" s="629">
        <v>0.71844862022460398</v>
      </c>
      <c r="O159" s="629">
        <v>0.15621164990098399</v>
      </c>
      <c r="P159" s="629">
        <v>0</v>
      </c>
      <c r="Q159" s="629">
        <v>0</v>
      </c>
      <c r="R159" s="630">
        <v>0</v>
      </c>
    </row>
    <row r="160" spans="1:18">
      <c r="A160" s="627">
        <v>2019</v>
      </c>
      <c r="B160" s="628">
        <v>5.07100521929374</v>
      </c>
      <c r="C160" s="629">
        <v>12.280843148805401</v>
      </c>
      <c r="D160" s="629">
        <v>26.5843445789057</v>
      </c>
      <c r="E160" s="629">
        <v>17.044010376823401</v>
      </c>
      <c r="F160" s="629">
        <v>7.8268904234062697</v>
      </c>
      <c r="G160" s="629">
        <v>5.4598853158946703</v>
      </c>
      <c r="H160" s="629">
        <v>11.329533031152099</v>
      </c>
      <c r="I160" s="629">
        <v>18.987941594597501</v>
      </c>
      <c r="J160" s="629">
        <v>13.002463578252801</v>
      </c>
      <c r="K160" s="629">
        <v>7.6810427897347697</v>
      </c>
      <c r="L160" s="629">
        <v>3.9479596694139998</v>
      </c>
      <c r="M160" s="629">
        <v>1.60307259643818</v>
      </c>
      <c r="N160" s="629">
        <v>0.71941488286351696</v>
      </c>
      <c r="O160" s="629">
        <v>0.46926523060326802</v>
      </c>
      <c r="P160" s="629">
        <v>0</v>
      </c>
      <c r="Q160" s="629">
        <v>0</v>
      </c>
      <c r="R160" s="630">
        <v>0</v>
      </c>
    </row>
    <row r="161" spans="1:18">
      <c r="A161" s="627">
        <v>2020</v>
      </c>
      <c r="B161" s="628">
        <v>5.5905941580704201</v>
      </c>
      <c r="C161" s="629">
        <v>11.4988737720468</v>
      </c>
      <c r="D161" s="629">
        <v>27.9693887646966</v>
      </c>
      <c r="E161" s="629">
        <v>19.120476218717101</v>
      </c>
      <c r="F161" s="629">
        <v>8.4573853332026907</v>
      </c>
      <c r="G161" s="629">
        <v>4.05860464354204</v>
      </c>
      <c r="H161" s="629">
        <v>10.1621470296084</v>
      </c>
      <c r="I161" s="629">
        <v>16.875345616478</v>
      </c>
      <c r="J161" s="629">
        <v>14.0297929458123</v>
      </c>
      <c r="K161" s="629">
        <v>8.7524862924650098</v>
      </c>
      <c r="L161" s="629">
        <v>5.0457803478385799</v>
      </c>
      <c r="M161" s="629">
        <v>1.4474737266728199</v>
      </c>
      <c r="N161" s="629">
        <v>0.56331337712910501</v>
      </c>
      <c r="O161" s="629">
        <v>0.46953215475308802</v>
      </c>
      <c r="P161" s="629">
        <v>0</v>
      </c>
      <c r="Q161" s="629">
        <v>0</v>
      </c>
      <c r="R161" s="630">
        <v>0</v>
      </c>
    </row>
    <row r="162" spans="1:18">
      <c r="A162" s="627">
        <v>2021</v>
      </c>
      <c r="B162" s="628">
        <v>5.6507854477664798</v>
      </c>
      <c r="C162" s="629">
        <v>10.6666496024793</v>
      </c>
      <c r="D162" s="629">
        <v>27.972547169218299</v>
      </c>
      <c r="E162" s="629">
        <v>17.725319627087099</v>
      </c>
      <c r="F162" s="629">
        <v>10.0695195696775</v>
      </c>
      <c r="G162" s="629">
        <v>4.7570901014626497</v>
      </c>
      <c r="H162" s="629">
        <v>8.0346500206622409</v>
      </c>
      <c r="I162" s="629">
        <v>16.0206510192392</v>
      </c>
      <c r="J162" s="629">
        <v>12.193844578057201</v>
      </c>
      <c r="K162" s="629">
        <v>8.0598025336864403</v>
      </c>
      <c r="L162" s="629">
        <v>4.2860350873598101</v>
      </c>
      <c r="M162" s="629">
        <v>1.7573014130520099</v>
      </c>
      <c r="N162" s="629">
        <v>0.62490715588066303</v>
      </c>
      <c r="O162" s="629">
        <v>0.46868036691049703</v>
      </c>
      <c r="P162" s="629">
        <v>0</v>
      </c>
      <c r="Q162" s="629">
        <v>0</v>
      </c>
      <c r="R162" s="630">
        <v>0</v>
      </c>
    </row>
    <row r="163" spans="1:18">
      <c r="A163" s="627">
        <v>2022</v>
      </c>
      <c r="B163" s="628">
        <v>5.1497052704561197</v>
      </c>
      <c r="C163" s="629">
        <v>10.6032859514427</v>
      </c>
      <c r="D163" s="629">
        <v>28.5228006413594</v>
      </c>
      <c r="E163" s="629">
        <v>17.9331774505258</v>
      </c>
      <c r="F163" s="629">
        <v>11.118535979533901</v>
      </c>
      <c r="G163" s="629">
        <v>5.2230625839894396</v>
      </c>
      <c r="H163" s="629">
        <v>6.7975435020011199</v>
      </c>
      <c r="I163" s="629">
        <v>14.8044521147875</v>
      </c>
      <c r="J163" s="629">
        <v>11.6911071438492</v>
      </c>
      <c r="K163" s="629">
        <v>7.4310427713413496</v>
      </c>
      <c r="L163" s="629">
        <v>3.5863575505179202</v>
      </c>
      <c r="M163" s="629">
        <v>1.44409914534178</v>
      </c>
      <c r="N163" s="629">
        <v>0.78072917766412397</v>
      </c>
      <c r="O163" s="629">
        <v>0.468437506598474</v>
      </c>
      <c r="P163" s="629">
        <v>0</v>
      </c>
      <c r="Q163" s="629">
        <v>0</v>
      </c>
      <c r="R163" s="630">
        <v>0</v>
      </c>
    </row>
    <row r="164" spans="1:18">
      <c r="A164" s="627">
        <v>2023</v>
      </c>
      <c r="B164" s="628">
        <v>4.1873849624545496</v>
      </c>
      <c r="C164" s="629">
        <v>9.8022513884814906</v>
      </c>
      <c r="D164" s="629">
        <v>31.197045260598401</v>
      </c>
      <c r="E164" s="629">
        <v>18.929905079674601</v>
      </c>
      <c r="F164" s="629">
        <v>11.812513554841299</v>
      </c>
      <c r="G164" s="629">
        <v>5.3300934454593003</v>
      </c>
      <c r="H164" s="629">
        <v>7.1707669729098296</v>
      </c>
      <c r="I164" s="629">
        <v>12.528982295802001</v>
      </c>
      <c r="J164" s="629">
        <v>13.230532723734299</v>
      </c>
      <c r="K164" s="629">
        <v>7.4186884466862697</v>
      </c>
      <c r="L164" s="629">
        <v>3.05950126073511</v>
      </c>
      <c r="M164" s="629">
        <v>1.33904720044779</v>
      </c>
      <c r="N164" s="629">
        <v>0.77943119270759098</v>
      </c>
      <c r="O164" s="629">
        <v>0.46765871562455402</v>
      </c>
      <c r="P164" s="629">
        <v>0</v>
      </c>
      <c r="Q164" s="629">
        <v>0</v>
      </c>
      <c r="R164" s="630">
        <v>0</v>
      </c>
    </row>
    <row r="165" spans="1:18">
      <c r="A165" s="627">
        <v>2024</v>
      </c>
      <c r="B165" s="628">
        <v>5.0339960097606404</v>
      </c>
      <c r="C165" s="629">
        <v>9.6416333808941506</v>
      </c>
      <c r="D165" s="629">
        <v>34.9065417983781</v>
      </c>
      <c r="E165" s="629">
        <v>20.187168916222799</v>
      </c>
      <c r="F165" s="629">
        <v>12.230689583792</v>
      </c>
      <c r="G165" s="629">
        <v>4.4475149757120302</v>
      </c>
      <c r="H165" s="629">
        <v>5.3327122634171502</v>
      </c>
      <c r="I165" s="629">
        <v>12.610839869414599</v>
      </c>
      <c r="J165" s="629">
        <v>13.175059147981299</v>
      </c>
      <c r="K165" s="629">
        <v>7.4959246405336097</v>
      </c>
      <c r="L165" s="629">
        <v>2.9058065065453098</v>
      </c>
      <c r="M165" s="629">
        <v>1.4427864008339499</v>
      </c>
      <c r="N165" s="629">
        <v>0.62401557062149204</v>
      </c>
      <c r="O165" s="629">
        <v>0</v>
      </c>
      <c r="P165" s="629">
        <v>0.15600389265537301</v>
      </c>
      <c r="Q165" s="629">
        <v>0</v>
      </c>
      <c r="R165" s="630">
        <v>0</v>
      </c>
    </row>
    <row r="166" spans="1:18" ht="15" thickBot="1">
      <c r="A166" s="631">
        <v>2025</v>
      </c>
      <c r="B166" s="632">
        <v>5.5114906537803998</v>
      </c>
      <c r="C166" s="633">
        <v>9.7371417212228906</v>
      </c>
      <c r="D166" s="633">
        <v>37.021658005026197</v>
      </c>
      <c r="E166" s="633">
        <v>22.031658330972999</v>
      </c>
      <c r="F166" s="633">
        <v>13.1308799835867</v>
      </c>
      <c r="G166" s="633">
        <v>5.24448776035908</v>
      </c>
      <c r="H166" s="633">
        <v>5.1649865479127097</v>
      </c>
      <c r="I166" s="633">
        <v>10.2793459241988</v>
      </c>
      <c r="J166" s="633">
        <v>12.5211520637344</v>
      </c>
      <c r="K166" s="633">
        <v>8.2842418381355607</v>
      </c>
      <c r="L166" s="633">
        <v>2.8250180392084299</v>
      </c>
      <c r="M166" s="633">
        <v>1.2859176664915699</v>
      </c>
      <c r="N166" s="633">
        <v>0.62464122919950904</v>
      </c>
      <c r="O166" s="633">
        <v>0</v>
      </c>
      <c r="P166" s="633">
        <v>0.15616030729987701</v>
      </c>
      <c r="Q166" s="633">
        <v>0</v>
      </c>
      <c r="R166" s="634">
        <v>0</v>
      </c>
    </row>
    <row r="167" spans="1:18" ht="15" thickTop="1"/>
    <row r="169" spans="1:18" ht="15.6">
      <c r="A169" s="615" t="s">
        <v>503</v>
      </c>
      <c r="L169" s="617"/>
      <c r="M169" s="617"/>
    </row>
    <row r="170" spans="1:18" ht="16.2" thickBot="1">
      <c r="A170" s="615"/>
    </row>
    <row r="171" spans="1:18" ht="15.6">
      <c r="A171" s="618"/>
      <c r="B171" s="933" t="s">
        <v>475</v>
      </c>
      <c r="C171" s="934"/>
      <c r="D171" s="934"/>
      <c r="E171" s="934"/>
      <c r="F171" s="934"/>
      <c r="G171" s="934"/>
      <c r="H171" s="934"/>
      <c r="I171" s="934"/>
      <c r="J171" s="934"/>
      <c r="K171" s="934"/>
      <c r="L171" s="934"/>
      <c r="M171" s="934"/>
      <c r="N171" s="934"/>
      <c r="O171" s="934"/>
      <c r="P171" s="934"/>
      <c r="Q171" s="934"/>
      <c r="R171" s="935"/>
    </row>
    <row r="172" spans="1:18" ht="16.2" thickBot="1">
      <c r="A172" s="619" t="s">
        <v>476</v>
      </c>
      <c r="B172" s="620" t="s">
        <v>261</v>
      </c>
      <c r="C172" s="621" t="s">
        <v>262</v>
      </c>
      <c r="D172" s="621" t="s">
        <v>477</v>
      </c>
      <c r="E172" s="621" t="s">
        <v>478</v>
      </c>
      <c r="F172" s="621" t="s">
        <v>479</v>
      </c>
      <c r="G172" s="621" t="s">
        <v>480</v>
      </c>
      <c r="H172" s="621" t="s">
        <v>481</v>
      </c>
      <c r="I172" s="621" t="s">
        <v>482</v>
      </c>
      <c r="J172" s="621" t="s">
        <v>483</v>
      </c>
      <c r="K172" s="621" t="s">
        <v>484</v>
      </c>
      <c r="L172" s="621" t="s">
        <v>485</v>
      </c>
      <c r="M172" s="621" t="s">
        <v>486</v>
      </c>
      <c r="N172" s="621" t="s">
        <v>487</v>
      </c>
      <c r="O172" s="621" t="s">
        <v>488</v>
      </c>
      <c r="P172" s="621" t="s">
        <v>489</v>
      </c>
      <c r="Q172" s="621" t="s">
        <v>490</v>
      </c>
      <c r="R172" s="642" t="s">
        <v>491</v>
      </c>
    </row>
    <row r="173" spans="1:18" ht="15" thickTop="1">
      <c r="A173" s="623">
        <v>1999</v>
      </c>
      <c r="B173" s="624">
        <v>0</v>
      </c>
      <c r="C173" s="625">
        <v>2.2843997470039898</v>
      </c>
      <c r="D173" s="625">
        <v>0</v>
      </c>
      <c r="E173" s="625">
        <v>4.5687994940079797</v>
      </c>
      <c r="F173" s="625">
        <v>0.49936978469507298</v>
      </c>
      <c r="G173" s="625">
        <v>13.6080550729154</v>
      </c>
      <c r="H173" s="625">
        <v>12.7138267919507</v>
      </c>
      <c r="I173" s="625">
        <v>7.6460001732097096</v>
      </c>
      <c r="J173" s="625">
        <v>2.42637519128029</v>
      </c>
      <c r="K173" s="625">
        <v>1.0002244292257001</v>
      </c>
      <c r="L173" s="625">
        <v>0</v>
      </c>
      <c r="M173" s="625">
        <v>0</v>
      </c>
      <c r="N173" s="625">
        <v>1.142199873502</v>
      </c>
      <c r="O173" s="625">
        <v>0</v>
      </c>
      <c r="P173" s="625">
        <v>0</v>
      </c>
      <c r="Q173" s="625">
        <v>0</v>
      </c>
      <c r="R173" s="626">
        <v>0</v>
      </c>
    </row>
    <row r="174" spans="1:18">
      <c r="A174" s="627">
        <v>2000</v>
      </c>
      <c r="B174" s="628">
        <v>1.1472321291882099</v>
      </c>
      <c r="C174" s="629">
        <v>1.6817475629438601</v>
      </c>
      <c r="D174" s="629">
        <v>0.71575176278890795</v>
      </c>
      <c r="E174" s="629">
        <v>3.5568400373741702</v>
      </c>
      <c r="F174" s="629">
        <v>2.89490419659947</v>
      </c>
      <c r="G174" s="629">
        <v>10.0935125232765</v>
      </c>
      <c r="H174" s="629">
        <v>15.4909692100406</v>
      </c>
      <c r="I174" s="629">
        <v>11.066067138926901</v>
      </c>
      <c r="J174" s="629">
        <v>5.6755056171708498</v>
      </c>
      <c r="K174" s="629">
        <v>1.65349420388641</v>
      </c>
      <c r="L174" s="629">
        <v>0.56058252098128802</v>
      </c>
      <c r="M174" s="629">
        <v>0</v>
      </c>
      <c r="N174" s="629">
        <v>0.56058252098128802</v>
      </c>
      <c r="O174" s="629">
        <v>0.56058252098128802</v>
      </c>
      <c r="P174" s="629">
        <v>0</v>
      </c>
      <c r="Q174" s="629">
        <v>0</v>
      </c>
      <c r="R174" s="630">
        <v>0</v>
      </c>
    </row>
    <row r="175" spans="1:18">
      <c r="A175" s="627">
        <v>2001</v>
      </c>
      <c r="B175" s="628">
        <v>1.5137513028830101</v>
      </c>
      <c r="C175" s="629">
        <v>1.49635616249401</v>
      </c>
      <c r="D175" s="629">
        <v>0.61354343552660795</v>
      </c>
      <c r="E175" s="629">
        <v>2.7265105636803399</v>
      </c>
      <c r="F175" s="629">
        <v>3.57834871808413</v>
      </c>
      <c r="G175" s="629">
        <v>11.507577432044</v>
      </c>
      <c r="H175" s="629">
        <v>14.651384320539799</v>
      </c>
      <c r="I175" s="629">
        <v>13.3700545385962</v>
      </c>
      <c r="J175" s="629">
        <v>5.0008597039590601</v>
      </c>
      <c r="K175" s="629">
        <v>2.5997691967171002</v>
      </c>
      <c r="L175" s="629">
        <v>1.49635616249401</v>
      </c>
      <c r="M175" s="629">
        <v>0.74817808124700702</v>
      </c>
      <c r="N175" s="629">
        <v>0.37408904062350401</v>
      </c>
      <c r="O175" s="629">
        <v>0.37408904062350401</v>
      </c>
      <c r="P175" s="629">
        <v>0</v>
      </c>
      <c r="Q175" s="629">
        <v>0</v>
      </c>
      <c r="R175" s="630">
        <v>0</v>
      </c>
    </row>
    <row r="176" spans="1:18">
      <c r="A176" s="627">
        <v>2002</v>
      </c>
      <c r="B176" s="628">
        <v>1.40114733619304</v>
      </c>
      <c r="C176" s="629">
        <v>1.38823673456162</v>
      </c>
      <c r="D176" s="629">
        <v>1.18535981817278</v>
      </c>
      <c r="E176" s="629">
        <v>2.7467652030036098</v>
      </c>
      <c r="F176" s="629">
        <v>3.7664250845391201</v>
      </c>
      <c r="G176" s="629">
        <v>9.9025425102402291</v>
      </c>
      <c r="H176" s="629">
        <v>13.3730232877055</v>
      </c>
      <c r="I176" s="629">
        <v>12.9773202888861</v>
      </c>
      <c r="J176" s="629">
        <v>5.0998542328202401</v>
      </c>
      <c r="K176" s="629">
        <v>2.4848326959265301</v>
      </c>
      <c r="L176" s="629">
        <v>1.38823673456162</v>
      </c>
      <c r="M176" s="629">
        <v>0.55529469382464602</v>
      </c>
      <c r="N176" s="629">
        <v>0.27764734691232301</v>
      </c>
      <c r="O176" s="629">
        <v>0.27764734691232301</v>
      </c>
      <c r="P176" s="629">
        <v>0</v>
      </c>
      <c r="Q176" s="629">
        <v>0</v>
      </c>
      <c r="R176" s="630">
        <v>0</v>
      </c>
    </row>
    <row r="177" spans="1:18">
      <c r="A177" s="627">
        <v>2003</v>
      </c>
      <c r="B177" s="628">
        <v>1.16602919585609</v>
      </c>
      <c r="C177" s="629">
        <v>2.5634111309271899</v>
      </c>
      <c r="D177" s="629">
        <v>0.93515835024673</v>
      </c>
      <c r="E177" s="629">
        <v>2.6050730235599202</v>
      </c>
      <c r="F177" s="629">
        <v>3.8718617915035898</v>
      </c>
      <c r="G177" s="629">
        <v>11.375668071668301</v>
      </c>
      <c r="H177" s="629">
        <v>15.1851684497516</v>
      </c>
      <c r="I177" s="629">
        <v>13.5237526273015</v>
      </c>
      <c r="J177" s="629">
        <v>4.6805230702708096</v>
      </c>
      <c r="K177" s="629">
        <v>3.49364102384355</v>
      </c>
      <c r="L177" s="629">
        <v>1.0952127400823699</v>
      </c>
      <c r="M177" s="629">
        <v>0.49313048834948697</v>
      </c>
      <c r="N177" s="629">
        <v>0.21904254801647299</v>
      </c>
      <c r="O177" s="629">
        <v>0.21904254801647299</v>
      </c>
      <c r="P177" s="629">
        <v>0</v>
      </c>
      <c r="Q177" s="629">
        <v>0</v>
      </c>
      <c r="R177" s="630">
        <v>0</v>
      </c>
    </row>
    <row r="178" spans="1:18">
      <c r="A178" s="627">
        <v>2004</v>
      </c>
      <c r="B178" s="628">
        <v>1.36459819770624</v>
      </c>
      <c r="C178" s="629">
        <v>2.3097151155900102</v>
      </c>
      <c r="D178" s="629">
        <v>2.0003590014705002</v>
      </c>
      <c r="E178" s="629">
        <v>2.5665659331868298</v>
      </c>
      <c r="F178" s="629">
        <v>4.8936533314323096</v>
      </c>
      <c r="G178" s="629">
        <v>9.0680509999773502</v>
      </c>
      <c r="H178" s="629">
        <v>15.5341872481472</v>
      </c>
      <c r="I178" s="629">
        <v>12.958255388659101</v>
      </c>
      <c r="J178" s="629">
        <v>5.1375774442954301</v>
      </c>
      <c r="K178" s="629">
        <v>3.4956485578867298</v>
      </c>
      <c r="L178" s="629">
        <v>1.2680039900467399</v>
      </c>
      <c r="M178" s="629">
        <v>0.70164599500297098</v>
      </c>
      <c r="N178" s="629">
        <v>0</v>
      </c>
      <c r="O178" s="629">
        <v>0.43160950696827199</v>
      </c>
      <c r="P178" s="629">
        <v>0</v>
      </c>
      <c r="Q178" s="629">
        <v>0</v>
      </c>
      <c r="R178" s="630">
        <v>0</v>
      </c>
    </row>
    <row r="179" spans="1:18">
      <c r="A179" s="627">
        <v>2005</v>
      </c>
      <c r="B179" s="628">
        <v>0.91381280256572095</v>
      </c>
      <c r="C179" s="629">
        <v>2.5005070299911401</v>
      </c>
      <c r="D179" s="629">
        <v>2.6388994150037299</v>
      </c>
      <c r="E179" s="629">
        <v>2.79333822291958</v>
      </c>
      <c r="F179" s="629">
        <v>4.3528325883531798</v>
      </c>
      <c r="G179" s="629">
        <v>8.9586901301290904</v>
      </c>
      <c r="H179" s="629">
        <v>13.3173772056667</v>
      </c>
      <c r="I179" s="629">
        <v>12.7582950462967</v>
      </c>
      <c r="J179" s="629">
        <v>4.6593598626144903</v>
      </c>
      <c r="K179" s="629">
        <v>4.1245289549025896</v>
      </c>
      <c r="L179" s="629">
        <v>1.68278046417107</v>
      </c>
      <c r="M179" s="629">
        <v>0.69469686798118502</v>
      </c>
      <c r="N179" s="629">
        <v>0</v>
      </c>
      <c r="O179" s="629">
        <v>0.21366741548955301</v>
      </c>
      <c r="P179" s="629">
        <v>0.21366741548955301</v>
      </c>
      <c r="Q179" s="629">
        <v>0</v>
      </c>
      <c r="R179" s="630">
        <v>0</v>
      </c>
    </row>
    <row r="180" spans="1:18">
      <c r="A180" s="627">
        <v>2006</v>
      </c>
      <c r="B180" s="628">
        <v>1.0270333040140001</v>
      </c>
      <c r="C180" s="629">
        <v>2.24443737543666</v>
      </c>
      <c r="D180" s="629">
        <v>3.8112739316941502</v>
      </c>
      <c r="E180" s="629">
        <v>3.37730910896284</v>
      </c>
      <c r="F180" s="629">
        <v>3.9782415512257399</v>
      </c>
      <c r="G180" s="629">
        <v>8.2897263129483907</v>
      </c>
      <c r="H180" s="629">
        <v>12.2316258791643</v>
      </c>
      <c r="I180" s="629">
        <v>11.4732045116713</v>
      </c>
      <c r="J180" s="629">
        <v>5.1509573537182503</v>
      </c>
      <c r="K180" s="629">
        <v>3.6286413018900001</v>
      </c>
      <c r="L180" s="629">
        <v>1.2321673475028201</v>
      </c>
      <c r="M180" s="629">
        <v>0.26240464998728402</v>
      </c>
      <c r="N180" s="629">
        <v>0.20970562613864299</v>
      </c>
      <c r="O180" s="629">
        <v>0.20970562613864299</v>
      </c>
      <c r="P180" s="629">
        <v>0.20970562613864299</v>
      </c>
      <c r="Q180" s="629">
        <v>0</v>
      </c>
      <c r="R180" s="630">
        <v>0</v>
      </c>
    </row>
    <row r="181" spans="1:18">
      <c r="A181" s="627">
        <v>2007</v>
      </c>
      <c r="B181" s="628">
        <v>0.81263080442192503</v>
      </c>
      <c r="C181" s="629">
        <v>2.23153944158229</v>
      </c>
      <c r="D181" s="629">
        <v>4.4148735612961101</v>
      </c>
      <c r="E181" s="629">
        <v>3.2318415704583998</v>
      </c>
      <c r="F181" s="629">
        <v>3.5930687336812301</v>
      </c>
      <c r="G181" s="629">
        <v>8.0335878598122097</v>
      </c>
      <c r="H181" s="629">
        <v>12.2426505507953</v>
      </c>
      <c r="I181" s="629">
        <v>10.3647697033017</v>
      </c>
      <c r="J181" s="629">
        <v>6.2804320276374002</v>
      </c>
      <c r="K181" s="629">
        <v>5.4711163815965698</v>
      </c>
      <c r="L181" s="629">
        <v>1.2250865471563599</v>
      </c>
      <c r="M181" s="629">
        <v>0.260896709576178</v>
      </c>
      <c r="N181" s="629">
        <v>0.208500527112745</v>
      </c>
      <c r="O181" s="629">
        <v>0.208500527112745</v>
      </c>
      <c r="P181" s="629">
        <v>0.208500527112745</v>
      </c>
      <c r="Q181" s="629">
        <v>0</v>
      </c>
      <c r="R181" s="630">
        <v>0</v>
      </c>
    </row>
    <row r="182" spans="1:18">
      <c r="A182" s="627">
        <v>2008</v>
      </c>
      <c r="B182" s="628">
        <v>1.35321785126412</v>
      </c>
      <c r="C182" s="629">
        <v>1.61645602167075</v>
      </c>
      <c r="D182" s="629">
        <v>5.3691444809364501</v>
      </c>
      <c r="E182" s="629">
        <v>3.0265293103109898</v>
      </c>
      <c r="F182" s="629">
        <v>2.73884998088548</v>
      </c>
      <c r="G182" s="629">
        <v>6.4496482555646004</v>
      </c>
      <c r="H182" s="629">
        <v>11.667595677634401</v>
      </c>
      <c r="I182" s="629">
        <v>10.2874946386536</v>
      </c>
      <c r="J182" s="629">
        <v>8.3368563820969595</v>
      </c>
      <c r="K182" s="629">
        <v>5.2681655506774003</v>
      </c>
      <c r="L182" s="629">
        <v>1.64381926631102</v>
      </c>
      <c r="M182" s="629">
        <v>0.20872040152761201</v>
      </c>
      <c r="N182" s="629">
        <v>0.26117183843150099</v>
      </c>
      <c r="O182" s="629">
        <v>0.20872040152761201</v>
      </c>
      <c r="P182" s="629">
        <v>0.20872040152761201</v>
      </c>
      <c r="Q182" s="629">
        <v>0</v>
      </c>
      <c r="R182" s="630">
        <v>0</v>
      </c>
    </row>
    <row r="183" spans="1:18">
      <c r="A183" s="627">
        <v>2009</v>
      </c>
      <c r="B183" s="628">
        <v>1.97158612800861</v>
      </c>
      <c r="C183" s="629">
        <v>2.8280870169482202</v>
      </c>
      <c r="D183" s="629">
        <v>5.9717018262998698</v>
      </c>
      <c r="E183" s="629">
        <v>2.59881637751849</v>
      </c>
      <c r="F183" s="629">
        <v>2.2213763649281102</v>
      </c>
      <c r="G183" s="629">
        <v>7.6632068829993401</v>
      </c>
      <c r="H183" s="629">
        <v>11.5178766805425</v>
      </c>
      <c r="I183" s="629">
        <v>10.8979228840431</v>
      </c>
      <c r="J183" s="629">
        <v>8.5841771456124594</v>
      </c>
      <c r="K183" s="629">
        <v>5.01368402293014</v>
      </c>
      <c r="L183" s="629">
        <v>1.8710879169999699</v>
      </c>
      <c r="M183" s="629">
        <v>0.207898657444441</v>
      </c>
      <c r="N183" s="629">
        <v>0.26014359006022902</v>
      </c>
      <c r="O183" s="629">
        <v>0.207898657444441</v>
      </c>
      <c r="P183" s="629">
        <v>0.207898657444441</v>
      </c>
      <c r="Q183" s="629">
        <v>0</v>
      </c>
      <c r="R183" s="630">
        <v>0</v>
      </c>
    </row>
    <row r="184" spans="1:18">
      <c r="A184" s="627">
        <v>2010</v>
      </c>
      <c r="B184" s="628">
        <v>2.3816914309876802</v>
      </c>
      <c r="C184" s="629">
        <v>3.8955258140779798</v>
      </c>
      <c r="D184" s="629">
        <v>6.71282573318795</v>
      </c>
      <c r="E184" s="629">
        <v>2.5411013647927501</v>
      </c>
      <c r="F184" s="629">
        <v>2.1799505480678398</v>
      </c>
      <c r="G184" s="629">
        <v>7.0227272724691598</v>
      </c>
      <c r="H184" s="629">
        <v>12.1126246527757</v>
      </c>
      <c r="I184" s="629">
        <v>9.8349250781630406</v>
      </c>
      <c r="J184" s="629">
        <v>9.1381962326889692</v>
      </c>
      <c r="K184" s="629">
        <v>4.3423548036559696</v>
      </c>
      <c r="L184" s="629">
        <v>2.28143282833173</v>
      </c>
      <c r="M184" s="629">
        <v>0.62220895318138003</v>
      </c>
      <c r="N184" s="629">
        <v>0.25952335437195301</v>
      </c>
      <c r="O184" s="629">
        <v>0.20740298439379301</v>
      </c>
      <c r="P184" s="629">
        <v>0.20740298439379301</v>
      </c>
      <c r="Q184" s="629">
        <v>0</v>
      </c>
      <c r="R184" s="630">
        <v>0</v>
      </c>
    </row>
    <row r="185" spans="1:18">
      <c r="A185" s="627">
        <v>2011</v>
      </c>
      <c r="B185" s="628">
        <v>1.83919532817027</v>
      </c>
      <c r="C185" s="629">
        <v>4.4424617947961096</v>
      </c>
      <c r="D185" s="629">
        <v>6.0552310877212996</v>
      </c>
      <c r="E185" s="629">
        <v>2.5476923742066</v>
      </c>
      <c r="F185" s="629">
        <v>2.3835641079841299</v>
      </c>
      <c r="G185" s="629">
        <v>6.8191984657354601</v>
      </c>
      <c r="H185" s="629">
        <v>12.800801144232199</v>
      </c>
      <c r="I185" s="629">
        <v>10.762925322849901</v>
      </c>
      <c r="J185" s="629">
        <v>9.7659534976052296</v>
      </c>
      <c r="K185" s="629">
        <v>4.55234410224939</v>
      </c>
      <c r="L185" s="629">
        <v>2.6977714766621399</v>
      </c>
      <c r="M185" s="629">
        <v>0.62256264846049403</v>
      </c>
      <c r="N185" s="629">
        <v>5.2149997852707401E-2</v>
      </c>
      <c r="O185" s="629">
        <v>0.20752088282016501</v>
      </c>
      <c r="P185" s="629">
        <v>0.20752088282016501</v>
      </c>
      <c r="Q185" s="629">
        <v>0</v>
      </c>
      <c r="R185" s="630">
        <v>0</v>
      </c>
    </row>
    <row r="186" spans="1:18">
      <c r="A186" s="627">
        <v>2012</v>
      </c>
      <c r="B186" s="628">
        <v>2.6804172663771499</v>
      </c>
      <c r="C186" s="629">
        <v>4.7942515831750603</v>
      </c>
      <c r="D186" s="629">
        <v>6.9913155995065903</v>
      </c>
      <c r="E186" s="629">
        <v>2.5748484987664102</v>
      </c>
      <c r="F186" s="629">
        <v>2.6732279207739702</v>
      </c>
      <c r="G186" s="629">
        <v>7.7546782317838501</v>
      </c>
      <c r="H186" s="629">
        <v>12.3362293785194</v>
      </c>
      <c r="I186" s="629">
        <v>11.849771164720501</v>
      </c>
      <c r="J186" s="629">
        <v>8.2567237803977402</v>
      </c>
      <c r="K186" s="629">
        <v>3.7136200036270699</v>
      </c>
      <c r="L186" s="629">
        <v>2.9174156070871602</v>
      </c>
      <c r="M186" s="629">
        <v>0.62516048723296402</v>
      </c>
      <c r="N186" s="629">
        <v>5.2367610147214597E-2</v>
      </c>
      <c r="O186" s="629">
        <v>0.20838682907765499</v>
      </c>
      <c r="P186" s="629">
        <v>0.20838682907765499</v>
      </c>
      <c r="Q186" s="629">
        <v>0</v>
      </c>
      <c r="R186" s="630">
        <v>0</v>
      </c>
    </row>
    <row r="187" spans="1:18">
      <c r="A187" s="627">
        <v>2013</v>
      </c>
      <c r="B187" s="628">
        <v>2.2806656471314199</v>
      </c>
      <c r="C187" s="629">
        <v>4.8229651106369502</v>
      </c>
      <c r="D187" s="629">
        <v>7.3315936558611901</v>
      </c>
      <c r="E187" s="629">
        <v>3.05735669992406</v>
      </c>
      <c r="F187" s="629">
        <v>3.2817119996296</v>
      </c>
      <c r="G187" s="629">
        <v>7.3757971027674101</v>
      </c>
      <c r="H187" s="629">
        <v>10.724560672422699</v>
      </c>
      <c r="I187" s="629">
        <v>12.706811586289</v>
      </c>
      <c r="J187" s="629">
        <v>8.0447992703673101</v>
      </c>
      <c r="K187" s="629">
        <v>3.0728444930004901</v>
      </c>
      <c r="L187" s="629">
        <v>2.90266536907636</v>
      </c>
      <c r="M187" s="629">
        <v>0.82933296259324496</v>
      </c>
      <c r="N187" s="629">
        <v>5.2102843374920597E-2</v>
      </c>
      <c r="O187" s="629">
        <v>0.20733324064831099</v>
      </c>
      <c r="P187" s="629">
        <v>0.20733324064831099</v>
      </c>
      <c r="Q187" s="629">
        <v>0</v>
      </c>
      <c r="R187" s="630">
        <v>0</v>
      </c>
    </row>
    <row r="188" spans="1:18">
      <c r="A188" s="627">
        <v>2014</v>
      </c>
      <c r="B188" s="628">
        <v>1.9418505254106699</v>
      </c>
      <c r="C188" s="629">
        <v>4.6090210590727301</v>
      </c>
      <c r="D188" s="629">
        <v>6.7182590997737996</v>
      </c>
      <c r="E188" s="629">
        <v>4.7638836384742298</v>
      </c>
      <c r="F188" s="629">
        <v>2.6852297435483798</v>
      </c>
      <c r="G188" s="629">
        <v>6.4182820306083599</v>
      </c>
      <c r="H188" s="629">
        <v>9.4057413899316593</v>
      </c>
      <c r="I188" s="629">
        <v>11.8304524669909</v>
      </c>
      <c r="J188" s="629">
        <v>7.9404209834567698</v>
      </c>
      <c r="K188" s="629">
        <v>3.79361860494754</v>
      </c>
      <c r="L188" s="629">
        <v>2.7185907355749399</v>
      </c>
      <c r="M188" s="629">
        <v>0.77674021016426797</v>
      </c>
      <c r="N188" s="629">
        <v>4.8798703703570097E-2</v>
      </c>
      <c r="O188" s="629">
        <v>0</v>
      </c>
      <c r="P188" s="629">
        <v>0.19418505254106699</v>
      </c>
      <c r="Q188" s="629">
        <v>0</v>
      </c>
      <c r="R188" s="630">
        <v>0</v>
      </c>
    </row>
    <row r="189" spans="1:18">
      <c r="A189" s="627">
        <v>2015</v>
      </c>
      <c r="B189" s="628">
        <v>1.83365441992922</v>
      </c>
      <c r="C189" s="629">
        <v>4.1359909095923504</v>
      </c>
      <c r="D189" s="629">
        <v>6.5838828871094597</v>
      </c>
      <c r="E189" s="629">
        <v>4.81442470842196</v>
      </c>
      <c r="F189" s="629">
        <v>2.7723021174909901</v>
      </c>
      <c r="G189" s="629">
        <v>7.8943223548560804</v>
      </c>
      <c r="H189" s="629">
        <v>8.9095984706266904</v>
      </c>
      <c r="I189" s="629">
        <v>12.1411026645006</v>
      </c>
      <c r="J189" s="629">
        <v>8.6545004677261304</v>
      </c>
      <c r="K189" s="629">
        <v>4.3157073792896101</v>
      </c>
      <c r="L189" s="629">
        <v>2.20038530391506</v>
      </c>
      <c r="M189" s="629">
        <v>0.73346176797168805</v>
      </c>
      <c r="N189" s="629">
        <v>4.6079735572821301E-2</v>
      </c>
      <c r="O189" s="629">
        <v>0</v>
      </c>
      <c r="P189" s="629">
        <v>0</v>
      </c>
      <c r="Q189" s="629">
        <v>0.18336544199292201</v>
      </c>
      <c r="R189" s="630">
        <v>0</v>
      </c>
    </row>
    <row r="190" spans="1:18">
      <c r="A190" s="627">
        <v>2016</v>
      </c>
      <c r="B190" s="628">
        <v>2.5662727864075898</v>
      </c>
      <c r="C190" s="629">
        <v>5.0425621113480803</v>
      </c>
      <c r="D190" s="629">
        <v>8.0175177394313799</v>
      </c>
      <c r="E190" s="629">
        <v>5.6788675336607</v>
      </c>
      <c r="F190" s="629">
        <v>3.3802022642873601</v>
      </c>
      <c r="G190" s="629">
        <v>7.0651855411658602</v>
      </c>
      <c r="H190" s="629">
        <v>8.4646062513533096</v>
      </c>
      <c r="I190" s="629">
        <v>10.860700094048999</v>
      </c>
      <c r="J190" s="629">
        <v>7.7241039722136096</v>
      </c>
      <c r="K190" s="629">
        <v>4.6052268695022303</v>
      </c>
      <c r="L190" s="629">
        <v>1.7354573089120999</v>
      </c>
      <c r="M190" s="629">
        <v>0.86772865445604896</v>
      </c>
      <c r="N190" s="629">
        <v>4.3612042172961003E-2</v>
      </c>
      <c r="O190" s="629">
        <v>0</v>
      </c>
      <c r="P190" s="629">
        <v>0</v>
      </c>
      <c r="Q190" s="629">
        <v>0.17354573089121</v>
      </c>
      <c r="R190" s="630">
        <v>0</v>
      </c>
    </row>
    <row r="191" spans="1:18">
      <c r="A191" s="627">
        <v>2017</v>
      </c>
      <c r="B191" s="628">
        <v>2.74774190969447</v>
      </c>
      <c r="C191" s="629">
        <v>5.4762187069068302</v>
      </c>
      <c r="D191" s="629">
        <v>8.7570329898532808</v>
      </c>
      <c r="E191" s="629">
        <v>6.3399242765383796</v>
      </c>
      <c r="F191" s="629">
        <v>3.4351970704836901</v>
      </c>
      <c r="G191" s="629">
        <v>6.9067801605491397</v>
      </c>
      <c r="H191" s="629">
        <v>9.9546289838881492</v>
      </c>
      <c r="I191" s="629">
        <v>11.7855675967701</v>
      </c>
      <c r="J191" s="629">
        <v>8.2472522521680407</v>
      </c>
      <c r="K191" s="629">
        <v>4.6137243677966602</v>
      </c>
      <c r="L191" s="629">
        <v>1.63679800187908</v>
      </c>
      <c r="M191" s="629">
        <v>0.98207880112744905</v>
      </c>
      <c r="N191" s="629">
        <v>4.11327337872213E-2</v>
      </c>
      <c r="O191" s="629">
        <v>0</v>
      </c>
      <c r="P191" s="629">
        <v>0</v>
      </c>
      <c r="Q191" s="629">
        <v>0.16367980018790801</v>
      </c>
      <c r="R191" s="630">
        <v>0</v>
      </c>
    </row>
    <row r="192" spans="1:18">
      <c r="A192" s="627">
        <v>2018</v>
      </c>
      <c r="B192" s="628">
        <v>2.6569258473408799</v>
      </c>
      <c r="C192" s="629">
        <v>6.2671801516974801</v>
      </c>
      <c r="D192" s="629">
        <v>10.415880392097799</v>
      </c>
      <c r="E192" s="629">
        <v>7.1193147019073502</v>
      </c>
      <c r="F192" s="629">
        <v>3.7470957096698601</v>
      </c>
      <c r="G192" s="629">
        <v>6.7724935967971804</v>
      </c>
      <c r="H192" s="629">
        <v>10.6508539558788</v>
      </c>
      <c r="I192" s="629">
        <v>10.758936796445299</v>
      </c>
      <c r="J192" s="629">
        <v>8.0077528395542004</v>
      </c>
      <c r="K192" s="629">
        <v>6.1178105720621598</v>
      </c>
      <c r="L192" s="629">
        <v>1.56211649900984</v>
      </c>
      <c r="M192" s="629">
        <v>0.937269899405902</v>
      </c>
      <c r="N192" s="629">
        <v>0</v>
      </c>
      <c r="O192" s="629">
        <v>3.92559876201172E-2</v>
      </c>
      <c r="P192" s="629">
        <v>0</v>
      </c>
      <c r="Q192" s="629">
        <v>0.15621164990098399</v>
      </c>
      <c r="R192" s="630">
        <v>0</v>
      </c>
    </row>
    <row r="193" spans="1:18">
      <c r="A193" s="627">
        <v>2019</v>
      </c>
      <c r="B193" s="628">
        <v>2.6604992249052302</v>
      </c>
      <c r="C193" s="629">
        <v>6.6929579201765304</v>
      </c>
      <c r="D193" s="629">
        <v>12.306949937801299</v>
      </c>
      <c r="E193" s="629">
        <v>6.7318600077935402</v>
      </c>
      <c r="F193" s="629">
        <v>4.0649787757520999</v>
      </c>
      <c r="G193" s="629">
        <v>6.8449685705432799</v>
      </c>
      <c r="H193" s="629">
        <v>9.9390688685259292</v>
      </c>
      <c r="I193" s="629">
        <v>11.222180788564399</v>
      </c>
      <c r="J193" s="629">
        <v>7.8723465820773697</v>
      </c>
      <c r="K193" s="629">
        <v>6.1408830185461296</v>
      </c>
      <c r="L193" s="629">
        <v>1.4077956918098</v>
      </c>
      <c r="M193" s="629">
        <v>0.78210871767211398</v>
      </c>
      <c r="N193" s="629">
        <v>0.15642174353442301</v>
      </c>
      <c r="O193" s="629">
        <v>0.19573052768462301</v>
      </c>
      <c r="P193" s="629">
        <v>0</v>
      </c>
      <c r="Q193" s="629">
        <v>0.15642174353442301</v>
      </c>
      <c r="R193" s="630">
        <v>0</v>
      </c>
    </row>
    <row r="194" spans="1:18">
      <c r="A194" s="627">
        <v>2020</v>
      </c>
      <c r="B194" s="628">
        <v>3.99235365650638</v>
      </c>
      <c r="C194" s="629">
        <v>6.40897305273322</v>
      </c>
      <c r="D194" s="629">
        <v>13.8069216830229</v>
      </c>
      <c r="E194" s="629">
        <v>8.2797613190596007</v>
      </c>
      <c r="F194" s="629">
        <v>5.0775833257871898</v>
      </c>
      <c r="G194" s="629">
        <v>6.5001561971862696</v>
      </c>
      <c r="H194" s="629">
        <v>10.256241273420899</v>
      </c>
      <c r="I194" s="629">
        <v>10.4460105193003</v>
      </c>
      <c r="J194" s="629">
        <v>6.4088634952304497</v>
      </c>
      <c r="K194" s="629">
        <v>5.9878653142070002</v>
      </c>
      <c r="L194" s="629">
        <v>1.56510718251029</v>
      </c>
      <c r="M194" s="629">
        <v>0.78255359125514601</v>
      </c>
      <c r="N194" s="629">
        <v>0.31302143650205899</v>
      </c>
      <c r="O194" s="629">
        <v>3.93311434964837E-2</v>
      </c>
      <c r="P194" s="629">
        <v>0</v>
      </c>
      <c r="Q194" s="629">
        <v>0.156510718251029</v>
      </c>
      <c r="R194" s="630">
        <v>0</v>
      </c>
    </row>
    <row r="195" spans="1:18">
      <c r="A195" s="627">
        <v>2021</v>
      </c>
      <c r="B195" s="628">
        <v>3.9991870801316902</v>
      </c>
      <c r="C195" s="629">
        <v>5.63486593797042</v>
      </c>
      <c r="D195" s="629">
        <v>14.7209534937597</v>
      </c>
      <c r="E195" s="629">
        <v>7.8793762151048004</v>
      </c>
      <c r="F195" s="629">
        <v>5.3287239223044898</v>
      </c>
      <c r="G195" s="629">
        <v>6.3138900535503497</v>
      </c>
      <c r="H195" s="629">
        <v>9.6127280614076795</v>
      </c>
      <c r="I195" s="629">
        <v>9.9732526223141296</v>
      </c>
      <c r="J195" s="629">
        <v>6.4175621507109497</v>
      </c>
      <c r="K195" s="629">
        <v>5.5083222389045901</v>
      </c>
      <c r="L195" s="629">
        <v>2.18717504558232</v>
      </c>
      <c r="M195" s="629">
        <v>0.93736073382099505</v>
      </c>
      <c r="N195" s="629">
        <v>0.15622678897016601</v>
      </c>
      <c r="O195" s="629">
        <v>3.9259792068202702E-2</v>
      </c>
      <c r="P195" s="629">
        <v>0</v>
      </c>
      <c r="Q195" s="629">
        <v>0.15622678897016601</v>
      </c>
      <c r="R195" s="630">
        <v>0</v>
      </c>
    </row>
    <row r="196" spans="1:18">
      <c r="A196" s="627">
        <v>2022</v>
      </c>
      <c r="B196" s="628">
        <v>3.6154006759270301</v>
      </c>
      <c r="C196" s="629">
        <v>5.4165741179652702</v>
      </c>
      <c r="D196" s="629">
        <v>14.8179431149776</v>
      </c>
      <c r="E196" s="629">
        <v>7.9752578519239004</v>
      </c>
      <c r="F196" s="629">
        <v>6.0308986787020604</v>
      </c>
      <c r="G196" s="629">
        <v>6.2735493071200699</v>
      </c>
      <c r="H196" s="629">
        <v>8.5540748496605303</v>
      </c>
      <c r="I196" s="629">
        <v>9.0887806488591405</v>
      </c>
      <c r="J196" s="629">
        <v>5.6335075272710204</v>
      </c>
      <c r="K196" s="629">
        <v>4.94516984049167</v>
      </c>
      <c r="L196" s="629">
        <v>2.3421875329923698</v>
      </c>
      <c r="M196" s="629">
        <v>0.93687501319694899</v>
      </c>
      <c r="N196" s="629">
        <v>0.15614583553282499</v>
      </c>
      <c r="O196" s="629">
        <v>3.9239448469398898E-2</v>
      </c>
      <c r="P196" s="629">
        <v>0</v>
      </c>
      <c r="Q196" s="629">
        <v>0.15614583553282499</v>
      </c>
      <c r="R196" s="630">
        <v>0</v>
      </c>
    </row>
    <row r="197" spans="1:18">
      <c r="A197" s="627">
        <v>2023</v>
      </c>
      <c r="B197" s="628">
        <v>4.6661116010155501</v>
      </c>
      <c r="C197" s="629">
        <v>4.9632151830518296</v>
      </c>
      <c r="D197" s="629">
        <v>15.4368997781794</v>
      </c>
      <c r="E197" s="629">
        <v>8.2579643663699507</v>
      </c>
      <c r="F197" s="629">
        <v>6.6444326770982496</v>
      </c>
      <c r="G197" s="629">
        <v>5.6152561416233002</v>
      </c>
      <c r="H197" s="629">
        <v>7.5121422466919103</v>
      </c>
      <c r="I197" s="629">
        <v>8.57483432345329</v>
      </c>
      <c r="J197" s="629">
        <v>6.5932396363612202</v>
      </c>
      <c r="K197" s="629">
        <v>4.6822614153284601</v>
      </c>
      <c r="L197" s="629">
        <v>2.65006605520581</v>
      </c>
      <c r="M197" s="629">
        <v>0.77943119270759098</v>
      </c>
      <c r="N197" s="629">
        <v>0.15588623854151801</v>
      </c>
      <c r="O197" s="629">
        <v>3.9174211745483502E-2</v>
      </c>
      <c r="P197" s="629">
        <v>0</v>
      </c>
      <c r="Q197" s="629">
        <v>0.15588623854151801</v>
      </c>
      <c r="R197" s="630">
        <v>0</v>
      </c>
    </row>
    <row r="198" spans="1:18">
      <c r="A198" s="627">
        <v>2024</v>
      </c>
      <c r="B198" s="628">
        <v>4.5136294254193796</v>
      </c>
      <c r="C198" s="629">
        <v>4.0771929353267096</v>
      </c>
      <c r="D198" s="629">
        <v>15.099757173616901</v>
      </c>
      <c r="E198" s="629">
        <v>8.6151901687788506</v>
      </c>
      <c r="F198" s="629">
        <v>7.1562105638872699</v>
      </c>
      <c r="G198" s="629">
        <v>5.0508600305566898</v>
      </c>
      <c r="H198" s="629">
        <v>7.7851090563488796</v>
      </c>
      <c r="I198" s="629">
        <v>8.9400994760122003</v>
      </c>
      <c r="J198" s="629">
        <v>7.1553369420884003</v>
      </c>
      <c r="K198" s="629">
        <v>4.3499969424131599</v>
      </c>
      <c r="L198" s="629">
        <v>2.66980381773626</v>
      </c>
      <c r="M198" s="629">
        <v>0.93602335593223795</v>
      </c>
      <c r="N198" s="629">
        <v>0.15600389265537301</v>
      </c>
      <c r="O198" s="629">
        <v>3.9203778224295299E-2</v>
      </c>
      <c r="P198" s="629">
        <v>0</v>
      </c>
      <c r="Q198" s="629">
        <v>0.15600389265537301</v>
      </c>
      <c r="R198" s="630">
        <v>0</v>
      </c>
    </row>
    <row r="199" spans="1:18" ht="15" thickBot="1">
      <c r="A199" s="631">
        <v>2025</v>
      </c>
      <c r="B199" s="632">
        <v>3.50311294159668</v>
      </c>
      <c r="C199" s="633">
        <v>4.6122102921326</v>
      </c>
      <c r="D199" s="633">
        <v>16.087681706125501</v>
      </c>
      <c r="E199" s="633">
        <v>8.7591877967574092</v>
      </c>
      <c r="F199" s="633">
        <v>6.8519551156118199</v>
      </c>
      <c r="G199" s="633">
        <v>4.0764867419096404</v>
      </c>
      <c r="H199" s="633">
        <v>7.1697725730285304</v>
      </c>
      <c r="I199" s="633">
        <v>8.3661479193143506</v>
      </c>
      <c r="J199" s="633">
        <v>6.9259126371490396</v>
      </c>
      <c r="K199" s="633">
        <v>4.7756320537219201</v>
      </c>
      <c r="L199" s="633">
        <v>2.5163203437380299</v>
      </c>
      <c r="M199" s="633">
        <v>0.93696184379926295</v>
      </c>
      <c r="N199" s="633">
        <v>0.31232061459975402</v>
      </c>
      <c r="O199" s="633">
        <v>3.9243085224459101E-2</v>
      </c>
      <c r="P199" s="633">
        <v>0.15616030729987701</v>
      </c>
      <c r="Q199" s="633">
        <v>0</v>
      </c>
      <c r="R199" s="634">
        <v>0.15616030729987701</v>
      </c>
    </row>
    <row r="200" spans="1:18" ht="15" thickTop="1"/>
    <row r="202" spans="1:18" ht="15.6">
      <c r="A202" s="615" t="s">
        <v>504</v>
      </c>
      <c r="L202" s="617"/>
      <c r="M202" s="617"/>
    </row>
    <row r="203" spans="1:18" ht="16.2" thickBot="1">
      <c r="A203" s="615"/>
    </row>
    <row r="204" spans="1:18" ht="15.6">
      <c r="A204" s="618"/>
      <c r="B204" s="933" t="s">
        <v>475</v>
      </c>
      <c r="C204" s="934"/>
      <c r="D204" s="934"/>
      <c r="E204" s="934"/>
      <c r="F204" s="934"/>
      <c r="G204" s="934"/>
      <c r="H204" s="934"/>
      <c r="I204" s="934"/>
      <c r="J204" s="934"/>
      <c r="K204" s="934"/>
      <c r="L204" s="934"/>
      <c r="M204" s="934"/>
      <c r="N204" s="934"/>
      <c r="O204" s="934"/>
      <c r="P204" s="934"/>
      <c r="Q204" s="934"/>
      <c r="R204" s="935"/>
    </row>
    <row r="205" spans="1:18" ht="16.2" thickBot="1">
      <c r="A205" s="619" t="s">
        <v>476</v>
      </c>
      <c r="B205" s="620" t="s">
        <v>261</v>
      </c>
      <c r="C205" s="621" t="s">
        <v>262</v>
      </c>
      <c r="D205" s="621" t="s">
        <v>477</v>
      </c>
      <c r="E205" s="621" t="s">
        <v>478</v>
      </c>
      <c r="F205" s="621" t="s">
        <v>479</v>
      </c>
      <c r="G205" s="621" t="s">
        <v>480</v>
      </c>
      <c r="H205" s="621" t="s">
        <v>481</v>
      </c>
      <c r="I205" s="621" t="s">
        <v>482</v>
      </c>
      <c r="J205" s="621" t="s">
        <v>483</v>
      </c>
      <c r="K205" s="621" t="s">
        <v>484</v>
      </c>
      <c r="L205" s="621" t="s">
        <v>485</v>
      </c>
      <c r="M205" s="621" t="s">
        <v>486</v>
      </c>
      <c r="N205" s="621" t="s">
        <v>487</v>
      </c>
      <c r="O205" s="621" t="s">
        <v>488</v>
      </c>
      <c r="P205" s="621" t="s">
        <v>489</v>
      </c>
      <c r="Q205" s="621" t="s">
        <v>490</v>
      </c>
      <c r="R205" s="642" t="s">
        <v>491</v>
      </c>
    </row>
    <row r="206" spans="1:18" ht="15" thickTop="1">
      <c r="A206" s="623">
        <v>1999</v>
      </c>
      <c r="B206" s="624">
        <v>1.9954231790079899</v>
      </c>
      <c r="C206" s="625">
        <v>4.0223710745246297</v>
      </c>
      <c r="D206" s="625">
        <v>22.124183109758999</v>
      </c>
      <c r="E206" s="625">
        <v>20.9423489006465</v>
      </c>
      <c r="F206" s="625">
        <v>49.877469856097797</v>
      </c>
      <c r="G206" s="625">
        <v>61.183992183906703</v>
      </c>
      <c r="H206" s="625">
        <v>30.0871437478655</v>
      </c>
      <c r="I206" s="625">
        <v>7.9953991145139698</v>
      </c>
      <c r="J206" s="625">
        <v>0</v>
      </c>
      <c r="K206" s="625">
        <v>0</v>
      </c>
      <c r="L206" s="625">
        <v>0</v>
      </c>
      <c r="M206" s="625">
        <v>0</v>
      </c>
      <c r="N206" s="625">
        <v>0</v>
      </c>
      <c r="O206" s="625">
        <v>0</v>
      </c>
      <c r="P206" s="625">
        <v>0</v>
      </c>
      <c r="Q206" s="625">
        <v>0</v>
      </c>
      <c r="R206" s="626">
        <v>0</v>
      </c>
    </row>
    <row r="207" spans="1:18">
      <c r="A207" s="627">
        <v>2000</v>
      </c>
      <c r="B207" s="628">
        <v>2.1005027061168899</v>
      </c>
      <c r="C207" s="629">
        <v>6.1255973232667298</v>
      </c>
      <c r="D207" s="629">
        <v>16.968608677095201</v>
      </c>
      <c r="E207" s="629">
        <v>23.9492064613626</v>
      </c>
      <c r="F207" s="629">
        <v>44.788132921564703</v>
      </c>
      <c r="G207" s="629">
        <v>52.795605767765601</v>
      </c>
      <c r="H207" s="629">
        <v>23.469852347671502</v>
      </c>
      <c r="I207" s="629">
        <v>4.69129088508401</v>
      </c>
      <c r="J207" s="629">
        <v>0</v>
      </c>
      <c r="K207" s="629">
        <v>0</v>
      </c>
      <c r="L207" s="629">
        <v>0</v>
      </c>
      <c r="M207" s="629">
        <v>0</v>
      </c>
      <c r="N207" s="629">
        <v>0</v>
      </c>
      <c r="O207" s="629">
        <v>0</v>
      </c>
      <c r="P207" s="629">
        <v>0</v>
      </c>
      <c r="Q207" s="629">
        <v>0</v>
      </c>
      <c r="R207" s="630">
        <v>0</v>
      </c>
    </row>
    <row r="208" spans="1:18">
      <c r="A208" s="627">
        <v>2001</v>
      </c>
      <c r="B208" s="628">
        <v>2.2897616087524</v>
      </c>
      <c r="C208" s="629">
        <v>10.028504183226801</v>
      </c>
      <c r="D208" s="629">
        <v>18.4683644376377</v>
      </c>
      <c r="E208" s="629">
        <v>23.6239473687986</v>
      </c>
      <c r="F208" s="629">
        <v>44.397448474758399</v>
      </c>
      <c r="G208" s="629">
        <v>55.336560200670903</v>
      </c>
      <c r="H208" s="629">
        <v>24.546974667633101</v>
      </c>
      <c r="I208" s="629">
        <v>4.2528686672323603</v>
      </c>
      <c r="J208" s="629">
        <v>0</v>
      </c>
      <c r="K208" s="629">
        <v>0</v>
      </c>
      <c r="L208" s="629">
        <v>0</v>
      </c>
      <c r="M208" s="629">
        <v>0</v>
      </c>
      <c r="N208" s="629">
        <v>0</v>
      </c>
      <c r="O208" s="629">
        <v>0</v>
      </c>
      <c r="P208" s="629">
        <v>0</v>
      </c>
      <c r="Q208" s="629">
        <v>0</v>
      </c>
      <c r="R208" s="630">
        <v>0</v>
      </c>
    </row>
    <row r="209" spans="1:18">
      <c r="A209" s="627">
        <v>2002</v>
      </c>
      <c r="B209" s="628">
        <v>2.2572729303971899</v>
      </c>
      <c r="C209" s="629">
        <v>9.4949284402382492</v>
      </c>
      <c r="D209" s="629">
        <v>16.860107376516101</v>
      </c>
      <c r="E209" s="629">
        <v>26.288594806638301</v>
      </c>
      <c r="F209" s="629">
        <v>42.357768186005302</v>
      </c>
      <c r="G209" s="629">
        <v>58.155652342704201</v>
      </c>
      <c r="H209" s="629">
        <v>22.4562562419421</v>
      </c>
      <c r="I209" s="629">
        <v>3.15646162810744</v>
      </c>
      <c r="J209" s="629">
        <v>0</v>
      </c>
      <c r="K209" s="629">
        <v>0</v>
      </c>
      <c r="L209" s="629">
        <v>0</v>
      </c>
      <c r="M209" s="629">
        <v>0</v>
      </c>
      <c r="N209" s="629">
        <v>0</v>
      </c>
      <c r="O209" s="629">
        <v>0</v>
      </c>
      <c r="P209" s="629">
        <v>0</v>
      </c>
      <c r="Q209" s="629">
        <v>0</v>
      </c>
      <c r="R209" s="630">
        <v>0</v>
      </c>
    </row>
    <row r="210" spans="1:18">
      <c r="A210" s="627">
        <v>2003</v>
      </c>
      <c r="B210" s="628">
        <v>2.8842865595165201</v>
      </c>
      <c r="C210" s="629">
        <v>8.9500785119531105</v>
      </c>
      <c r="D210" s="629">
        <v>19.060293975220699</v>
      </c>
      <c r="E210" s="629">
        <v>29.5709192162623</v>
      </c>
      <c r="F210" s="629">
        <v>48.773919411515699</v>
      </c>
      <c r="G210" s="629">
        <v>59.786612076866</v>
      </c>
      <c r="H210" s="629">
        <v>25.085300205216601</v>
      </c>
      <c r="I210" s="629">
        <v>2.6325847675907901</v>
      </c>
      <c r="J210" s="629">
        <v>0</v>
      </c>
      <c r="K210" s="629">
        <v>0</v>
      </c>
      <c r="L210" s="629">
        <v>0</v>
      </c>
      <c r="M210" s="629">
        <v>0</v>
      </c>
      <c r="N210" s="629">
        <v>0</v>
      </c>
      <c r="O210" s="629">
        <v>0</v>
      </c>
      <c r="P210" s="629">
        <v>0</v>
      </c>
      <c r="Q210" s="629">
        <v>0</v>
      </c>
      <c r="R210" s="630">
        <v>0</v>
      </c>
    </row>
    <row r="211" spans="1:18">
      <c r="A211" s="627">
        <v>2004</v>
      </c>
      <c r="B211" s="628">
        <v>4.1092246329928299</v>
      </c>
      <c r="C211" s="629">
        <v>8.8345286762321606</v>
      </c>
      <c r="D211" s="629">
        <v>20.3527836863177</v>
      </c>
      <c r="E211" s="629">
        <v>30.783555382646</v>
      </c>
      <c r="F211" s="629">
        <v>46.563414762159503</v>
      </c>
      <c r="G211" s="629">
        <v>57.879849166786599</v>
      </c>
      <c r="H211" s="629">
        <v>26.500974791179299</v>
      </c>
      <c r="I211" s="629">
        <v>2.1181452359221402</v>
      </c>
      <c r="J211" s="629">
        <v>0.43160950696827199</v>
      </c>
      <c r="K211" s="629">
        <v>0</v>
      </c>
      <c r="L211" s="629">
        <v>0</v>
      </c>
      <c r="M211" s="629">
        <v>0</v>
      </c>
      <c r="N211" s="629">
        <v>0</v>
      </c>
      <c r="O211" s="629">
        <v>0</v>
      </c>
      <c r="P211" s="629">
        <v>0</v>
      </c>
      <c r="Q211" s="629">
        <v>0</v>
      </c>
      <c r="R211" s="630">
        <v>0</v>
      </c>
    </row>
    <row r="212" spans="1:18">
      <c r="A212" s="627">
        <v>2005</v>
      </c>
      <c r="B212" s="628">
        <v>4.7095289717714399</v>
      </c>
      <c r="C212" s="629">
        <v>9.0564002392324596</v>
      </c>
      <c r="D212" s="629">
        <v>23.221054214281398</v>
      </c>
      <c r="E212" s="629">
        <v>29.799617536306201</v>
      </c>
      <c r="F212" s="629">
        <v>45.277407346729298</v>
      </c>
      <c r="G212" s="629">
        <v>58.095785670261598</v>
      </c>
      <c r="H212" s="629">
        <v>29.124407136617599</v>
      </c>
      <c r="I212" s="629">
        <v>2.2320766559116199</v>
      </c>
      <c r="J212" s="629">
        <v>0.71976005581810898</v>
      </c>
      <c r="K212" s="629">
        <v>0</v>
      </c>
      <c r="L212" s="629">
        <v>0</v>
      </c>
      <c r="M212" s="629">
        <v>0</v>
      </c>
      <c r="N212" s="629">
        <v>0</v>
      </c>
      <c r="O212" s="629">
        <v>0</v>
      </c>
      <c r="P212" s="629">
        <v>0</v>
      </c>
      <c r="Q212" s="629">
        <v>0</v>
      </c>
      <c r="R212" s="630">
        <v>0</v>
      </c>
    </row>
    <row r="213" spans="1:18">
      <c r="A213" s="627">
        <v>2006</v>
      </c>
      <c r="B213" s="628">
        <v>5.0755052694335703</v>
      </c>
      <c r="C213" s="629">
        <v>6.8408282008312797</v>
      </c>
      <c r="D213" s="629">
        <v>24.597190741743301</v>
      </c>
      <c r="E213" s="629">
        <v>29.7940945981486</v>
      </c>
      <c r="F213" s="629">
        <v>45.460195339961103</v>
      </c>
      <c r="G213" s="629">
        <v>58.244563308501597</v>
      </c>
      <c r="H213" s="629">
        <v>30.6937317342834</v>
      </c>
      <c r="I213" s="629">
        <v>2.34679469155494</v>
      </c>
      <c r="J213" s="629">
        <v>0.70641437221063197</v>
      </c>
      <c r="K213" s="629">
        <v>0</v>
      </c>
      <c r="L213" s="629">
        <v>0</v>
      </c>
      <c r="M213" s="629">
        <v>0</v>
      </c>
      <c r="N213" s="629">
        <v>0</v>
      </c>
      <c r="O213" s="629">
        <v>0</v>
      </c>
      <c r="P213" s="629">
        <v>0</v>
      </c>
      <c r="Q213" s="629">
        <v>0</v>
      </c>
      <c r="R213" s="630">
        <v>0</v>
      </c>
    </row>
    <row r="214" spans="1:18">
      <c r="A214" s="627">
        <v>2007</v>
      </c>
      <c r="B214" s="628">
        <v>4.8758265266369696</v>
      </c>
      <c r="C214" s="629">
        <v>5.6776987038598801</v>
      </c>
      <c r="D214" s="629">
        <v>25.442339371090899</v>
      </c>
      <c r="E214" s="629">
        <v>27.670626204450201</v>
      </c>
      <c r="F214" s="629">
        <v>42.540737847762202</v>
      </c>
      <c r="G214" s="629">
        <v>51.680379303802098</v>
      </c>
      <c r="H214" s="629">
        <v>30.583628768847799</v>
      </c>
      <c r="I214" s="629">
        <v>2.3333085488660199</v>
      </c>
      <c r="J214" s="629">
        <v>0.70235487563199395</v>
      </c>
      <c r="K214" s="629">
        <v>0.208500527112745</v>
      </c>
      <c r="L214" s="629">
        <v>0</v>
      </c>
      <c r="M214" s="629">
        <v>0</v>
      </c>
      <c r="N214" s="629">
        <v>0</v>
      </c>
      <c r="O214" s="629">
        <v>0</v>
      </c>
      <c r="P214" s="629">
        <v>0</v>
      </c>
      <c r="Q214" s="629">
        <v>0</v>
      </c>
      <c r="R214" s="630">
        <v>0</v>
      </c>
    </row>
    <row r="215" spans="1:18">
      <c r="A215" s="627">
        <v>2008</v>
      </c>
      <c r="B215" s="628">
        <v>4.1594010336824097</v>
      </c>
      <c r="C215" s="629">
        <v>5.2721521103465703</v>
      </c>
      <c r="D215" s="629">
        <v>27.327282115086799</v>
      </c>
      <c r="E215" s="629">
        <v>24.4282392260289</v>
      </c>
      <c r="F215" s="629">
        <v>36.313091969613403</v>
      </c>
      <c r="G215" s="629">
        <v>49.011557710392701</v>
      </c>
      <c r="H215" s="629">
        <v>29.3808404016367</v>
      </c>
      <c r="I215" s="629">
        <v>3.0959288438189199</v>
      </c>
      <c r="J215" s="629">
        <v>0.70309554458591506</v>
      </c>
      <c r="K215" s="629">
        <v>0.20872040152761201</v>
      </c>
      <c r="L215" s="629">
        <v>0</v>
      </c>
      <c r="M215" s="629">
        <v>0</v>
      </c>
      <c r="N215" s="629">
        <v>0</v>
      </c>
      <c r="O215" s="629">
        <v>0</v>
      </c>
      <c r="P215" s="629">
        <v>0</v>
      </c>
      <c r="Q215" s="629">
        <v>0</v>
      </c>
      <c r="R215" s="630">
        <v>0</v>
      </c>
    </row>
    <row r="216" spans="1:18">
      <c r="A216" s="627">
        <v>2009</v>
      </c>
      <c r="B216" s="628">
        <v>3.01010229154083</v>
      </c>
      <c r="C216" s="629">
        <v>6.1614509309494103</v>
      </c>
      <c r="D216" s="629">
        <v>28.4278337304297</v>
      </c>
      <c r="E216" s="629">
        <v>25.9383512568612</v>
      </c>
      <c r="F216" s="629">
        <v>35.565597546604003</v>
      </c>
      <c r="G216" s="629">
        <v>49.112502754206901</v>
      </c>
      <c r="H216" s="629">
        <v>26.508887542486001</v>
      </c>
      <c r="I216" s="629">
        <v>5.16272657045206</v>
      </c>
      <c r="J216" s="629">
        <v>0.90822607491178597</v>
      </c>
      <c r="K216" s="629">
        <v>0.207898657444441</v>
      </c>
      <c r="L216" s="629">
        <v>0</v>
      </c>
      <c r="M216" s="629">
        <v>0</v>
      </c>
      <c r="N216" s="629">
        <v>0</v>
      </c>
      <c r="O216" s="629">
        <v>0</v>
      </c>
      <c r="P216" s="629">
        <v>0</v>
      </c>
      <c r="Q216" s="629">
        <v>0</v>
      </c>
      <c r="R216" s="630">
        <v>0</v>
      </c>
    </row>
    <row r="217" spans="1:18">
      <c r="A217" s="627">
        <v>2010</v>
      </c>
      <c r="B217" s="628">
        <v>2.1733136525672401</v>
      </c>
      <c r="C217" s="629">
        <v>6.4935800383852698</v>
      </c>
      <c r="D217" s="629">
        <v>27.748714905925301</v>
      </c>
      <c r="E217" s="629">
        <v>28.044533782566202</v>
      </c>
      <c r="F217" s="629">
        <v>34.162444795318997</v>
      </c>
      <c r="G217" s="629">
        <v>50.442210210534697</v>
      </c>
      <c r="H217" s="629">
        <v>26.1496378962492</v>
      </c>
      <c r="I217" s="629">
        <v>7.7263626373235397</v>
      </c>
      <c r="J217" s="629">
        <v>0.90606067762272502</v>
      </c>
      <c r="K217" s="629">
        <v>0.20740298439379301</v>
      </c>
      <c r="L217" s="629">
        <v>0</v>
      </c>
      <c r="M217" s="629">
        <v>0</v>
      </c>
      <c r="N217" s="629">
        <v>0</v>
      </c>
      <c r="O217" s="629">
        <v>0</v>
      </c>
      <c r="P217" s="629">
        <v>0</v>
      </c>
      <c r="Q217" s="629">
        <v>0</v>
      </c>
      <c r="R217" s="630">
        <v>0</v>
      </c>
    </row>
    <row r="218" spans="1:18">
      <c r="A218" s="627">
        <v>2011</v>
      </c>
      <c r="B218" s="628">
        <v>2.06342164205746</v>
      </c>
      <c r="C218" s="629">
        <v>6.3220821909397502</v>
      </c>
      <c r="D218" s="629">
        <v>27.968523221646301</v>
      </c>
      <c r="E218" s="629">
        <v>30.187481765377498</v>
      </c>
      <c r="F218" s="629">
        <v>32.243308143123699</v>
      </c>
      <c r="G218" s="629">
        <v>46.343501295134303</v>
      </c>
      <c r="H218" s="629">
        <v>25.808728881607099</v>
      </c>
      <c r="I218" s="629">
        <v>8.8253858483111198</v>
      </c>
      <c r="J218" s="629">
        <v>1.1140966115083399</v>
      </c>
      <c r="K218" s="629">
        <v>0.20752088282016501</v>
      </c>
      <c r="L218" s="629">
        <v>0</v>
      </c>
      <c r="M218" s="629">
        <v>0</v>
      </c>
      <c r="N218" s="629">
        <v>0</v>
      </c>
      <c r="O218" s="629">
        <v>0</v>
      </c>
      <c r="P218" s="629">
        <v>0</v>
      </c>
      <c r="Q218" s="629">
        <v>0</v>
      </c>
      <c r="R218" s="630">
        <v>0</v>
      </c>
    </row>
    <row r="219" spans="1:18">
      <c r="A219" s="627">
        <v>2012</v>
      </c>
      <c r="B219" s="628">
        <v>3.0741016638706502</v>
      </c>
      <c r="C219" s="629">
        <v>7.5987840449508601</v>
      </c>
      <c r="D219" s="629">
        <v>29.797107657716399</v>
      </c>
      <c r="E219" s="629">
        <v>31.5152153860958</v>
      </c>
      <c r="F219" s="629">
        <v>34.1031505777283</v>
      </c>
      <c r="G219" s="629">
        <v>48.424035277700298</v>
      </c>
      <c r="H219" s="629">
        <v>26.735759267785301</v>
      </c>
      <c r="I219" s="629">
        <v>10.529307183586999</v>
      </c>
      <c r="J219" s="629">
        <v>1.3271323596639499</v>
      </c>
      <c r="K219" s="629">
        <v>0</v>
      </c>
      <c r="L219" s="629">
        <v>0</v>
      </c>
      <c r="M219" s="629">
        <v>0</v>
      </c>
      <c r="N219" s="629">
        <v>0</v>
      </c>
      <c r="O219" s="629">
        <v>0</v>
      </c>
      <c r="P219" s="629">
        <v>0</v>
      </c>
      <c r="Q219" s="629">
        <v>0</v>
      </c>
      <c r="R219" s="630">
        <v>0</v>
      </c>
    </row>
    <row r="220" spans="1:18">
      <c r="A220" s="627">
        <v>2013</v>
      </c>
      <c r="B220" s="628">
        <v>3.2461543488584099</v>
      </c>
      <c r="C220" s="629">
        <v>9.4905339574079903</v>
      </c>
      <c r="D220" s="629">
        <v>32.0908109209809</v>
      </c>
      <c r="E220" s="629">
        <v>33.724451724021101</v>
      </c>
      <c r="F220" s="629">
        <v>32.416013108937797</v>
      </c>
      <c r="G220" s="629">
        <v>49.630705480050402</v>
      </c>
      <c r="H220" s="629">
        <v>26.600129108836001</v>
      </c>
      <c r="I220" s="629">
        <v>11.417095162836199</v>
      </c>
      <c r="J220" s="629">
        <v>1.52775571704115</v>
      </c>
      <c r="K220" s="629">
        <v>0</v>
      </c>
      <c r="L220" s="629">
        <v>0</v>
      </c>
      <c r="M220" s="629">
        <v>0</v>
      </c>
      <c r="N220" s="629">
        <v>0</v>
      </c>
      <c r="O220" s="629">
        <v>0</v>
      </c>
      <c r="P220" s="629">
        <v>0</v>
      </c>
      <c r="Q220" s="629">
        <v>0</v>
      </c>
      <c r="R220" s="630">
        <v>0</v>
      </c>
    </row>
    <row r="221" spans="1:18">
      <c r="A221" s="627">
        <v>2014</v>
      </c>
      <c r="B221" s="628">
        <v>4.1399476461545301</v>
      </c>
      <c r="C221" s="629">
        <v>8.6996068648713205</v>
      </c>
      <c r="D221" s="629">
        <v>35.978159909188001</v>
      </c>
      <c r="E221" s="629">
        <v>36.006491508353797</v>
      </c>
      <c r="F221" s="629">
        <v>31.111474703898601</v>
      </c>
      <c r="G221" s="629">
        <v>48.6360543035617</v>
      </c>
      <c r="H221" s="629">
        <v>25.251998998987599</v>
      </c>
      <c r="I221" s="629">
        <v>11.4695789653486</v>
      </c>
      <c r="J221" s="629">
        <v>1.4884478462325299</v>
      </c>
      <c r="K221" s="629">
        <v>0</v>
      </c>
      <c r="L221" s="629">
        <v>0</v>
      </c>
      <c r="M221" s="629">
        <v>0</v>
      </c>
      <c r="N221" s="629">
        <v>0</v>
      </c>
      <c r="O221" s="629">
        <v>0</v>
      </c>
      <c r="P221" s="629">
        <v>0</v>
      </c>
      <c r="Q221" s="629">
        <v>0</v>
      </c>
      <c r="R221" s="630">
        <v>0</v>
      </c>
    </row>
    <row r="222" spans="1:18">
      <c r="A222" s="627">
        <v>2015</v>
      </c>
      <c r="B222" s="628">
        <v>4.2179552621631897</v>
      </c>
      <c r="C222" s="629">
        <v>7.9875453455652803</v>
      </c>
      <c r="D222" s="629">
        <v>42.177003841988203</v>
      </c>
      <c r="E222" s="629">
        <v>36.670612965117499</v>
      </c>
      <c r="F222" s="629">
        <v>31.1938172705845</v>
      </c>
      <c r="G222" s="629">
        <v>44.030443393108399</v>
      </c>
      <c r="H222" s="629">
        <v>24.483412228499901</v>
      </c>
      <c r="I222" s="629">
        <v>12.25974010547</v>
      </c>
      <c r="J222" s="629">
        <v>1.7046568314871999</v>
      </c>
      <c r="K222" s="629">
        <v>6.7588501918591101E-2</v>
      </c>
      <c r="L222" s="629">
        <v>0</v>
      </c>
      <c r="M222" s="629">
        <v>0</v>
      </c>
      <c r="N222" s="629">
        <v>0</v>
      </c>
      <c r="O222" s="629">
        <v>0</v>
      </c>
      <c r="P222" s="629">
        <v>0</v>
      </c>
      <c r="Q222" s="629">
        <v>0</v>
      </c>
      <c r="R222" s="630">
        <v>0</v>
      </c>
    </row>
    <row r="223" spans="1:18">
      <c r="A223" s="627">
        <v>2016</v>
      </c>
      <c r="B223" s="628">
        <v>3.64498098590808</v>
      </c>
      <c r="C223" s="629">
        <v>8.4880002158774506</v>
      </c>
      <c r="D223" s="629">
        <v>43.972861102056903</v>
      </c>
      <c r="E223" s="629">
        <v>36.605150642801497</v>
      </c>
      <c r="F223" s="629">
        <v>29.7209906535283</v>
      </c>
      <c r="G223" s="629">
        <v>42.1416759679853</v>
      </c>
      <c r="H223" s="629">
        <v>22.720624442850301</v>
      </c>
      <c r="I223" s="629">
        <v>13.770194272440101</v>
      </c>
      <c r="J223" s="629">
        <v>1.52850402482433</v>
      </c>
      <c r="K223" s="629">
        <v>6.3968956406499897E-2</v>
      </c>
      <c r="L223" s="629">
        <v>0</v>
      </c>
      <c r="M223" s="629">
        <v>0</v>
      </c>
      <c r="N223" s="629">
        <v>0</v>
      </c>
      <c r="O223" s="629">
        <v>0</v>
      </c>
      <c r="P223" s="629">
        <v>0</v>
      </c>
      <c r="Q223" s="629">
        <v>0</v>
      </c>
      <c r="R223" s="630">
        <v>0</v>
      </c>
    </row>
    <row r="224" spans="1:18">
      <c r="A224" s="627">
        <v>2017</v>
      </c>
      <c r="B224" s="628">
        <v>3.3300164308829401</v>
      </c>
      <c r="C224" s="629">
        <v>7.5484377132457796</v>
      </c>
      <c r="D224" s="629">
        <v>43.759188964976602</v>
      </c>
      <c r="E224" s="629">
        <v>36.6581863535244</v>
      </c>
      <c r="F224" s="629">
        <v>30.7802974169565</v>
      </c>
      <c r="G224" s="629">
        <v>39.315920741095603</v>
      </c>
      <c r="H224" s="629">
        <v>21.458798268175201</v>
      </c>
      <c r="I224" s="629">
        <v>13.7370891184505</v>
      </c>
      <c r="J224" s="629">
        <v>1.9326492407187299</v>
      </c>
      <c r="K224" s="629">
        <v>6.0332374349263002E-2</v>
      </c>
      <c r="L224" s="629">
        <v>0</v>
      </c>
      <c r="M224" s="629">
        <v>0</v>
      </c>
      <c r="N224" s="629">
        <v>0</v>
      </c>
      <c r="O224" s="629">
        <v>0</v>
      </c>
      <c r="P224" s="629">
        <v>0</v>
      </c>
      <c r="Q224" s="629">
        <v>0</v>
      </c>
      <c r="R224" s="630">
        <v>0</v>
      </c>
    </row>
    <row r="225" spans="1:18">
      <c r="A225" s="627">
        <v>2018</v>
      </c>
      <c r="B225" s="628">
        <v>4.4078709887510303</v>
      </c>
      <c r="C225" s="629">
        <v>7.2736049485145502</v>
      </c>
      <c r="D225" s="629">
        <v>43.138362618601299</v>
      </c>
      <c r="E225" s="629">
        <v>42.016841078137197</v>
      </c>
      <c r="F225" s="629">
        <v>31.102754871010202</v>
      </c>
      <c r="G225" s="629">
        <v>34.668457612814997</v>
      </c>
      <c r="H225" s="629">
        <v>21.4974879725786</v>
      </c>
      <c r="I225" s="629">
        <v>15.0112990877199</v>
      </c>
      <c r="J225" s="629">
        <v>2.25718023524426</v>
      </c>
      <c r="K225" s="629">
        <v>5.7579614153502497E-2</v>
      </c>
      <c r="L225" s="629">
        <v>0</v>
      </c>
      <c r="M225" s="629">
        <v>0</v>
      </c>
      <c r="N225" s="629">
        <v>0</v>
      </c>
      <c r="O225" s="629">
        <v>0</v>
      </c>
      <c r="P225" s="629">
        <v>0</v>
      </c>
      <c r="Q225" s="629">
        <v>0</v>
      </c>
      <c r="R225" s="630">
        <v>0</v>
      </c>
    </row>
    <row r="226" spans="1:18">
      <c r="A226" s="627">
        <v>2019</v>
      </c>
      <c r="B226" s="628">
        <v>4.9295999631386298</v>
      </c>
      <c r="C226" s="629">
        <v>7.9027706111948097</v>
      </c>
      <c r="D226" s="629">
        <v>43.420908439453797</v>
      </c>
      <c r="E226" s="629">
        <v>42.1991451272295</v>
      </c>
      <c r="F226" s="629">
        <v>32.816546611327297</v>
      </c>
      <c r="G226" s="629">
        <v>31.259149164001201</v>
      </c>
      <c r="H226" s="629">
        <v>21.557090521278599</v>
      </c>
      <c r="I226" s="629">
        <v>13.9685555506701</v>
      </c>
      <c r="J226" s="629">
        <v>2.9177347821475901</v>
      </c>
      <c r="K226" s="629">
        <v>0.21407879820121101</v>
      </c>
      <c r="L226" s="629">
        <v>0</v>
      </c>
      <c r="M226" s="629">
        <v>0</v>
      </c>
      <c r="N226" s="629">
        <v>0</v>
      </c>
      <c r="O226" s="629">
        <v>0</v>
      </c>
      <c r="P226" s="629">
        <v>0</v>
      </c>
      <c r="Q226" s="629">
        <v>0</v>
      </c>
      <c r="R226" s="630">
        <v>0</v>
      </c>
    </row>
    <row r="227" spans="1:18">
      <c r="A227" s="627">
        <v>2020</v>
      </c>
      <c r="B227" s="628">
        <v>6.4579139543303201</v>
      </c>
      <c r="C227" s="629">
        <v>7.9239498521877101</v>
      </c>
      <c r="D227" s="629">
        <v>43.804783262683799</v>
      </c>
      <c r="E227" s="629">
        <v>44.354354998750402</v>
      </c>
      <c r="F227" s="629">
        <v>32.202956740171501</v>
      </c>
      <c r="G227" s="629">
        <v>30.234443181369201</v>
      </c>
      <c r="H227" s="629">
        <v>19.626491021894498</v>
      </c>
      <c r="I227" s="629">
        <v>13.379694375413001</v>
      </c>
      <c r="J227" s="629">
        <v>3.3889265822895398</v>
      </c>
      <c r="K227" s="629">
        <v>0.18271061248625201</v>
      </c>
      <c r="L227" s="629">
        <v>0</v>
      </c>
      <c r="M227" s="629">
        <v>0.156510718251029</v>
      </c>
      <c r="N227" s="629">
        <v>0</v>
      </c>
      <c r="O227" s="629">
        <v>0</v>
      </c>
      <c r="P227" s="629">
        <v>0</v>
      </c>
      <c r="Q227" s="629">
        <v>0</v>
      </c>
      <c r="R227" s="630">
        <v>0</v>
      </c>
    </row>
    <row r="228" spans="1:18">
      <c r="A228" s="627">
        <v>2021</v>
      </c>
      <c r="B228" s="628">
        <v>7.0101772293114903</v>
      </c>
      <c r="C228" s="629">
        <v>7.3628592054116302</v>
      </c>
      <c r="D228" s="629">
        <v>47.906757365554597</v>
      </c>
      <c r="E228" s="629">
        <v>45.865216932650199</v>
      </c>
      <c r="F228" s="629">
        <v>34.049613033368701</v>
      </c>
      <c r="G228" s="629">
        <v>30.724622661037799</v>
      </c>
      <c r="H228" s="629">
        <v>18.4226535223344</v>
      </c>
      <c r="I228" s="629">
        <v>13.0734795133537</v>
      </c>
      <c r="J228" s="629">
        <v>4.1759889372092198</v>
      </c>
      <c r="K228" s="629">
        <v>0.33860594241393699</v>
      </c>
      <c r="L228" s="629">
        <v>0</v>
      </c>
      <c r="M228" s="629">
        <v>0.15622678897016601</v>
      </c>
      <c r="N228" s="629">
        <v>0</v>
      </c>
      <c r="O228" s="629">
        <v>0</v>
      </c>
      <c r="P228" s="629">
        <v>0</v>
      </c>
      <c r="Q228" s="629">
        <v>0</v>
      </c>
      <c r="R228" s="630">
        <v>0</v>
      </c>
    </row>
    <row r="229" spans="1:18">
      <c r="A229" s="627">
        <v>2022</v>
      </c>
      <c r="B229" s="628">
        <v>6.9940842651862898</v>
      </c>
      <c r="C229" s="629">
        <v>7.9468549244404798</v>
      </c>
      <c r="D229" s="629">
        <v>52.3457053206821</v>
      </c>
      <c r="E229" s="629">
        <v>48.726244853031197</v>
      </c>
      <c r="F229" s="629">
        <v>33.5014949927399</v>
      </c>
      <c r="G229" s="629">
        <v>30.474826575105901</v>
      </c>
      <c r="H229" s="629">
        <v>16.866701393836699</v>
      </c>
      <c r="I229" s="629">
        <v>13.600661410330799</v>
      </c>
      <c r="J229" s="629">
        <v>3.8615333564774201</v>
      </c>
      <c r="K229" s="629">
        <v>0.33843048393384401</v>
      </c>
      <c r="L229" s="629">
        <v>0</v>
      </c>
      <c r="M229" s="629">
        <v>0.15614583553282499</v>
      </c>
      <c r="N229" s="629">
        <v>0</v>
      </c>
      <c r="O229" s="629">
        <v>0</v>
      </c>
      <c r="P229" s="629">
        <v>0</v>
      </c>
      <c r="Q229" s="629">
        <v>0</v>
      </c>
      <c r="R229" s="630">
        <v>0</v>
      </c>
    </row>
    <row r="230" spans="1:18">
      <c r="A230" s="627">
        <v>2023</v>
      </c>
      <c r="B230" s="628">
        <v>7.6139983149549302</v>
      </c>
      <c r="C230" s="629">
        <v>6.4897935284650696</v>
      </c>
      <c r="D230" s="629">
        <v>54.353104210252802</v>
      </c>
      <c r="E230" s="629">
        <v>46.6668058578623</v>
      </c>
      <c r="F230" s="629">
        <v>34.722739906315802</v>
      </c>
      <c r="G230" s="629">
        <v>31.748181056961901</v>
      </c>
      <c r="H230" s="629">
        <v>17.988975743838001</v>
      </c>
      <c r="I230" s="629">
        <v>13.53560209256</v>
      </c>
      <c r="J230" s="629">
        <v>4.3785794340257196</v>
      </c>
      <c r="K230" s="629">
        <v>0.33786783341488602</v>
      </c>
      <c r="L230" s="629">
        <v>0</v>
      </c>
      <c r="M230" s="629">
        <v>0.15588623854151801</v>
      </c>
      <c r="N230" s="629">
        <v>0</v>
      </c>
      <c r="O230" s="629">
        <v>0</v>
      </c>
      <c r="P230" s="629">
        <v>0</v>
      </c>
      <c r="Q230" s="629">
        <v>0</v>
      </c>
      <c r="R230" s="630">
        <v>0</v>
      </c>
    </row>
    <row r="231" spans="1:18">
      <c r="A231" s="627">
        <v>2024</v>
      </c>
      <c r="B231" s="628">
        <v>6.66317586153923</v>
      </c>
      <c r="C231" s="629">
        <v>5.7830174995668804</v>
      </c>
      <c r="D231" s="629">
        <v>54.590223751445002</v>
      </c>
      <c r="E231" s="629">
        <v>48.123082381416502</v>
      </c>
      <c r="F231" s="629">
        <v>34.4266426237917</v>
      </c>
      <c r="G231" s="629">
        <v>31.0745869823057</v>
      </c>
      <c r="H231" s="629">
        <v>17.598299917996101</v>
      </c>
      <c r="I231" s="629">
        <v>13.815392725774499</v>
      </c>
      <c r="J231" s="629">
        <v>4.4072971721854799</v>
      </c>
      <c r="K231" s="629">
        <v>0.49412672959662901</v>
      </c>
      <c r="L231" s="629">
        <v>0</v>
      </c>
      <c r="M231" s="629">
        <v>0.15600389265537301</v>
      </c>
      <c r="N231" s="629">
        <v>0</v>
      </c>
      <c r="O231" s="629">
        <v>0</v>
      </c>
      <c r="P231" s="629">
        <v>0</v>
      </c>
      <c r="Q231" s="629">
        <v>0</v>
      </c>
      <c r="R231" s="630">
        <v>0</v>
      </c>
    </row>
    <row r="232" spans="1:18" ht="15" thickBot="1">
      <c r="A232" s="631">
        <v>2025</v>
      </c>
      <c r="B232" s="632">
        <v>6.0758071562699696</v>
      </c>
      <c r="C232" s="633">
        <v>5.9315306483556096</v>
      </c>
      <c r="D232" s="633">
        <v>55.460848466565501</v>
      </c>
      <c r="E232" s="633">
        <v>46.428817380893697</v>
      </c>
      <c r="F232" s="633">
        <v>34.530885487562401</v>
      </c>
      <c r="G232" s="633">
        <v>29.1492889773941</v>
      </c>
      <c r="H232" s="633">
        <v>17.8323983554641</v>
      </c>
      <c r="I232" s="633">
        <v>12.605806566321601</v>
      </c>
      <c r="J232" s="633">
        <v>4.9617439079619201</v>
      </c>
      <c r="K232" s="633">
        <v>0.31232061459975402</v>
      </c>
      <c r="L232" s="633">
        <v>2.6141235441999401E-2</v>
      </c>
      <c r="M232" s="633">
        <v>0</v>
      </c>
      <c r="N232" s="633">
        <v>0</v>
      </c>
      <c r="O232" s="633">
        <v>0</v>
      </c>
      <c r="P232" s="633">
        <v>0</v>
      </c>
      <c r="Q232" s="633">
        <v>0</v>
      </c>
      <c r="R232" s="634">
        <v>0</v>
      </c>
    </row>
    <row r="233" spans="1:18" ht="15" thickTop="1"/>
    <row r="235" spans="1:18" ht="15.6">
      <c r="A235" s="615" t="s">
        <v>505</v>
      </c>
      <c r="L235" s="617"/>
      <c r="M235" s="617"/>
    </row>
    <row r="236" spans="1:18" ht="16.2" thickBot="1">
      <c r="A236" s="615"/>
    </row>
    <row r="237" spans="1:18" ht="15.6">
      <c r="A237" s="618"/>
      <c r="B237" s="933" t="s">
        <v>475</v>
      </c>
      <c r="C237" s="934"/>
      <c r="D237" s="934"/>
      <c r="E237" s="934"/>
      <c r="F237" s="934"/>
      <c r="G237" s="934"/>
      <c r="H237" s="934"/>
      <c r="I237" s="934"/>
      <c r="J237" s="934"/>
      <c r="K237" s="934"/>
      <c r="L237" s="934"/>
      <c r="M237" s="934"/>
      <c r="N237" s="934"/>
      <c r="O237" s="934"/>
      <c r="P237" s="934"/>
      <c r="Q237" s="934"/>
      <c r="R237" s="935"/>
    </row>
    <row r="238" spans="1:18" ht="16.2" thickBot="1">
      <c r="A238" s="619" t="s">
        <v>476</v>
      </c>
      <c r="B238" s="620" t="s">
        <v>261</v>
      </c>
      <c r="C238" s="621" t="s">
        <v>262</v>
      </c>
      <c r="D238" s="621" t="s">
        <v>477</v>
      </c>
      <c r="E238" s="621" t="s">
        <v>478</v>
      </c>
      <c r="F238" s="621" t="s">
        <v>479</v>
      </c>
      <c r="G238" s="621" t="s">
        <v>480</v>
      </c>
      <c r="H238" s="621" t="s">
        <v>481</v>
      </c>
      <c r="I238" s="621" t="s">
        <v>482</v>
      </c>
      <c r="J238" s="621" t="s">
        <v>483</v>
      </c>
      <c r="K238" s="621" t="s">
        <v>484</v>
      </c>
      <c r="L238" s="621" t="s">
        <v>485</v>
      </c>
      <c r="M238" s="621" t="s">
        <v>486</v>
      </c>
      <c r="N238" s="621" t="s">
        <v>487</v>
      </c>
      <c r="O238" s="621" t="s">
        <v>488</v>
      </c>
      <c r="P238" s="621" t="s">
        <v>489</v>
      </c>
      <c r="Q238" s="621" t="s">
        <v>490</v>
      </c>
      <c r="R238" s="642" t="s">
        <v>491</v>
      </c>
    </row>
    <row r="239" spans="1:18" ht="15" thickTop="1">
      <c r="A239" s="623">
        <v>1999</v>
      </c>
      <c r="B239" s="624">
        <v>0</v>
      </c>
      <c r="C239" s="625">
        <v>0</v>
      </c>
      <c r="D239" s="625">
        <v>3.64989969577563</v>
      </c>
      <c r="E239" s="625">
        <v>2.11044270626964</v>
      </c>
      <c r="F239" s="625">
        <v>4.1059801052649796</v>
      </c>
      <c r="G239" s="625">
        <v>6.8531992410119802</v>
      </c>
      <c r="H239" s="625">
        <v>3.4265996205059901</v>
      </c>
      <c r="I239" s="625">
        <v>1.142199873502</v>
      </c>
      <c r="J239" s="625">
        <v>3.4265996205059901</v>
      </c>
      <c r="K239" s="625">
        <v>4.5687994940079797</v>
      </c>
      <c r="L239" s="625">
        <v>0</v>
      </c>
      <c r="M239" s="625">
        <v>1.142199873502</v>
      </c>
      <c r="N239" s="625">
        <v>0</v>
      </c>
      <c r="O239" s="625">
        <v>0</v>
      </c>
      <c r="P239" s="625">
        <v>0</v>
      </c>
      <c r="Q239" s="625">
        <v>0</v>
      </c>
      <c r="R239" s="626">
        <v>0</v>
      </c>
    </row>
    <row r="240" spans="1:18">
      <c r="A240" s="627">
        <v>2000</v>
      </c>
      <c r="B240" s="628">
        <v>0</v>
      </c>
      <c r="C240" s="629">
        <v>0.56058252098128802</v>
      </c>
      <c r="D240" s="629">
        <v>2.5705511499596998</v>
      </c>
      <c r="E240" s="629">
        <v>2.1569533659797</v>
      </c>
      <c r="F240" s="629">
        <v>3.4795357077308502</v>
      </c>
      <c r="G240" s="629">
        <v>6.1664077307941696</v>
      </c>
      <c r="H240" s="629">
        <v>2.3427864716850002</v>
      </c>
      <c r="I240" s="629">
        <v>3.3634951258877299</v>
      </c>
      <c r="J240" s="629">
        <v>2.2423300839251499</v>
      </c>
      <c r="K240" s="629">
        <v>3.9240776468690099</v>
      </c>
      <c r="L240" s="629">
        <v>0</v>
      </c>
      <c r="M240" s="629">
        <v>0.56058252098128802</v>
      </c>
      <c r="N240" s="629">
        <v>0</v>
      </c>
      <c r="O240" s="629">
        <v>0</v>
      </c>
      <c r="P240" s="629">
        <v>0</v>
      </c>
      <c r="Q240" s="629">
        <v>0</v>
      </c>
      <c r="R240" s="630">
        <v>0</v>
      </c>
    </row>
    <row r="241" spans="1:18">
      <c r="A241" s="627">
        <v>2001</v>
      </c>
      <c r="B241" s="628">
        <v>0</v>
      </c>
      <c r="C241" s="629">
        <v>0.37408904062350401</v>
      </c>
      <c r="D241" s="629">
        <v>2.4635633770260799</v>
      </c>
      <c r="E241" s="629">
        <v>2.8885659360784501</v>
      </c>
      <c r="F241" s="629">
        <v>2.3219706751500899</v>
      </c>
      <c r="G241" s="629">
        <v>4.8166582603560499</v>
      </c>
      <c r="H241" s="629">
        <v>3.7261512980344702</v>
      </c>
      <c r="I241" s="629">
        <v>3.0286996906960102</v>
      </c>
      <c r="J241" s="629">
        <v>2.2445342437410201</v>
      </c>
      <c r="K241" s="629">
        <v>3.7408904062350401</v>
      </c>
      <c r="L241" s="629">
        <v>0.74817808124700702</v>
      </c>
      <c r="M241" s="629">
        <v>0.37408904062350401</v>
      </c>
      <c r="N241" s="629">
        <v>0.37408904062350401</v>
      </c>
      <c r="O241" s="629">
        <v>0</v>
      </c>
      <c r="P241" s="629">
        <v>0</v>
      </c>
      <c r="Q241" s="629">
        <v>0</v>
      </c>
      <c r="R241" s="630">
        <v>0</v>
      </c>
    </row>
    <row r="242" spans="1:18">
      <c r="A242" s="627">
        <v>2002</v>
      </c>
      <c r="B242" s="628">
        <v>0</v>
      </c>
      <c r="C242" s="629">
        <v>0.27764734691232301</v>
      </c>
      <c r="D242" s="629">
        <v>1.8284466030911</v>
      </c>
      <c r="E242" s="629">
        <v>2.6991764477428402</v>
      </c>
      <c r="F242" s="629">
        <v>2.3869342414052399</v>
      </c>
      <c r="G242" s="629">
        <v>4.5131576240598097</v>
      </c>
      <c r="H242" s="629">
        <v>3.9654149380711798</v>
      </c>
      <c r="I242" s="629">
        <v>3.35847783772084</v>
      </c>
      <c r="J242" s="629">
        <v>1.9435314283862599</v>
      </c>
      <c r="K242" s="629">
        <v>3.86823836665187</v>
      </c>
      <c r="L242" s="629">
        <v>0.55529469382464602</v>
      </c>
      <c r="M242" s="629">
        <v>0.55529469382464602</v>
      </c>
      <c r="N242" s="629">
        <v>0.27764734691232301</v>
      </c>
      <c r="O242" s="629">
        <v>0</v>
      </c>
      <c r="P242" s="629">
        <v>0.38443051653480298</v>
      </c>
      <c r="Q242" s="629">
        <v>0</v>
      </c>
      <c r="R242" s="630">
        <v>0</v>
      </c>
    </row>
    <row r="243" spans="1:18">
      <c r="A243" s="627">
        <v>2003</v>
      </c>
      <c r="B243" s="628">
        <v>0</v>
      </c>
      <c r="C243" s="629">
        <v>0.43808509603294699</v>
      </c>
      <c r="D243" s="629">
        <v>2.9086878993655501</v>
      </c>
      <c r="E243" s="629">
        <v>3.0056142268628401</v>
      </c>
      <c r="F243" s="629">
        <v>2.75927897736352</v>
      </c>
      <c r="G243" s="629">
        <v>6.2224073742683697</v>
      </c>
      <c r="H243" s="629">
        <v>4.7036539633413499</v>
      </c>
      <c r="I243" s="629">
        <v>3.9343765347074902</v>
      </c>
      <c r="J243" s="629">
        <v>1.9713829321482601</v>
      </c>
      <c r="K243" s="629">
        <v>3.4898296835080602</v>
      </c>
      <c r="L243" s="629">
        <v>1.0952127400823699</v>
      </c>
      <c r="M243" s="629">
        <v>1.0952127400823699</v>
      </c>
      <c r="N243" s="629">
        <v>0.21904254801647299</v>
      </c>
      <c r="O243" s="629">
        <v>0</v>
      </c>
      <c r="P243" s="629">
        <v>0.303286311983609</v>
      </c>
      <c r="Q243" s="629">
        <v>0</v>
      </c>
      <c r="R243" s="630">
        <v>0</v>
      </c>
    </row>
    <row r="244" spans="1:18">
      <c r="A244" s="627">
        <v>2004</v>
      </c>
      <c r="B244" s="628">
        <v>0.215804753484136</v>
      </c>
      <c r="C244" s="629">
        <v>0.64741426045240802</v>
      </c>
      <c r="D244" s="629">
        <v>3.68672208662159</v>
      </c>
      <c r="E244" s="629">
        <v>3.05229927232892</v>
      </c>
      <c r="F244" s="629">
        <v>2.8059365657514301</v>
      </c>
      <c r="G244" s="629">
        <v>5.2228634828723601</v>
      </c>
      <c r="H244" s="629">
        <v>4.4183217814081504</v>
      </c>
      <c r="I244" s="629">
        <v>4.0920249941401403</v>
      </c>
      <c r="J244" s="629">
        <v>1.72643802787309</v>
      </c>
      <c r="K244" s="629">
        <v>3.22243973997581</v>
      </c>
      <c r="L244" s="629">
        <v>1.29482852090482</v>
      </c>
      <c r="M244" s="629">
        <v>0.86321901393654399</v>
      </c>
      <c r="N244" s="629">
        <v>0.43160950696827199</v>
      </c>
      <c r="O244" s="629">
        <v>0</v>
      </c>
      <c r="P244" s="629">
        <v>0.29880326167413501</v>
      </c>
      <c r="Q244" s="629">
        <v>0</v>
      </c>
      <c r="R244" s="630">
        <v>0</v>
      </c>
    </row>
    <row r="245" spans="1:18">
      <c r="A245" s="627">
        <v>2005</v>
      </c>
      <c r="B245" s="628">
        <v>0.21366741548955301</v>
      </c>
      <c r="C245" s="629">
        <v>0.85466966195821303</v>
      </c>
      <c r="D245" s="629">
        <v>4.4631063414873404</v>
      </c>
      <c r="E245" s="629">
        <v>2.5947343602220401</v>
      </c>
      <c r="F245" s="629">
        <v>2.64733927791556</v>
      </c>
      <c r="G245" s="629">
        <v>4.5301338097264097</v>
      </c>
      <c r="H245" s="629">
        <v>4.9772756101214002</v>
      </c>
      <c r="I245" s="629">
        <v>3.8378300167987098</v>
      </c>
      <c r="J245" s="629">
        <v>1.92300673940598</v>
      </c>
      <c r="K245" s="629">
        <v>2.9768571660835499</v>
      </c>
      <c r="L245" s="629">
        <v>1.7093393239164301</v>
      </c>
      <c r="M245" s="629">
        <v>1.0683370774477701</v>
      </c>
      <c r="N245" s="629">
        <v>0.42733483097910702</v>
      </c>
      <c r="O245" s="629">
        <v>0</v>
      </c>
      <c r="P245" s="629">
        <v>0.29584390348683498</v>
      </c>
      <c r="Q245" s="629">
        <v>0</v>
      </c>
      <c r="R245" s="630">
        <v>0</v>
      </c>
    </row>
    <row r="246" spans="1:18">
      <c r="A246" s="627">
        <v>2006</v>
      </c>
      <c r="B246" s="628">
        <v>0.28834523594063399</v>
      </c>
      <c r="C246" s="629">
        <v>1.08833025853433</v>
      </c>
      <c r="D246" s="629">
        <v>4.59005771548523</v>
      </c>
      <c r="E246" s="629">
        <v>3.2021839405744599</v>
      </c>
      <c r="F246" s="629">
        <v>3.33222239934303</v>
      </c>
      <c r="G246" s="629">
        <v>5.1842376365864604</v>
      </c>
      <c r="H246" s="629">
        <v>3.8823012272673099</v>
      </c>
      <c r="I246" s="629">
        <v>5.5598623541259897</v>
      </c>
      <c r="J246" s="629">
        <v>2.21698690897512</v>
      </c>
      <c r="K246" s="629">
        <v>3.5507776029047302</v>
      </c>
      <c r="L246" s="629">
        <v>1.6776450091091399</v>
      </c>
      <c r="M246" s="629">
        <v>1.25823375683186</v>
      </c>
      <c r="N246" s="629">
        <v>0.20970562613864299</v>
      </c>
      <c r="O246" s="629">
        <v>0</v>
      </c>
      <c r="P246" s="629">
        <v>0.29035840995156498</v>
      </c>
      <c r="Q246" s="629">
        <v>0</v>
      </c>
      <c r="R246" s="630">
        <v>0</v>
      </c>
    </row>
    <row r="247" spans="1:18">
      <c r="A247" s="627">
        <v>2007</v>
      </c>
      <c r="B247" s="628">
        <v>0.28668822478002498</v>
      </c>
      <c r="C247" s="629">
        <v>1.0820760356097301</v>
      </c>
      <c r="D247" s="629">
        <v>5.3976824959474596</v>
      </c>
      <c r="E247" s="629">
        <v>3.8092837802971502</v>
      </c>
      <c r="F247" s="629">
        <v>3.0232576431348099</v>
      </c>
      <c r="G247" s="629">
        <v>4.8668610039711204</v>
      </c>
      <c r="H247" s="629">
        <v>3.58443681185876</v>
      </c>
      <c r="I247" s="629">
        <v>5.5279119251820799</v>
      </c>
      <c r="J247" s="629">
        <v>2.4127472496959799</v>
      </c>
      <c r="K247" s="629">
        <v>3.0232576431348099</v>
      </c>
      <c r="L247" s="629">
        <v>2.07086893538921</v>
      </c>
      <c r="M247" s="629">
        <v>1.0425026355637299</v>
      </c>
      <c r="N247" s="629">
        <v>0.62550158133823597</v>
      </c>
      <c r="O247" s="629">
        <v>0</v>
      </c>
      <c r="P247" s="629">
        <v>0</v>
      </c>
      <c r="Q247" s="629">
        <v>0</v>
      </c>
      <c r="R247" s="630">
        <v>0</v>
      </c>
    </row>
    <row r="248" spans="1:18">
      <c r="A248" s="627">
        <v>2008</v>
      </c>
      <c r="B248" s="628">
        <v>0.28699055210046698</v>
      </c>
      <c r="C248" s="629">
        <v>1.2278812501467899</v>
      </c>
      <c r="D248" s="629">
        <v>4.6324449517045903</v>
      </c>
      <c r="E248" s="629">
        <v>3.6045804623417101</v>
      </c>
      <c r="F248" s="629">
        <v>2.69378724619567</v>
      </c>
      <c r="G248" s="629">
        <v>3.1704420271642801</v>
      </c>
      <c r="H248" s="629">
        <v>4.0614276772053497</v>
      </c>
      <c r="I248" s="629">
        <v>5.35309388205898</v>
      </c>
      <c r="J248" s="629">
        <v>2.2065712129097701</v>
      </c>
      <c r="K248" s="629">
        <v>3.2351662236779899</v>
      </c>
      <c r="L248" s="629">
        <v>1.6556119689973301</v>
      </c>
      <c r="M248" s="629">
        <v>0.62616120458283697</v>
      </c>
      <c r="N248" s="629">
        <v>1.0436020076380601</v>
      </c>
      <c r="O248" s="629">
        <v>0.20872040152761201</v>
      </c>
      <c r="P248" s="629">
        <v>0</v>
      </c>
      <c r="Q248" s="629">
        <v>0</v>
      </c>
      <c r="R248" s="630">
        <v>0</v>
      </c>
    </row>
    <row r="249" spans="1:18">
      <c r="A249" s="627">
        <v>2009</v>
      </c>
      <c r="B249" s="628">
        <v>7.7961996541665496E-2</v>
      </c>
      <c r="C249" s="629">
        <v>1.2230470118798999</v>
      </c>
      <c r="D249" s="629">
        <v>3.5747134654284398</v>
      </c>
      <c r="E249" s="629">
        <v>4.1579731488888196</v>
      </c>
      <c r="F249" s="629">
        <v>2.2057423858882901</v>
      </c>
      <c r="G249" s="629">
        <v>3.1755272532693701</v>
      </c>
      <c r="H249" s="629">
        <v>4.6691335779474699</v>
      </c>
      <c r="I249" s="629">
        <v>5.5550105471839801</v>
      </c>
      <c r="J249" s="629">
        <v>2.1978838166368901</v>
      </c>
      <c r="K249" s="629">
        <v>3.4303278478332802</v>
      </c>
      <c r="L249" s="629">
        <v>1.6490937305808</v>
      </c>
      <c r="M249" s="629">
        <v>0.62369597233332397</v>
      </c>
      <c r="N249" s="629">
        <v>1.2473919446666499</v>
      </c>
      <c r="O249" s="629">
        <v>0.207898657444441</v>
      </c>
      <c r="P249" s="629">
        <v>0</v>
      </c>
      <c r="Q249" s="629">
        <v>0</v>
      </c>
      <c r="R249" s="630">
        <v>0</v>
      </c>
    </row>
    <row r="250" spans="1:18">
      <c r="A250" s="627">
        <v>2010</v>
      </c>
      <c r="B250" s="628">
        <v>7.7776119147672407E-2</v>
      </c>
      <c r="C250" s="629">
        <v>1.2201310168902499</v>
      </c>
      <c r="D250" s="629">
        <v>2.6962387971193098</v>
      </c>
      <c r="E250" s="629">
        <v>5.2701305737447202</v>
      </c>
      <c r="F250" s="629">
        <v>1.9930804591290301</v>
      </c>
      <c r="G250" s="629">
        <v>3.3753591292183498</v>
      </c>
      <c r="H250" s="629">
        <v>5.1186849145403803</v>
      </c>
      <c r="I250" s="629">
        <v>5.2809155289331997</v>
      </c>
      <c r="J250" s="629">
        <v>2.1926436107127398</v>
      </c>
      <c r="K250" s="629">
        <v>3.0073432737100001</v>
      </c>
      <c r="L250" s="629">
        <v>2.2673709059898299</v>
      </c>
      <c r="M250" s="629">
        <v>0.41480596878758602</v>
      </c>
      <c r="N250" s="629">
        <v>1.6592238751503501</v>
      </c>
      <c r="O250" s="629">
        <v>0.20740298439379301</v>
      </c>
      <c r="P250" s="629">
        <v>0</v>
      </c>
      <c r="Q250" s="629">
        <v>0</v>
      </c>
      <c r="R250" s="630">
        <v>0</v>
      </c>
    </row>
    <row r="251" spans="1:18">
      <c r="A251" s="627">
        <v>2011</v>
      </c>
      <c r="B251" s="628">
        <v>0</v>
      </c>
      <c r="C251" s="629">
        <v>1.18143713798348</v>
      </c>
      <c r="D251" s="629">
        <v>2.6471778854305801</v>
      </c>
      <c r="E251" s="629">
        <v>4.8580846189083404</v>
      </c>
      <c r="F251" s="629">
        <v>2.2017343104571001</v>
      </c>
      <c r="G251" s="629">
        <v>2.6726614498408998</v>
      </c>
      <c r="H251" s="629">
        <v>5.53663640155371</v>
      </c>
      <c r="I251" s="629">
        <v>3.77594622335431</v>
      </c>
      <c r="J251" s="629">
        <v>2.04169420562619</v>
      </c>
      <c r="K251" s="629">
        <v>1.97144838679156</v>
      </c>
      <c r="L251" s="629">
        <v>1.8536180295262701</v>
      </c>
      <c r="M251" s="629">
        <v>0.62256264846049403</v>
      </c>
      <c r="N251" s="629">
        <v>1.6601670625613201</v>
      </c>
      <c r="O251" s="629">
        <v>0.20752088282016501</v>
      </c>
      <c r="P251" s="629">
        <v>0</v>
      </c>
      <c r="Q251" s="629">
        <v>0</v>
      </c>
      <c r="R251" s="630">
        <v>0</v>
      </c>
    </row>
    <row r="252" spans="1:18">
      <c r="A252" s="627">
        <v>2012</v>
      </c>
      <c r="B252" s="628">
        <v>0.62516048723296402</v>
      </c>
      <c r="C252" s="629">
        <v>1.39475388569965</v>
      </c>
      <c r="D252" s="629">
        <v>2.9064752985605899</v>
      </c>
      <c r="E252" s="629">
        <v>4.8783565073907997</v>
      </c>
      <c r="F252" s="629">
        <v>3.0444690567758101</v>
      </c>
      <c r="G252" s="629">
        <v>2.47542714261346</v>
      </c>
      <c r="H252" s="629">
        <v>5.8999104208952797</v>
      </c>
      <c r="I252" s="629">
        <v>3.1665420612494999</v>
      </c>
      <c r="J252" s="629">
        <v>2.7447254418305098</v>
      </c>
      <c r="K252" s="629">
        <v>1.87548146169889</v>
      </c>
      <c r="L252" s="629">
        <v>2.06973966376508</v>
      </c>
      <c r="M252" s="629">
        <v>0.62516048723296402</v>
      </c>
      <c r="N252" s="629">
        <v>1.25032097446593</v>
      </c>
      <c r="O252" s="629">
        <v>0.20838682907765499</v>
      </c>
      <c r="P252" s="629">
        <v>0.41677365815530898</v>
      </c>
      <c r="Q252" s="629">
        <v>0</v>
      </c>
      <c r="R252" s="630">
        <v>0</v>
      </c>
    </row>
    <row r="253" spans="1:18">
      <c r="A253" s="627">
        <v>2013</v>
      </c>
      <c r="B253" s="628">
        <v>0.62199972194493303</v>
      </c>
      <c r="C253" s="629">
        <v>1.8659991658348001</v>
      </c>
      <c r="D253" s="629">
        <v>2.6844471332940101</v>
      </c>
      <c r="E253" s="629">
        <v>5.6830248594942701</v>
      </c>
      <c r="F253" s="629">
        <v>3.4437429271962499</v>
      </c>
      <c r="G253" s="629">
        <v>2.65469481326098</v>
      </c>
      <c r="H253" s="629">
        <v>5.1529774297768602</v>
      </c>
      <c r="I253" s="629">
        <v>2.7755700925589402</v>
      </c>
      <c r="J253" s="629">
        <v>3.5601812751443398</v>
      </c>
      <c r="K253" s="629">
        <v>1.45133268453818</v>
      </c>
      <c r="L253" s="629">
        <v>1.8519419721188399</v>
      </c>
      <c r="M253" s="629">
        <v>0.41466648129662198</v>
      </c>
      <c r="N253" s="629">
        <v>1.0366662032415599</v>
      </c>
      <c r="O253" s="629">
        <v>0.20733324064831099</v>
      </c>
      <c r="P253" s="629">
        <v>0.62199972194493303</v>
      </c>
      <c r="Q253" s="629">
        <v>0</v>
      </c>
      <c r="R253" s="630">
        <v>0</v>
      </c>
    </row>
    <row r="254" spans="1:18">
      <c r="A254" s="627">
        <v>2014</v>
      </c>
      <c r="B254" s="628">
        <v>0.58255515762320098</v>
      </c>
      <c r="C254" s="629">
        <v>2.0972568229592898</v>
      </c>
      <c r="D254" s="629">
        <v>2.3588046702268501</v>
      </c>
      <c r="E254" s="629">
        <v>5.9051868662790996</v>
      </c>
      <c r="F254" s="629">
        <v>3.06596837606565</v>
      </c>
      <c r="G254" s="629">
        <v>2.8982119091754202</v>
      </c>
      <c r="H254" s="629">
        <v>5.02038267437573</v>
      </c>
      <c r="I254" s="629">
        <v>2.3912724110117098</v>
      </c>
      <c r="J254" s="629">
        <v>3.3344097926984202</v>
      </c>
      <c r="K254" s="629">
        <v>1.35929536778747</v>
      </c>
      <c r="L254" s="629">
        <v>2.1228698313894498</v>
      </c>
      <c r="M254" s="629">
        <v>0.58255515762320098</v>
      </c>
      <c r="N254" s="629">
        <v>0.58255515762320098</v>
      </c>
      <c r="O254" s="629">
        <v>0.38837010508213399</v>
      </c>
      <c r="P254" s="629">
        <v>0.58255515762320098</v>
      </c>
      <c r="Q254" s="629">
        <v>0</v>
      </c>
      <c r="R254" s="630">
        <v>0</v>
      </c>
    </row>
    <row r="255" spans="1:18">
      <c r="A255" s="627">
        <v>2015</v>
      </c>
      <c r="B255" s="628">
        <v>0.55009632597876601</v>
      </c>
      <c r="C255" s="629">
        <v>1.6136708991703099</v>
      </c>
      <c r="D255" s="629">
        <v>2.4107421389693502</v>
      </c>
      <c r="E255" s="629">
        <v>6.3761665144198796</v>
      </c>
      <c r="F255" s="629">
        <v>3.62931552027751</v>
      </c>
      <c r="G255" s="629">
        <v>2.7367292217443602</v>
      </c>
      <c r="H255" s="629">
        <v>4.1500000293606103</v>
      </c>
      <c r="I255" s="629">
        <v>2.67201955726506</v>
      </c>
      <c r="J255" s="629">
        <v>2.96525757210014</v>
      </c>
      <c r="K255" s="629">
        <v>1.4669235359433801</v>
      </c>
      <c r="L255" s="629">
        <v>1.27112591698333</v>
      </c>
      <c r="M255" s="629">
        <v>1.2835580939504501</v>
      </c>
      <c r="N255" s="629">
        <v>0.18336544199292201</v>
      </c>
      <c r="O255" s="629">
        <v>0.36673088398584403</v>
      </c>
      <c r="P255" s="629">
        <v>0.55009632597876601</v>
      </c>
      <c r="Q255" s="629">
        <v>0</v>
      </c>
      <c r="R255" s="630">
        <v>0</v>
      </c>
    </row>
    <row r="256" spans="1:18">
      <c r="A256" s="627">
        <v>2016</v>
      </c>
      <c r="B256" s="628">
        <v>0.52063719267362996</v>
      </c>
      <c r="C256" s="629">
        <v>1.5272544955619101</v>
      </c>
      <c r="D256" s="629">
        <v>1.97685942058177</v>
      </c>
      <c r="E256" s="629">
        <v>6.0347057002800399</v>
      </c>
      <c r="F256" s="629">
        <v>3.52172880782914</v>
      </c>
      <c r="G256" s="629">
        <v>2.6769428989969102</v>
      </c>
      <c r="H256" s="629">
        <v>4.1013021307134299</v>
      </c>
      <c r="I256" s="629">
        <v>2.6364199708338099</v>
      </c>
      <c r="J256" s="629">
        <v>3.2511363042235701</v>
      </c>
      <c r="K256" s="629">
        <v>1.5619115780208901</v>
      </c>
      <c r="L256" s="629">
        <v>1.5501451774664601</v>
      </c>
      <c r="M256" s="629">
        <v>1.0412743853472599</v>
      </c>
      <c r="N256" s="629">
        <v>0.67889354467332397</v>
      </c>
      <c r="O256" s="629">
        <v>0.52063719267362996</v>
      </c>
      <c r="P256" s="629">
        <v>0.52063719267362996</v>
      </c>
      <c r="Q256" s="629">
        <v>0</v>
      </c>
      <c r="R256" s="630">
        <v>0</v>
      </c>
    </row>
    <row r="257" spans="1:18">
      <c r="A257" s="627">
        <v>2017</v>
      </c>
      <c r="B257" s="628">
        <v>0.16367980018790801</v>
      </c>
      <c r="C257" s="629">
        <v>1.7677909459694601</v>
      </c>
      <c r="D257" s="629">
        <v>1.83316465816452</v>
      </c>
      <c r="E257" s="629">
        <v>6.1797963280145503</v>
      </c>
      <c r="F257" s="629">
        <v>3.7023716083304099</v>
      </c>
      <c r="G257" s="629">
        <v>3.1794801186501198</v>
      </c>
      <c r="H257" s="629">
        <v>3.4372758039460698</v>
      </c>
      <c r="I257" s="629">
        <v>2.8139012849304201</v>
      </c>
      <c r="J257" s="629">
        <v>2.52079986673394</v>
      </c>
      <c r="K257" s="629">
        <v>1.9219773177464701</v>
      </c>
      <c r="L257" s="629">
        <v>1.3094384015032701</v>
      </c>
      <c r="M257" s="629">
        <v>1.95306011180216</v>
      </c>
      <c r="N257" s="629">
        <v>1.2950182111067099</v>
      </c>
      <c r="O257" s="629">
        <v>0.49103940056372503</v>
      </c>
      <c r="P257" s="629">
        <v>0.16367980018790801</v>
      </c>
      <c r="Q257" s="629">
        <v>0</v>
      </c>
      <c r="R257" s="630">
        <v>0.16367980018790801</v>
      </c>
    </row>
    <row r="258" spans="1:18">
      <c r="A258" s="627">
        <v>2018</v>
      </c>
      <c r="B258" s="628">
        <v>0.31242329980196698</v>
      </c>
      <c r="C258" s="629">
        <v>1.3747093826236301</v>
      </c>
      <c r="D258" s="629">
        <v>1.9057352652970301</v>
      </c>
      <c r="E258" s="629">
        <v>6.2848945527962501</v>
      </c>
      <c r="F258" s="629">
        <v>3.89385655475184</v>
      </c>
      <c r="G258" s="629">
        <v>2.7971570454569901</v>
      </c>
      <c r="H258" s="629">
        <v>3.4921270547014802</v>
      </c>
      <c r="I258" s="629">
        <v>2.63499373169478</v>
      </c>
      <c r="J258" s="629">
        <v>2.2495727278940798</v>
      </c>
      <c r="K258" s="629">
        <v>1.6780724067313399</v>
      </c>
      <c r="L258" s="629">
        <v>1.56211649900984</v>
      </c>
      <c r="M258" s="629">
        <v>2.0201602988495</v>
      </c>
      <c r="N258" s="629">
        <v>1.23593095285159</v>
      </c>
      <c r="O258" s="629">
        <v>1.0934815493068899</v>
      </c>
      <c r="P258" s="629">
        <v>0.15621164990098399</v>
      </c>
      <c r="Q258" s="629">
        <v>0</v>
      </c>
      <c r="R258" s="630">
        <v>0.15621164990098399</v>
      </c>
    </row>
    <row r="259" spans="1:18">
      <c r="A259" s="627">
        <v>2019</v>
      </c>
      <c r="B259" s="628">
        <v>0.78210871767211398</v>
      </c>
      <c r="C259" s="629">
        <v>1.0949522047409599</v>
      </c>
      <c r="D259" s="629">
        <v>1.7206391788786499</v>
      </c>
      <c r="E259" s="629">
        <v>5.5805646910314799</v>
      </c>
      <c r="F259" s="629">
        <v>5.2502958217328999</v>
      </c>
      <c r="G259" s="629">
        <v>2.4880755370072398</v>
      </c>
      <c r="H259" s="629">
        <v>2.7147150012142598</v>
      </c>
      <c r="I259" s="629">
        <v>2.4821158685785698</v>
      </c>
      <c r="J259" s="629">
        <v>2.0961765007560902</v>
      </c>
      <c r="K259" s="629">
        <v>1.36748580850098</v>
      </c>
      <c r="L259" s="629">
        <v>1.2513739482753801</v>
      </c>
      <c r="M259" s="629">
        <v>2.0228772717358598</v>
      </c>
      <c r="N259" s="629">
        <v>1.2375931926699999</v>
      </c>
      <c r="O259" s="629">
        <v>1.0949522047409599</v>
      </c>
      <c r="P259" s="629">
        <v>0.15642174353442301</v>
      </c>
      <c r="Q259" s="629">
        <v>0</v>
      </c>
      <c r="R259" s="630">
        <v>0.15642174353442301</v>
      </c>
    </row>
    <row r="260" spans="1:18">
      <c r="A260" s="627">
        <v>2020</v>
      </c>
      <c r="B260" s="628">
        <v>0.91347480707213202</v>
      </c>
      <c r="C260" s="629">
        <v>1.5217850156984101</v>
      </c>
      <c r="D260" s="629">
        <v>1.90900818372328</v>
      </c>
      <c r="E260" s="629">
        <v>4.5838859161361496</v>
      </c>
      <c r="F260" s="629">
        <v>5.49283756345082</v>
      </c>
      <c r="G260" s="629">
        <v>2.35553326289347</v>
      </c>
      <c r="H260" s="629">
        <v>2.5597484480674102</v>
      </c>
      <c r="I260" s="629">
        <v>1.7009741370240099</v>
      </c>
      <c r="J260" s="629">
        <v>2.0973688331383902</v>
      </c>
      <c r="K260" s="629">
        <v>1.21175293391494</v>
      </c>
      <c r="L260" s="629">
        <v>1.0955750277572001</v>
      </c>
      <c r="M260" s="629">
        <v>2.1805386288169899</v>
      </c>
      <c r="N260" s="629">
        <v>1.39480786998135</v>
      </c>
      <c r="O260" s="629">
        <v>1.0955750277572001</v>
      </c>
      <c r="P260" s="629">
        <v>0.156510718251029</v>
      </c>
      <c r="Q260" s="629">
        <v>0</v>
      </c>
      <c r="R260" s="630">
        <v>0.31302143650205899</v>
      </c>
    </row>
    <row r="261" spans="1:18">
      <c r="A261" s="627">
        <v>2021</v>
      </c>
      <c r="B261" s="628">
        <v>1.0680444427945399</v>
      </c>
      <c r="C261" s="629">
        <v>1.51902431451472</v>
      </c>
      <c r="D261" s="629">
        <v>2.21799859104613</v>
      </c>
      <c r="E261" s="629">
        <v>4.4193434063880499</v>
      </c>
      <c r="F261" s="629">
        <v>5.9515532618918501</v>
      </c>
      <c r="G261" s="629">
        <v>2.8234086436633201</v>
      </c>
      <c r="H261" s="629">
        <v>2.0864243893754599</v>
      </c>
      <c r="I261" s="629">
        <v>1.54166157623649</v>
      </c>
      <c r="J261" s="629">
        <v>1.56226788970166</v>
      </c>
      <c r="K261" s="629">
        <v>1.0533278792735501</v>
      </c>
      <c r="L261" s="629">
        <v>0.93736073382099505</v>
      </c>
      <c r="M261" s="629">
        <v>2.1765828692901401</v>
      </c>
      <c r="N261" s="629">
        <v>1.3922775206232201</v>
      </c>
      <c r="O261" s="629">
        <v>1.09358752279116</v>
      </c>
      <c r="P261" s="629">
        <v>0.31245357794033202</v>
      </c>
      <c r="Q261" s="629">
        <v>0</v>
      </c>
      <c r="R261" s="630">
        <v>0.31245357794033202</v>
      </c>
    </row>
    <row r="262" spans="1:18">
      <c r="A262" s="627">
        <v>2022</v>
      </c>
      <c r="B262" s="628">
        <v>0.91134516908733199</v>
      </c>
      <c r="C262" s="629">
        <v>1.71621449292483</v>
      </c>
      <c r="D262" s="629">
        <v>2.2168492708101701</v>
      </c>
      <c r="E262" s="629">
        <v>4.6290213672883596</v>
      </c>
      <c r="F262" s="629">
        <v>5.7412949975393301</v>
      </c>
      <c r="G262" s="629">
        <v>3.07997660588497</v>
      </c>
      <c r="H262" s="629">
        <v>2.2414890836572501</v>
      </c>
      <c r="I262" s="629">
        <v>1.3847168840886399</v>
      </c>
      <c r="J262" s="629">
        <v>1.4053125197954199</v>
      </c>
      <c r="K262" s="629">
        <v>1.0930208487297699</v>
      </c>
      <c r="L262" s="629">
        <v>0.78072917766412397</v>
      </c>
      <c r="M262" s="629">
        <v>1.4053125197954199</v>
      </c>
      <c r="N262" s="629">
        <v>0.92311856508650703</v>
      </c>
      <c r="O262" s="629">
        <v>1.4053125197954199</v>
      </c>
      <c r="P262" s="629">
        <v>0.31229167106564998</v>
      </c>
      <c r="Q262" s="629">
        <v>0</v>
      </c>
      <c r="R262" s="630">
        <v>0.31229167106564998</v>
      </c>
    </row>
    <row r="263" spans="1:18">
      <c r="A263" s="627">
        <v>2023</v>
      </c>
      <c r="B263" s="628">
        <v>0.909830031247571</v>
      </c>
      <c r="C263" s="629">
        <v>1.55747499789216</v>
      </c>
      <c r="D263" s="629">
        <v>2.5516706614384002</v>
      </c>
      <c r="E263" s="629">
        <v>4.25711287695417</v>
      </c>
      <c r="F263" s="629">
        <v>6.0877629192664902</v>
      </c>
      <c r="G263" s="629">
        <v>3.87502011766506</v>
      </c>
      <c r="H263" s="629">
        <v>1.8706348624982201</v>
      </c>
      <c r="I263" s="629">
        <v>1.36918001035786</v>
      </c>
      <c r="J263" s="629">
        <v>1.2470899083321501</v>
      </c>
      <c r="K263" s="629">
        <v>1.4029761468736599</v>
      </c>
      <c r="L263" s="629">
        <v>0.77943119270759098</v>
      </c>
      <c r="M263" s="629">
        <v>1.55886238541518</v>
      </c>
      <c r="N263" s="629">
        <v>0.92158385363360096</v>
      </c>
      <c r="O263" s="629">
        <v>0.77943119270759098</v>
      </c>
      <c r="P263" s="629">
        <v>0.15588623854151801</v>
      </c>
      <c r="Q263" s="629">
        <v>0</v>
      </c>
      <c r="R263" s="630">
        <v>0.31177247708303601</v>
      </c>
    </row>
    <row r="264" spans="1:18">
      <c r="A264" s="627">
        <v>2024</v>
      </c>
      <c r="B264" s="628">
        <v>0.59850893417233897</v>
      </c>
      <c r="C264" s="629">
        <v>1.7146543845644699</v>
      </c>
      <c r="D264" s="629">
        <v>2.9436062497357001</v>
      </c>
      <c r="E264" s="629">
        <v>4.2175184367702103</v>
      </c>
      <c r="F264" s="629">
        <v>5.59639004278326</v>
      </c>
      <c r="G264" s="629">
        <v>4.5628018523843501</v>
      </c>
      <c r="H264" s="629">
        <v>2.0280506045198501</v>
      </c>
      <c r="I264" s="629">
        <v>1.3702133899706701</v>
      </c>
      <c r="J264" s="629">
        <v>1.2480311412429801</v>
      </c>
      <c r="K264" s="629">
        <v>1.2480311412429801</v>
      </c>
      <c r="L264" s="629">
        <v>0.780019463276865</v>
      </c>
      <c r="M264" s="629">
        <v>1.40403503389836</v>
      </c>
      <c r="N264" s="629">
        <v>1.14764263631925</v>
      </c>
      <c r="O264" s="629">
        <v>0.62401557062149204</v>
      </c>
      <c r="P264" s="629">
        <v>0.31200778531074602</v>
      </c>
      <c r="Q264" s="629">
        <v>0</v>
      </c>
      <c r="R264" s="630">
        <v>0.31200778531074602</v>
      </c>
    </row>
    <row r="265" spans="1:18" ht="15" thickBot="1">
      <c r="A265" s="631">
        <v>2025</v>
      </c>
      <c r="B265" s="632">
        <v>0.75106861398948899</v>
      </c>
      <c r="C265" s="633">
        <v>1.2911178047246501</v>
      </c>
      <c r="D265" s="633">
        <v>3.1139458397746602</v>
      </c>
      <c r="E265" s="633">
        <v>4.3486585415025996</v>
      </c>
      <c r="F265" s="633">
        <v>5.5575110963416803</v>
      </c>
      <c r="G265" s="633">
        <v>5.22556113111433</v>
      </c>
      <c r="H265" s="633">
        <v>2.2634499581273402</v>
      </c>
      <c r="I265" s="633">
        <v>1.68390782567604</v>
      </c>
      <c r="J265" s="633">
        <v>1.09312215109914</v>
      </c>
      <c r="K265" s="633">
        <v>1.4876611674922799</v>
      </c>
      <c r="L265" s="633">
        <v>0.93696184379926295</v>
      </c>
      <c r="M265" s="633">
        <v>0.780801536499386</v>
      </c>
      <c r="N265" s="633">
        <v>1.9295948371509299</v>
      </c>
      <c r="O265" s="633">
        <v>0.780801536499386</v>
      </c>
      <c r="P265" s="633">
        <v>0.46848092189963197</v>
      </c>
      <c r="Q265" s="633">
        <v>0</v>
      </c>
      <c r="R265" s="634">
        <v>0.15616030729987701</v>
      </c>
    </row>
    <row r="266" spans="1:18" ht="15" thickTop="1"/>
  </sheetData>
  <mergeCells count="8">
    <mergeCell ref="B204:R204"/>
    <mergeCell ref="B237:R237"/>
    <mergeCell ref="B6:R6"/>
    <mergeCell ref="B39:R39"/>
    <mergeCell ref="B72:R72"/>
    <mergeCell ref="B105:R105"/>
    <mergeCell ref="B138:R138"/>
    <mergeCell ref="B171:R171"/>
  </mergeCells>
  <printOptions gridLines="1"/>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F1E88-0009-40CA-8285-2D146DFDFAE8}">
  <dimension ref="A1:AC373"/>
  <sheetViews>
    <sheetView showGridLines="0" workbookViewId="0">
      <selection activeCell="K6" sqref="K6"/>
    </sheetView>
  </sheetViews>
  <sheetFormatPr defaultColWidth="9.109375" defaultRowHeight="13.2"/>
  <cols>
    <col min="1" max="1" width="16.88671875" style="645" customWidth="1"/>
    <col min="2" max="2" width="14.88671875" style="645" customWidth="1"/>
    <col min="3" max="28" width="7.88671875" style="645" customWidth="1"/>
    <col min="29" max="29" width="5.6640625" style="645" customWidth="1"/>
    <col min="30" max="16384" width="9.109375" style="645"/>
  </cols>
  <sheetData>
    <row r="1" spans="1:29" ht="16.5" customHeight="1">
      <c r="A1" s="615" t="s">
        <v>535</v>
      </c>
    </row>
    <row r="2" spans="1:29" ht="13.8" thickBot="1"/>
    <row r="3" spans="1:29" ht="17.25" customHeight="1">
      <c r="A3" s="943" t="s">
        <v>228</v>
      </c>
      <c r="B3" s="944"/>
      <c r="C3" s="945" t="s">
        <v>506</v>
      </c>
      <c r="D3" s="946"/>
      <c r="E3" s="946"/>
      <c r="F3" s="946"/>
      <c r="G3" s="946"/>
      <c r="H3" s="946"/>
      <c r="I3" s="946"/>
      <c r="J3" s="946"/>
      <c r="K3" s="946"/>
      <c r="L3" s="946"/>
      <c r="M3" s="946"/>
      <c r="N3" s="946"/>
      <c r="O3" s="946"/>
      <c r="P3" s="946"/>
      <c r="Q3" s="946"/>
      <c r="R3" s="946"/>
      <c r="S3" s="946"/>
      <c r="T3" s="946"/>
      <c r="U3" s="946"/>
      <c r="V3" s="946"/>
      <c r="W3" s="946"/>
      <c r="X3" s="946"/>
      <c r="Y3" s="946"/>
      <c r="Z3" s="946"/>
      <c r="AA3" s="946"/>
      <c r="AB3" s="947"/>
    </row>
    <row r="4" spans="1:29" ht="16.2" thickBot="1">
      <c r="A4" s="646" t="s">
        <v>232</v>
      </c>
      <c r="B4" s="647" t="s">
        <v>233</v>
      </c>
      <c r="C4" s="648">
        <v>1999</v>
      </c>
      <c r="D4" s="648">
        <v>2000</v>
      </c>
      <c r="E4" s="648">
        <v>2001</v>
      </c>
      <c r="F4" s="648">
        <v>2002</v>
      </c>
      <c r="G4" s="648">
        <v>2003</v>
      </c>
      <c r="H4" s="648">
        <v>2004</v>
      </c>
      <c r="I4" s="648">
        <v>2005</v>
      </c>
      <c r="J4" s="648">
        <v>2006</v>
      </c>
      <c r="K4" s="648">
        <v>2007</v>
      </c>
      <c r="L4" s="648">
        <v>2008</v>
      </c>
      <c r="M4" s="648">
        <v>2009</v>
      </c>
      <c r="N4" s="648">
        <v>2010</v>
      </c>
      <c r="O4" s="648">
        <v>2011</v>
      </c>
      <c r="P4" s="648">
        <v>2012</v>
      </c>
      <c r="Q4" s="648">
        <v>2013</v>
      </c>
      <c r="R4" s="648">
        <v>2014</v>
      </c>
      <c r="S4" s="648">
        <v>2015</v>
      </c>
      <c r="T4" s="648">
        <v>2016</v>
      </c>
      <c r="U4" s="648">
        <v>2017</v>
      </c>
      <c r="V4" s="648">
        <v>2018</v>
      </c>
      <c r="W4" s="648">
        <v>2019</v>
      </c>
      <c r="X4" s="648">
        <v>2020</v>
      </c>
      <c r="Y4" s="648">
        <v>2021</v>
      </c>
      <c r="Z4" s="648">
        <v>2022</v>
      </c>
      <c r="AA4" s="648">
        <v>2023</v>
      </c>
      <c r="AB4" s="649">
        <v>2024</v>
      </c>
      <c r="AC4" s="650"/>
    </row>
    <row r="5" spans="1:29" ht="18" customHeight="1" thickTop="1">
      <c r="A5" s="948" t="s">
        <v>242</v>
      </c>
      <c r="B5" s="651" t="s">
        <v>234</v>
      </c>
      <c r="C5" s="652">
        <v>3.9240776468690099</v>
      </c>
      <c r="D5" s="653">
        <v>3.3668013656115301</v>
      </c>
      <c r="E5" s="654">
        <v>2.38381101438224</v>
      </c>
      <c r="F5" s="654">
        <v>3.0550164345355899</v>
      </c>
      <c r="G5" s="654">
        <v>3.3448953500617198</v>
      </c>
      <c r="H5" s="654">
        <v>3.0298740915035398</v>
      </c>
      <c r="I5" s="654">
        <v>2.7570410010604598</v>
      </c>
      <c r="J5" s="654">
        <v>3.9689426173941702</v>
      </c>
      <c r="K5" s="654">
        <v>5.1776408686426301</v>
      </c>
      <c r="L5" s="654">
        <v>5.7875055772633699</v>
      </c>
      <c r="M5" s="654">
        <v>6.38519551608388</v>
      </c>
      <c r="N5" s="654">
        <v>8.3629288139564704</v>
      </c>
      <c r="O5" s="654">
        <v>12.238240787490099</v>
      </c>
      <c r="P5" s="654">
        <v>12.4449034244653</v>
      </c>
      <c r="Q5" s="654">
        <v>12.053183898913099</v>
      </c>
      <c r="R5" s="654">
        <v>8.9499200560014902</v>
      </c>
      <c r="S5" s="654">
        <v>10.1973130114851</v>
      </c>
      <c r="T5" s="654">
        <v>9.6533726347554492</v>
      </c>
      <c r="U5" s="654">
        <v>12.0011115551595</v>
      </c>
      <c r="V5" s="654">
        <v>10.170446874801399</v>
      </c>
      <c r="W5" s="654">
        <v>11.043539342192901</v>
      </c>
      <c r="X5" s="654">
        <v>8.8117520284950199</v>
      </c>
      <c r="Y5" s="654">
        <v>13.992314603376</v>
      </c>
      <c r="Z5" s="654">
        <v>20.565892958480301</v>
      </c>
      <c r="AA5" s="654">
        <v>26.452642687089799</v>
      </c>
      <c r="AB5" s="655">
        <v>25.7451683995648</v>
      </c>
    </row>
    <row r="6" spans="1:29" ht="18" customHeight="1">
      <c r="A6" s="949"/>
      <c r="B6" s="656" t="s">
        <v>235</v>
      </c>
      <c r="C6" s="657">
        <v>34.802756766585503</v>
      </c>
      <c r="D6" s="658">
        <v>31.317537396069699</v>
      </c>
      <c r="E6" s="659">
        <v>33.308257823650898</v>
      </c>
      <c r="F6" s="659">
        <v>30.257314064078301</v>
      </c>
      <c r="G6" s="659">
        <v>31.7861532079644</v>
      </c>
      <c r="H6" s="659">
        <v>21.969696123856998</v>
      </c>
      <c r="I6" s="659">
        <v>19.2681208203423</v>
      </c>
      <c r="J6" s="659">
        <v>12.673397643394599</v>
      </c>
      <c r="K6" s="659">
        <v>13.3626527366931</v>
      </c>
      <c r="L6" s="659">
        <v>12.5390518397877</v>
      </c>
      <c r="M6" s="659">
        <v>16.239414299362299</v>
      </c>
      <c r="N6" s="659">
        <v>16.297598801955299</v>
      </c>
      <c r="O6" s="659">
        <v>22.601473326703701</v>
      </c>
      <c r="P6" s="659">
        <v>18.7452469893109</v>
      </c>
      <c r="Q6" s="659">
        <v>24.799836435447801</v>
      </c>
      <c r="R6" s="659">
        <v>18.8914472053591</v>
      </c>
      <c r="S6" s="659">
        <v>18.505576536636902</v>
      </c>
      <c r="T6" s="659">
        <v>14.615120290813101</v>
      </c>
      <c r="U6" s="659">
        <v>14.893790210681701</v>
      </c>
      <c r="V6" s="659">
        <v>19.260206234448798</v>
      </c>
      <c r="W6" s="659">
        <v>19.5355881589247</v>
      </c>
      <c r="X6" s="659">
        <v>19.401256525414802</v>
      </c>
      <c r="Y6" s="659">
        <v>15.7846700963435</v>
      </c>
      <c r="Z6" s="659">
        <v>18.938823436099</v>
      </c>
      <c r="AA6" s="659">
        <v>21.500553276454401</v>
      </c>
      <c r="AB6" s="660">
        <v>25.4644584516499</v>
      </c>
      <c r="AC6" s="661"/>
    </row>
    <row r="7" spans="1:29" ht="18" customHeight="1">
      <c r="A7" s="937"/>
      <c r="B7" s="662" t="s">
        <v>236</v>
      </c>
      <c r="C7" s="663">
        <v>5.3956628226969903</v>
      </c>
      <c r="D7" s="664">
        <v>4.7611808556315802</v>
      </c>
      <c r="E7" s="665">
        <v>7.2123119090524703</v>
      </c>
      <c r="F7" s="665">
        <v>10.764116788182299</v>
      </c>
      <c r="G7" s="665">
        <v>10.6354292550562</v>
      </c>
      <c r="H7" s="665">
        <v>16.5699208610996</v>
      </c>
      <c r="I7" s="665">
        <v>17.6816748415321</v>
      </c>
      <c r="J7" s="665">
        <v>17.454713133645399</v>
      </c>
      <c r="K7" s="665">
        <v>9.5470723809056697</v>
      </c>
      <c r="L7" s="665">
        <v>6.2453598469305698</v>
      </c>
      <c r="M7" s="665">
        <v>8.4827742653354594</v>
      </c>
      <c r="N7" s="665">
        <v>9.8202228602789994</v>
      </c>
      <c r="O7" s="665">
        <v>12.367670381221901</v>
      </c>
      <c r="P7" s="665">
        <v>13.288567717637299</v>
      </c>
      <c r="Q7" s="665">
        <v>11.7326689997135</v>
      </c>
      <c r="R7" s="665">
        <v>10.9923721550816</v>
      </c>
      <c r="S7" s="665">
        <v>10.775680678648101</v>
      </c>
      <c r="T7" s="665">
        <v>12.2509928530185</v>
      </c>
      <c r="U7" s="665">
        <v>11.381246265522901</v>
      </c>
      <c r="V7" s="665">
        <v>12.9564948150435</v>
      </c>
      <c r="W7" s="665">
        <v>13.909990921345299</v>
      </c>
      <c r="X7" s="665">
        <v>15.9375906224834</v>
      </c>
      <c r="Y7" s="665">
        <v>16.2185921035964</v>
      </c>
      <c r="Z7" s="665">
        <v>15.936138474721201</v>
      </c>
      <c r="AA7" s="665">
        <v>16.184699785751501</v>
      </c>
      <c r="AB7" s="666">
        <v>15.7382183057041</v>
      </c>
      <c r="AC7" s="661"/>
    </row>
    <row r="8" spans="1:29" ht="18" customHeight="1">
      <c r="A8" s="667"/>
      <c r="B8" s="668" t="s">
        <v>170</v>
      </c>
      <c r="C8" s="669">
        <v>44.122497236151503</v>
      </c>
      <c r="D8" s="670">
        <v>39.445519617312897</v>
      </c>
      <c r="E8" s="671">
        <v>42.904380747085597</v>
      </c>
      <c r="F8" s="671">
        <v>44.076447286796302</v>
      </c>
      <c r="G8" s="671">
        <v>45.766477813082403</v>
      </c>
      <c r="H8" s="671">
        <v>41.569491076460203</v>
      </c>
      <c r="I8" s="671">
        <v>39.706836662934897</v>
      </c>
      <c r="J8" s="671">
        <v>34.097053394434099</v>
      </c>
      <c r="K8" s="671">
        <v>28.087365986241402</v>
      </c>
      <c r="L8" s="671">
        <v>24.5719172639816</v>
      </c>
      <c r="M8" s="671">
        <v>31.1073840807816</v>
      </c>
      <c r="N8" s="671">
        <v>34.480750476190799</v>
      </c>
      <c r="O8" s="671">
        <v>47.207384495415702</v>
      </c>
      <c r="P8" s="671">
        <v>44.478718131413402</v>
      </c>
      <c r="Q8" s="671">
        <v>48.585689334074303</v>
      </c>
      <c r="R8" s="671">
        <v>38.833739416442299</v>
      </c>
      <c r="S8" s="671">
        <v>39.478570226770003</v>
      </c>
      <c r="T8" s="671">
        <v>36.519485778587097</v>
      </c>
      <c r="U8" s="671">
        <v>38.276148031364102</v>
      </c>
      <c r="V8" s="671">
        <v>42.387147924293799</v>
      </c>
      <c r="W8" s="671">
        <v>44.489118422462901</v>
      </c>
      <c r="X8" s="671">
        <v>44.1505991763933</v>
      </c>
      <c r="Y8" s="671">
        <v>45.995576803315899</v>
      </c>
      <c r="Z8" s="671">
        <v>55.440854869300502</v>
      </c>
      <c r="AA8" s="671">
        <v>64.137895749295794</v>
      </c>
      <c r="AB8" s="672">
        <v>66.947845156918802</v>
      </c>
      <c r="AC8" s="661"/>
    </row>
    <row r="9" spans="1:29" ht="18" customHeight="1">
      <c r="A9" s="936" t="s">
        <v>243</v>
      </c>
      <c r="B9" s="673" t="s">
        <v>239</v>
      </c>
      <c r="C9" s="674">
        <v>21.569421543292801</v>
      </c>
      <c r="D9" s="675">
        <v>23.1229299166916</v>
      </c>
      <c r="E9" s="676">
        <v>28.921532120969101</v>
      </c>
      <c r="F9" s="676">
        <v>26.557509455006599</v>
      </c>
      <c r="G9" s="676">
        <v>23.7876986091979</v>
      </c>
      <c r="H9" s="676">
        <v>18.3252958261908</v>
      </c>
      <c r="I9" s="676">
        <v>14.9663860843936</v>
      </c>
      <c r="J9" s="676">
        <v>12.2237450172424</v>
      </c>
      <c r="K9" s="676">
        <v>12.6718766905409</v>
      </c>
      <c r="L9" s="676">
        <v>12.807532920318501</v>
      </c>
      <c r="M9" s="676">
        <v>17.296462676046701</v>
      </c>
      <c r="N9" s="676">
        <v>22.8241915709363</v>
      </c>
      <c r="O9" s="676">
        <v>24.9724371441927</v>
      </c>
      <c r="P9" s="676">
        <v>27.431060930587101</v>
      </c>
      <c r="Q9" s="676">
        <v>28.6609221718297</v>
      </c>
      <c r="R9" s="676">
        <v>29.6935750692205</v>
      </c>
      <c r="S9" s="676">
        <v>31.564032393221801</v>
      </c>
      <c r="T9" s="676">
        <v>32.436568865809299</v>
      </c>
      <c r="U9" s="676">
        <v>35.643555626536802</v>
      </c>
      <c r="V9" s="676">
        <v>34.564029337888897</v>
      </c>
      <c r="W9" s="676">
        <v>29.670518605714101</v>
      </c>
      <c r="X9" s="676">
        <v>29.699841857854299</v>
      </c>
      <c r="Y9" s="676">
        <v>27.053931096904499</v>
      </c>
      <c r="Z9" s="676">
        <v>32.645307564450903</v>
      </c>
      <c r="AA9" s="676">
        <v>32.007944363431299</v>
      </c>
      <c r="AB9" s="677">
        <v>34.033708159268699</v>
      </c>
      <c r="AC9" s="661"/>
    </row>
    <row r="10" spans="1:29" ht="18" customHeight="1">
      <c r="A10" s="937"/>
      <c r="B10" s="656" t="s">
        <v>240</v>
      </c>
      <c r="C10" s="657">
        <v>2.5226213444157901</v>
      </c>
      <c r="D10" s="658">
        <v>1.6834006828057699</v>
      </c>
      <c r="E10" s="659">
        <v>3.1172913264998501</v>
      </c>
      <c r="F10" s="659">
        <v>5.0317917745292098</v>
      </c>
      <c r="G10" s="659">
        <v>6.8474232946731899</v>
      </c>
      <c r="H10" s="659">
        <v>5.9357041540118596</v>
      </c>
      <c r="I10" s="659">
        <v>4.2702203233137404</v>
      </c>
      <c r="J10" s="659">
        <v>3.9962929080209202</v>
      </c>
      <c r="K10" s="659">
        <v>3.3478515680836001</v>
      </c>
      <c r="L10" s="659">
        <v>4.3080839188563003</v>
      </c>
      <c r="M10" s="659">
        <v>3.8974525060590599</v>
      </c>
      <c r="N10" s="659">
        <v>3.98921871994532</v>
      </c>
      <c r="O10" s="659">
        <v>2.8835369923431799</v>
      </c>
      <c r="P10" s="659">
        <v>2.3431472362883201</v>
      </c>
      <c r="Q10" s="659">
        <v>2.2303156389978498</v>
      </c>
      <c r="R10" s="659">
        <v>2.3815390533912102</v>
      </c>
      <c r="S10" s="659">
        <v>2.4453726839333001</v>
      </c>
      <c r="T10" s="659">
        <v>1.82497706931648</v>
      </c>
      <c r="U10" s="659">
        <v>3.2343411982185599</v>
      </c>
      <c r="V10" s="659">
        <v>3.8817937681839298</v>
      </c>
      <c r="W10" s="659">
        <v>5.2111761749876298</v>
      </c>
      <c r="X10" s="659">
        <v>4.3000682736947802</v>
      </c>
      <c r="Y10" s="659">
        <v>3.11930994251209</v>
      </c>
      <c r="Z10" s="659">
        <v>1.8853238550134599</v>
      </c>
      <c r="AA10" s="659">
        <v>1.4859796395855001</v>
      </c>
      <c r="AB10" s="660">
        <v>1.5639741019830999</v>
      </c>
      <c r="AC10" s="661"/>
    </row>
    <row r="11" spans="1:29" ht="18" customHeight="1">
      <c r="A11" s="667"/>
      <c r="B11" s="668" t="s">
        <v>170</v>
      </c>
      <c r="C11" s="669">
        <v>24.092042887708601</v>
      </c>
      <c r="D11" s="670">
        <v>24.806330599497301</v>
      </c>
      <c r="E11" s="671">
        <v>32.0388234474689</v>
      </c>
      <c r="F11" s="671">
        <v>31.589301229535799</v>
      </c>
      <c r="G11" s="671">
        <v>30.635121903871099</v>
      </c>
      <c r="H11" s="671">
        <v>24.260999980202602</v>
      </c>
      <c r="I11" s="671">
        <v>19.236606407707299</v>
      </c>
      <c r="J11" s="671">
        <v>16.220037925263298</v>
      </c>
      <c r="K11" s="671">
        <v>16.0197282586245</v>
      </c>
      <c r="L11" s="671">
        <v>17.115616839174798</v>
      </c>
      <c r="M11" s="671">
        <v>21.193915182105801</v>
      </c>
      <c r="N11" s="671">
        <v>26.813410290881599</v>
      </c>
      <c r="O11" s="671">
        <v>27.855974136535899</v>
      </c>
      <c r="P11" s="671">
        <v>29.7742081668755</v>
      </c>
      <c r="Q11" s="671">
        <v>30.891237810827501</v>
      </c>
      <c r="R11" s="671">
        <v>32.075114122611801</v>
      </c>
      <c r="S11" s="671">
        <v>34.009405077155101</v>
      </c>
      <c r="T11" s="671">
        <v>34.261545935125802</v>
      </c>
      <c r="U11" s="671">
        <v>38.877896824755403</v>
      </c>
      <c r="V11" s="671">
        <v>38.445823106072801</v>
      </c>
      <c r="W11" s="671">
        <v>34.8816947807017</v>
      </c>
      <c r="X11" s="671">
        <v>33.9999101315491</v>
      </c>
      <c r="Y11" s="671">
        <v>30.173241039416599</v>
      </c>
      <c r="Z11" s="671">
        <v>34.530631419464299</v>
      </c>
      <c r="AA11" s="671">
        <v>33.493924003016801</v>
      </c>
      <c r="AB11" s="672">
        <v>35.597682261251798</v>
      </c>
      <c r="AC11" s="661"/>
    </row>
    <row r="12" spans="1:29" ht="18" customHeight="1">
      <c r="A12" s="936" t="s">
        <v>231</v>
      </c>
      <c r="B12" s="656" t="s">
        <v>241</v>
      </c>
      <c r="C12" s="657">
        <v>11.424447544590301</v>
      </c>
      <c r="D12" s="658">
        <v>9.0617832844475092</v>
      </c>
      <c r="E12" s="659">
        <v>9.0671369223354805</v>
      </c>
      <c r="F12" s="659">
        <v>4.6163095394323701</v>
      </c>
      <c r="G12" s="659">
        <v>3.8948313550366001</v>
      </c>
      <c r="H12" s="659">
        <v>4.9121225889265796</v>
      </c>
      <c r="I12" s="659">
        <v>4.4639730215467601</v>
      </c>
      <c r="J12" s="659">
        <v>5.3649152992319804</v>
      </c>
      <c r="K12" s="659">
        <v>3.48729930403637</v>
      </c>
      <c r="L12" s="659">
        <v>6.07718618483017</v>
      </c>
      <c r="M12" s="659">
        <v>6.4281354010007901</v>
      </c>
      <c r="N12" s="659">
        <v>5.8523877653714296</v>
      </c>
      <c r="O12" s="659">
        <v>5.0834924371308396</v>
      </c>
      <c r="P12" s="659">
        <v>4.8059393985463599</v>
      </c>
      <c r="Q12" s="659">
        <v>4.9913994696501502</v>
      </c>
      <c r="R12" s="659">
        <v>2.5972113384386799</v>
      </c>
      <c r="S12" s="659">
        <v>1.5968951213921601</v>
      </c>
      <c r="T12" s="659">
        <v>0.782133029707062</v>
      </c>
      <c r="U12" s="659">
        <v>1.13298381044818</v>
      </c>
      <c r="V12" s="659">
        <v>1.23766847540889</v>
      </c>
      <c r="W12" s="659">
        <v>2.4229483367296001</v>
      </c>
      <c r="X12" s="659">
        <v>1.8012855693408201</v>
      </c>
      <c r="Y12" s="659">
        <v>2.0302028760839899</v>
      </c>
      <c r="Z12" s="659">
        <v>1.4495132045814201</v>
      </c>
      <c r="AA12" s="659">
        <v>3.0638471961299998</v>
      </c>
      <c r="AB12" s="660">
        <v>3.2700943871860702</v>
      </c>
      <c r="AC12" s="661"/>
    </row>
    <row r="13" spans="1:29" ht="18" customHeight="1">
      <c r="A13" s="937"/>
      <c r="B13" s="656" t="s">
        <v>231</v>
      </c>
      <c r="C13" s="657">
        <v>7.3400993549726898</v>
      </c>
      <c r="D13" s="658">
        <v>5.2722987118354796</v>
      </c>
      <c r="E13" s="659">
        <v>4.0785172755299799</v>
      </c>
      <c r="F13" s="659">
        <v>5.0752808320090699</v>
      </c>
      <c r="G13" s="659">
        <v>5.5015782435073</v>
      </c>
      <c r="H13" s="659">
        <v>2.9707339785525702</v>
      </c>
      <c r="I13" s="659">
        <v>4.0840589421574398</v>
      </c>
      <c r="J13" s="659">
        <v>6.6554335693620796</v>
      </c>
      <c r="K13" s="659">
        <v>7.3571381345315503</v>
      </c>
      <c r="L13" s="659">
        <v>4.69095917391674</v>
      </c>
      <c r="M13" s="659">
        <v>2.6040962465738602</v>
      </c>
      <c r="N13" s="659">
        <v>4.0541283688502201</v>
      </c>
      <c r="O13" s="659">
        <v>5.3186767512849897</v>
      </c>
      <c r="P13" s="659">
        <v>4.90609840529953</v>
      </c>
      <c r="Q13" s="659">
        <v>3.6540690251016099</v>
      </c>
      <c r="R13" s="659">
        <v>2.4373056636050001</v>
      </c>
      <c r="S13" s="659">
        <v>2.5005099151333798</v>
      </c>
      <c r="T13" s="659">
        <v>2.4037294401987102</v>
      </c>
      <c r="U13" s="659">
        <v>4.2786947360870604</v>
      </c>
      <c r="V13" s="659">
        <v>5.6821594033134897</v>
      </c>
      <c r="W13" s="659">
        <v>6.5107730096658898</v>
      </c>
      <c r="X13" s="659">
        <v>8.1598356171830506</v>
      </c>
      <c r="Y13" s="659">
        <v>8.5547075173394092</v>
      </c>
      <c r="Z13" s="659">
        <v>9.0946481720772603</v>
      </c>
      <c r="AA13" s="659">
        <v>9.1746012129596792</v>
      </c>
      <c r="AB13" s="660">
        <v>11.5537442763487</v>
      </c>
      <c r="AC13" s="661"/>
    </row>
    <row r="14" spans="1:29" ht="18" customHeight="1" thickBot="1">
      <c r="A14" s="678"/>
      <c r="B14" s="679" t="s">
        <v>170</v>
      </c>
      <c r="C14" s="680">
        <v>18.764546899562902</v>
      </c>
      <c r="D14" s="681">
        <v>14.334081996283</v>
      </c>
      <c r="E14" s="682">
        <v>13.1456541978655</v>
      </c>
      <c r="F14" s="682">
        <v>9.6915903714414409</v>
      </c>
      <c r="G14" s="682">
        <v>9.3964095985439098</v>
      </c>
      <c r="H14" s="682">
        <v>7.8828565674791502</v>
      </c>
      <c r="I14" s="682">
        <v>8.5480319637042008</v>
      </c>
      <c r="J14" s="682">
        <v>12.0203488685941</v>
      </c>
      <c r="K14" s="682">
        <v>10.844437438567899</v>
      </c>
      <c r="L14" s="682">
        <v>10.768145358746899</v>
      </c>
      <c r="M14" s="682">
        <v>9.0322316475746494</v>
      </c>
      <c r="N14" s="682">
        <v>9.9065161342216594</v>
      </c>
      <c r="O14" s="682">
        <v>10.402169188415799</v>
      </c>
      <c r="P14" s="682">
        <v>9.7120378038458899</v>
      </c>
      <c r="Q14" s="682">
        <v>8.6454684947517606</v>
      </c>
      <c r="R14" s="682">
        <v>5.0345170020436898</v>
      </c>
      <c r="S14" s="682">
        <v>4.0974050365255401</v>
      </c>
      <c r="T14" s="682">
        <v>3.1858624699057798</v>
      </c>
      <c r="U14" s="682">
        <v>5.4116785465352404</v>
      </c>
      <c r="V14" s="682">
        <v>6.9198278787223799</v>
      </c>
      <c r="W14" s="682">
        <v>8.9337213463954903</v>
      </c>
      <c r="X14" s="682">
        <v>9.9611211865238705</v>
      </c>
      <c r="Y14" s="682">
        <v>10.584910393423399</v>
      </c>
      <c r="Z14" s="682">
        <v>10.5441613766587</v>
      </c>
      <c r="AA14" s="682">
        <v>12.238448409089701</v>
      </c>
      <c r="AB14" s="683">
        <v>14.823838663534801</v>
      </c>
      <c r="AC14" s="661"/>
    </row>
    <row r="15" spans="1:29" ht="18" customHeight="1" thickTop="1" thickBot="1">
      <c r="A15" s="938" t="s">
        <v>238</v>
      </c>
      <c r="B15" s="939"/>
      <c r="C15" s="684">
        <v>86.979087023423006</v>
      </c>
      <c r="D15" s="685">
        <v>78.585932213093201</v>
      </c>
      <c r="E15" s="686">
        <v>88.088858392419894</v>
      </c>
      <c r="F15" s="686">
        <v>85.357338887773594</v>
      </c>
      <c r="G15" s="686">
        <v>85.798009315497396</v>
      </c>
      <c r="H15" s="686">
        <v>73.713347624142003</v>
      </c>
      <c r="I15" s="686">
        <v>67.491475034346394</v>
      </c>
      <c r="J15" s="686">
        <v>62.337440188291403</v>
      </c>
      <c r="K15" s="686">
        <v>54.951531683433799</v>
      </c>
      <c r="L15" s="686">
        <v>52.455679461903301</v>
      </c>
      <c r="M15" s="686">
        <v>61.333530910462102</v>
      </c>
      <c r="N15" s="686">
        <v>71.200676901294003</v>
      </c>
      <c r="O15" s="686">
        <v>85.465527820367399</v>
      </c>
      <c r="P15" s="686">
        <v>83.964964102134701</v>
      </c>
      <c r="Q15" s="686">
        <v>88.122395639653604</v>
      </c>
      <c r="R15" s="686">
        <v>75.943370541097707</v>
      </c>
      <c r="S15" s="686">
        <v>77.585380340450698</v>
      </c>
      <c r="T15" s="686">
        <v>73.966894183618606</v>
      </c>
      <c r="U15" s="686">
        <v>82.565723402654697</v>
      </c>
      <c r="V15" s="686">
        <v>87.752798909088995</v>
      </c>
      <c r="W15" s="686">
        <v>88.304534549560103</v>
      </c>
      <c r="X15" s="686">
        <v>88.111630494466297</v>
      </c>
      <c r="Y15" s="686">
        <v>86.753728236155894</v>
      </c>
      <c r="Z15" s="686">
        <v>100.515647665423</v>
      </c>
      <c r="AA15" s="686">
        <v>109.870268161402</v>
      </c>
      <c r="AB15" s="687">
        <v>117.369366081705</v>
      </c>
      <c r="AC15" s="661"/>
    </row>
    <row r="16" spans="1:29" ht="15.6" thickTop="1" thickBot="1">
      <c r="A16" s="688"/>
      <c r="B16" s="688"/>
      <c r="C16" s="689"/>
      <c r="D16" s="689"/>
      <c r="E16" s="690"/>
      <c r="F16" s="690"/>
      <c r="G16" s="690"/>
      <c r="H16" s="690"/>
      <c r="I16" s="690"/>
      <c r="J16" s="690"/>
      <c r="K16" s="690"/>
      <c r="L16" s="690"/>
      <c r="M16" s="690"/>
      <c r="N16" s="691"/>
      <c r="O16" s="691"/>
      <c r="P16" s="691"/>
      <c r="Q16" s="691"/>
      <c r="R16" s="691"/>
      <c r="S16" s="691"/>
      <c r="T16" s="691"/>
      <c r="U16" s="691"/>
      <c r="V16" s="691"/>
      <c r="W16" s="691"/>
      <c r="X16" s="691"/>
      <c r="Y16" s="691"/>
      <c r="Z16" s="691"/>
      <c r="AA16" s="661"/>
      <c r="AB16" s="661"/>
      <c r="AC16" s="661"/>
    </row>
    <row r="17" spans="1:29" ht="16.2" thickBot="1">
      <c r="A17" s="940" t="s">
        <v>89</v>
      </c>
      <c r="B17" s="941"/>
      <c r="C17" s="941"/>
      <c r="D17" s="941"/>
      <c r="E17" s="941"/>
      <c r="F17" s="941"/>
      <c r="G17" s="941"/>
      <c r="H17" s="941"/>
      <c r="I17" s="941"/>
      <c r="J17" s="941"/>
      <c r="K17" s="941"/>
      <c r="L17" s="941"/>
      <c r="M17" s="941"/>
      <c r="N17" s="941"/>
      <c r="O17" s="941"/>
      <c r="P17" s="941"/>
      <c r="Q17" s="941"/>
      <c r="R17" s="941"/>
      <c r="S17" s="941"/>
      <c r="T17" s="941"/>
      <c r="U17" s="941"/>
      <c r="V17" s="941"/>
      <c r="W17" s="941"/>
      <c r="X17" s="941"/>
      <c r="Y17" s="941"/>
      <c r="Z17" s="941"/>
      <c r="AA17" s="941"/>
      <c r="AB17" s="942"/>
      <c r="AC17" s="661"/>
    </row>
    <row r="18" spans="1:29" ht="15.6">
      <c r="A18" s="943" t="s">
        <v>228</v>
      </c>
      <c r="B18" s="944"/>
      <c r="C18" s="945" t="s">
        <v>506</v>
      </c>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7"/>
      <c r="AC18" s="692"/>
    </row>
    <row r="19" spans="1:29" ht="16.2" thickBot="1">
      <c r="A19" s="646" t="s">
        <v>232</v>
      </c>
      <c r="B19" s="647" t="s">
        <v>233</v>
      </c>
      <c r="C19" s="648">
        <v>1999</v>
      </c>
      <c r="D19" s="648">
        <v>2000</v>
      </c>
      <c r="E19" s="648">
        <v>2001</v>
      </c>
      <c r="F19" s="648">
        <v>2002</v>
      </c>
      <c r="G19" s="648">
        <v>2003</v>
      </c>
      <c r="H19" s="648">
        <v>2004</v>
      </c>
      <c r="I19" s="648">
        <v>2005</v>
      </c>
      <c r="J19" s="648">
        <v>2006</v>
      </c>
      <c r="K19" s="648">
        <v>2007</v>
      </c>
      <c r="L19" s="648">
        <v>2008</v>
      </c>
      <c r="M19" s="648">
        <v>2009</v>
      </c>
      <c r="N19" s="648">
        <v>2010</v>
      </c>
      <c r="O19" s="648">
        <v>2011</v>
      </c>
      <c r="P19" s="648">
        <v>2012</v>
      </c>
      <c r="Q19" s="648">
        <v>2013</v>
      </c>
      <c r="R19" s="648">
        <v>2014</v>
      </c>
      <c r="S19" s="648">
        <v>2015</v>
      </c>
      <c r="T19" s="648">
        <v>2016</v>
      </c>
      <c r="U19" s="648">
        <v>2017</v>
      </c>
      <c r="V19" s="648">
        <v>2018</v>
      </c>
      <c r="W19" s="648">
        <v>2019</v>
      </c>
      <c r="X19" s="648">
        <v>2020</v>
      </c>
      <c r="Y19" s="648">
        <v>2021</v>
      </c>
      <c r="Z19" s="648">
        <v>2022</v>
      </c>
      <c r="AA19" s="648">
        <v>2023</v>
      </c>
      <c r="AB19" s="649">
        <v>2024</v>
      </c>
    </row>
    <row r="20" spans="1:29" ht="15" thickTop="1">
      <c r="A20" s="948" t="s">
        <v>242</v>
      </c>
      <c r="B20" s="651" t="s">
        <v>234</v>
      </c>
      <c r="C20" s="652">
        <v>2.8029126049064401</v>
      </c>
      <c r="D20" s="653">
        <v>2.2445342437410201</v>
      </c>
      <c r="E20" s="654">
        <v>2.01707085832343</v>
      </c>
      <c r="F20" s="654">
        <v>2.69560273635493</v>
      </c>
      <c r="G20" s="654">
        <v>3.3448953500617198</v>
      </c>
      <c r="H20" s="654">
        <v>3.0298740915035398</v>
      </c>
      <c r="I20" s="654">
        <v>2.4088154470830898</v>
      </c>
      <c r="J20" s="654">
        <v>3.4914203912995099</v>
      </c>
      <c r="K20" s="654">
        <v>4.2892533840324498</v>
      </c>
      <c r="L20" s="654">
        <v>3.9775655971793</v>
      </c>
      <c r="M20" s="654">
        <v>3.0865466309790102</v>
      </c>
      <c r="N20" s="654">
        <v>4.79862341734189</v>
      </c>
      <c r="O20" s="654">
        <v>8.8700468071760099</v>
      </c>
      <c r="P20" s="654">
        <v>9.6809432519045799</v>
      </c>
      <c r="Q20" s="654">
        <v>7.8064470671936199</v>
      </c>
      <c r="R20" s="654">
        <v>5.3809981121624704</v>
      </c>
      <c r="S20" s="654">
        <v>6.1204150642574602</v>
      </c>
      <c r="T20" s="654">
        <v>6.5248405159272096</v>
      </c>
      <c r="U20" s="654">
        <v>6.0461723863010102</v>
      </c>
      <c r="V20" s="654">
        <v>5.0007642478003902</v>
      </c>
      <c r="W20" s="654">
        <v>4.2757342611429099</v>
      </c>
      <c r="X20" s="654">
        <v>4.6419888540031202</v>
      </c>
      <c r="Y20" s="654">
        <v>6.5681229919515403</v>
      </c>
      <c r="Z20" s="654">
        <v>10.6463719670567</v>
      </c>
      <c r="AA20" s="654">
        <v>11.964133662075399</v>
      </c>
      <c r="AB20" s="655">
        <v>11.684515627026199</v>
      </c>
    </row>
    <row r="21" spans="1:29" ht="14.4">
      <c r="A21" s="949"/>
      <c r="B21" s="656" t="s">
        <v>235</v>
      </c>
      <c r="C21" s="657">
        <v>15.348357016703</v>
      </c>
      <c r="D21" s="658">
        <v>13.6547362985107</v>
      </c>
      <c r="E21" s="659">
        <v>11.5296137001923</v>
      </c>
      <c r="F21" s="659">
        <v>9.0064759799694691</v>
      </c>
      <c r="G21" s="659">
        <v>10.960447454808</v>
      </c>
      <c r="H21" s="659">
        <v>7.40299376085924</v>
      </c>
      <c r="I21" s="659">
        <v>7.8227129573247201</v>
      </c>
      <c r="J21" s="659">
        <v>5.28726124622463</v>
      </c>
      <c r="K21" s="659">
        <v>6.5365910230751103</v>
      </c>
      <c r="L21" s="659">
        <v>7.8559687585667799</v>
      </c>
      <c r="M21" s="659">
        <v>9.1414166936577299</v>
      </c>
      <c r="N21" s="659">
        <v>8.8832406967297999</v>
      </c>
      <c r="O21" s="659">
        <v>12.519662372571799</v>
      </c>
      <c r="P21" s="659">
        <v>9.7623764284886505</v>
      </c>
      <c r="Q21" s="659">
        <v>12.4121643205334</v>
      </c>
      <c r="R21" s="659">
        <v>9.46852695341477</v>
      </c>
      <c r="S21" s="659">
        <v>9.5239925699868895</v>
      </c>
      <c r="T21" s="659">
        <v>7.2797813873014503</v>
      </c>
      <c r="U21" s="659">
        <v>7.2397527531560897</v>
      </c>
      <c r="V21" s="659">
        <v>10.2864661033795</v>
      </c>
      <c r="W21" s="659">
        <v>12.103182040226001</v>
      </c>
      <c r="X21" s="659">
        <v>10.3255324269546</v>
      </c>
      <c r="Y21" s="659">
        <v>6.6306651562989103</v>
      </c>
      <c r="Z21" s="659">
        <v>6.2084724240395799</v>
      </c>
      <c r="AA21" s="659">
        <v>7.6927204697263898</v>
      </c>
      <c r="AB21" s="660">
        <v>10.5959833762762</v>
      </c>
    </row>
    <row r="22" spans="1:29" ht="14.4">
      <c r="A22" s="937"/>
      <c r="B22" s="662" t="s">
        <v>236</v>
      </c>
      <c r="C22" s="663">
        <v>3.1533327387718399</v>
      </c>
      <c r="D22" s="664">
        <v>2.4783773030347702</v>
      </c>
      <c r="E22" s="665">
        <v>2.8284101055723299</v>
      </c>
      <c r="F22" s="665">
        <v>3.13131996265935</v>
      </c>
      <c r="G22" s="665">
        <v>3.34482493121225</v>
      </c>
      <c r="H22" s="665">
        <v>5.0454585671509502</v>
      </c>
      <c r="I22" s="665">
        <v>4.5508204747087104</v>
      </c>
      <c r="J22" s="665">
        <v>4.59799930180945</v>
      </c>
      <c r="K22" s="665">
        <v>2.9807601551243899</v>
      </c>
      <c r="L22" s="665">
        <v>2.0817866156435199</v>
      </c>
      <c r="M22" s="665">
        <v>2.3592003867896798</v>
      </c>
      <c r="N22" s="665">
        <v>1.3150239603859</v>
      </c>
      <c r="O22" s="665">
        <v>2.7516738580362001</v>
      </c>
      <c r="P22" s="665">
        <v>2.7993043132672999</v>
      </c>
      <c r="Q22" s="665">
        <v>3.3287303751130102</v>
      </c>
      <c r="R22" s="665">
        <v>2.70755923617953</v>
      </c>
      <c r="S22" s="665">
        <v>3.7473774246584801</v>
      </c>
      <c r="T22" s="665">
        <v>3.8552640589310601</v>
      </c>
      <c r="U22" s="665">
        <v>3.5888102296400599</v>
      </c>
      <c r="V22" s="665">
        <v>2.60074486837062</v>
      </c>
      <c r="W22" s="665">
        <v>2.96635618972293</v>
      </c>
      <c r="X22" s="665">
        <v>3.4519905660428098</v>
      </c>
      <c r="Y22" s="665">
        <v>3.7814354663093201</v>
      </c>
      <c r="Z22" s="665">
        <v>3.2377201920171399</v>
      </c>
      <c r="AA22" s="665">
        <v>2.4952420679799499</v>
      </c>
      <c r="AB22" s="666">
        <v>2.4363060873058902</v>
      </c>
    </row>
    <row r="23" spans="1:29" ht="14.4">
      <c r="A23" s="667"/>
      <c r="B23" s="668" t="s">
        <v>170</v>
      </c>
      <c r="C23" s="669">
        <v>21.304602360381299</v>
      </c>
      <c r="D23" s="670">
        <v>18.3776478452865</v>
      </c>
      <c r="E23" s="671">
        <v>16.375094664088099</v>
      </c>
      <c r="F23" s="671">
        <v>14.8333986789838</v>
      </c>
      <c r="G23" s="671">
        <v>17.650167736082</v>
      </c>
      <c r="H23" s="671">
        <v>15.478326419513699</v>
      </c>
      <c r="I23" s="671">
        <v>14.782348879116499</v>
      </c>
      <c r="J23" s="671">
        <v>13.3766809393336</v>
      </c>
      <c r="K23" s="671">
        <v>13.806604562232</v>
      </c>
      <c r="L23" s="671">
        <v>13.915320971389599</v>
      </c>
      <c r="M23" s="671">
        <v>14.587163711426401</v>
      </c>
      <c r="N23" s="671">
        <v>14.996888074457599</v>
      </c>
      <c r="O23" s="671">
        <v>24.141383037783999</v>
      </c>
      <c r="P23" s="671">
        <v>22.242623993660501</v>
      </c>
      <c r="Q23" s="671">
        <v>23.547341762839999</v>
      </c>
      <c r="R23" s="671">
        <v>17.557084301756799</v>
      </c>
      <c r="S23" s="671">
        <v>19.391785058902801</v>
      </c>
      <c r="T23" s="671">
        <v>17.659885962159699</v>
      </c>
      <c r="U23" s="671">
        <v>16.874735369097198</v>
      </c>
      <c r="V23" s="671">
        <v>17.887975219550501</v>
      </c>
      <c r="W23" s="671">
        <v>19.345272491091801</v>
      </c>
      <c r="X23" s="671">
        <v>18.4195118470005</v>
      </c>
      <c r="Y23" s="671">
        <v>16.980223614559801</v>
      </c>
      <c r="Z23" s="671">
        <v>20.092564583113401</v>
      </c>
      <c r="AA23" s="671">
        <v>22.152096199781798</v>
      </c>
      <c r="AB23" s="672">
        <v>24.7168050906083</v>
      </c>
    </row>
    <row r="24" spans="1:29" ht="14.4">
      <c r="A24" s="936" t="s">
        <v>243</v>
      </c>
      <c r="B24" s="673" t="s">
        <v>239</v>
      </c>
      <c r="C24" s="674">
        <v>5.5656314430585203</v>
      </c>
      <c r="D24" s="675">
        <v>6.7067805470103599</v>
      </c>
      <c r="E24" s="676">
        <v>9.2879144962828892</v>
      </c>
      <c r="F24" s="676">
        <v>8.7823096564141991</v>
      </c>
      <c r="G24" s="676">
        <v>7.5471754019060997</v>
      </c>
      <c r="H24" s="676">
        <v>5.6648752729079703</v>
      </c>
      <c r="I24" s="676">
        <v>6.3395158552688899</v>
      </c>
      <c r="J24" s="676">
        <v>6.1966757198746398</v>
      </c>
      <c r="K24" s="676">
        <v>6.0449124755162096</v>
      </c>
      <c r="L24" s="676">
        <v>5.0319905180027398</v>
      </c>
      <c r="M24" s="676">
        <v>5.3129796639207596</v>
      </c>
      <c r="N24" s="676">
        <v>8.5178566263267292</v>
      </c>
      <c r="O24" s="676">
        <v>7.9752687025641196</v>
      </c>
      <c r="P24" s="676">
        <v>7.9844244979868302</v>
      </c>
      <c r="Q24" s="676">
        <v>6.2470062395411299</v>
      </c>
      <c r="R24" s="676">
        <v>6.3120126386517299</v>
      </c>
      <c r="S24" s="676">
        <v>10.3377357614554</v>
      </c>
      <c r="T24" s="676">
        <v>12.046438994649201</v>
      </c>
      <c r="U24" s="676">
        <v>13.603380294929</v>
      </c>
      <c r="V24" s="676">
        <v>10.789840272652601</v>
      </c>
      <c r="W24" s="676">
        <v>9.8071020977051706</v>
      </c>
      <c r="X24" s="676">
        <v>10.015432351871601</v>
      </c>
      <c r="Y24" s="676">
        <v>10.117351827290401</v>
      </c>
      <c r="Z24" s="676">
        <v>11.5398161210186</v>
      </c>
      <c r="AA24" s="676">
        <v>11.975133232033199</v>
      </c>
      <c r="AB24" s="677">
        <v>10.543528401379399</v>
      </c>
    </row>
    <row r="25" spans="1:29" ht="14.4">
      <c r="A25" s="937"/>
      <c r="B25" s="656" t="s">
        <v>240</v>
      </c>
      <c r="C25" s="657">
        <v>0</v>
      </c>
      <c r="D25" s="658">
        <v>0</v>
      </c>
      <c r="E25" s="659">
        <v>0.733480312117611</v>
      </c>
      <c r="F25" s="659">
        <v>0.71882739636131598</v>
      </c>
      <c r="G25" s="659">
        <v>0.70418849474983602</v>
      </c>
      <c r="H25" s="659">
        <v>0</v>
      </c>
      <c r="I25" s="659">
        <v>0.34822555397737398</v>
      </c>
      <c r="J25" s="659">
        <v>0.692412420930413</v>
      </c>
      <c r="K25" s="659">
        <v>0.691190760608555</v>
      </c>
      <c r="L25" s="659">
        <v>1.0408933078217599</v>
      </c>
      <c r="M25" s="659">
        <v>1.23500649651343</v>
      </c>
      <c r="N25" s="659">
        <v>1.23004129571976</v>
      </c>
      <c r="O25" s="659">
        <v>0.54455685098456197</v>
      </c>
      <c r="P25" s="659">
        <v>0</v>
      </c>
      <c r="Q25" s="659">
        <v>0</v>
      </c>
      <c r="R25" s="659">
        <v>0</v>
      </c>
      <c r="S25" s="659">
        <v>0</v>
      </c>
      <c r="T25" s="659">
        <v>0</v>
      </c>
      <c r="U25" s="659">
        <v>0</v>
      </c>
      <c r="V25" s="659">
        <v>0.26007448683706202</v>
      </c>
      <c r="W25" s="659">
        <v>1.0461215766548</v>
      </c>
      <c r="X25" s="659">
        <v>1.04244079362298</v>
      </c>
      <c r="Y25" s="659">
        <v>0.77982748562802295</v>
      </c>
      <c r="Z25" s="659">
        <v>0</v>
      </c>
      <c r="AA25" s="659">
        <v>0</v>
      </c>
      <c r="AB25" s="660">
        <v>0</v>
      </c>
    </row>
    <row r="26" spans="1:29" ht="14.4">
      <c r="A26" s="667"/>
      <c r="B26" s="668" t="s">
        <v>170</v>
      </c>
      <c r="C26" s="669">
        <v>5.5656314430585203</v>
      </c>
      <c r="D26" s="670">
        <v>6.7067805470103599</v>
      </c>
      <c r="E26" s="671">
        <v>10.021394808400499</v>
      </c>
      <c r="F26" s="671">
        <v>9.5011370527755101</v>
      </c>
      <c r="G26" s="671">
        <v>8.2513638966559402</v>
      </c>
      <c r="H26" s="671">
        <v>5.6648752729079703</v>
      </c>
      <c r="I26" s="671">
        <v>6.6877414092462697</v>
      </c>
      <c r="J26" s="671">
        <v>6.8890881408050504</v>
      </c>
      <c r="K26" s="671">
        <v>6.7361032361247704</v>
      </c>
      <c r="L26" s="671">
        <v>6.0728838258245004</v>
      </c>
      <c r="M26" s="671">
        <v>6.5479861604341902</v>
      </c>
      <c r="N26" s="671">
        <v>9.7478979220464907</v>
      </c>
      <c r="O26" s="671">
        <v>8.5198255535486798</v>
      </c>
      <c r="P26" s="671">
        <v>7.9844244979868302</v>
      </c>
      <c r="Q26" s="671">
        <v>6.2470062395411299</v>
      </c>
      <c r="R26" s="671">
        <v>6.3120126386517299</v>
      </c>
      <c r="S26" s="671">
        <v>10.3377357614554</v>
      </c>
      <c r="T26" s="671">
        <v>12.046438994649201</v>
      </c>
      <c r="U26" s="671">
        <v>13.603380294929</v>
      </c>
      <c r="V26" s="671">
        <v>11.049914759489701</v>
      </c>
      <c r="W26" s="671">
        <v>10.853223674360001</v>
      </c>
      <c r="X26" s="671">
        <v>11.0578731454946</v>
      </c>
      <c r="Y26" s="671">
        <v>10.8971793129184</v>
      </c>
      <c r="Z26" s="671">
        <v>11.5398161210186</v>
      </c>
      <c r="AA26" s="671">
        <v>11.975133232033199</v>
      </c>
      <c r="AB26" s="672">
        <v>10.543528401379399</v>
      </c>
    </row>
    <row r="27" spans="1:29" ht="14.4">
      <c r="A27" s="936" t="s">
        <v>231</v>
      </c>
      <c r="B27" s="656" t="s">
        <v>241</v>
      </c>
      <c r="C27" s="657">
        <v>1.6817475629438601</v>
      </c>
      <c r="D27" s="658">
        <v>1.12226712187051</v>
      </c>
      <c r="E27" s="659">
        <v>0.366740156058805</v>
      </c>
      <c r="F27" s="659">
        <v>0</v>
      </c>
      <c r="G27" s="659">
        <v>0</v>
      </c>
      <c r="H27" s="659">
        <v>0.69864279918454597</v>
      </c>
      <c r="I27" s="659">
        <v>0.69645110795474896</v>
      </c>
      <c r="J27" s="659">
        <v>0.692412420930413</v>
      </c>
      <c r="K27" s="659">
        <v>0</v>
      </c>
      <c r="L27" s="659">
        <v>0.89995635394269502</v>
      </c>
      <c r="M27" s="659">
        <v>0.89820543143128695</v>
      </c>
      <c r="N27" s="659">
        <v>0.89459430036953302</v>
      </c>
      <c r="O27" s="659">
        <v>0</v>
      </c>
      <c r="P27" s="659">
        <v>0</v>
      </c>
      <c r="Q27" s="659">
        <v>0.24096969264030799</v>
      </c>
      <c r="R27" s="659">
        <v>0.21852270388936701</v>
      </c>
      <c r="S27" s="659">
        <v>0.20176161681579999</v>
      </c>
      <c r="T27" s="659">
        <v>0</v>
      </c>
      <c r="U27" s="659">
        <v>0</v>
      </c>
      <c r="V27" s="659">
        <v>0.23422308284545801</v>
      </c>
      <c r="W27" s="659">
        <v>0.23553427298382801</v>
      </c>
      <c r="X27" s="659">
        <v>0.23470554468421301</v>
      </c>
      <c r="Y27" s="659">
        <v>0</v>
      </c>
      <c r="Z27" s="659">
        <v>0</v>
      </c>
      <c r="AA27" s="659">
        <v>0</v>
      </c>
      <c r="AB27" s="660">
        <v>0.26149040327421802</v>
      </c>
    </row>
    <row r="28" spans="1:29" ht="14.4">
      <c r="A28" s="937"/>
      <c r="B28" s="656" t="s">
        <v>231</v>
      </c>
      <c r="C28" s="657">
        <v>0.37452518226759801</v>
      </c>
      <c r="D28" s="658">
        <v>0.24992888804056301</v>
      </c>
      <c r="E28" s="659">
        <v>0.733480312117611</v>
      </c>
      <c r="F28" s="659">
        <v>0.71882739636131598</v>
      </c>
      <c r="G28" s="659">
        <v>0.70418849474983602</v>
      </c>
      <c r="H28" s="659">
        <v>0</v>
      </c>
      <c r="I28" s="659">
        <v>0.36713420155834597</v>
      </c>
      <c r="J28" s="659">
        <v>1.9628853514745801</v>
      </c>
      <c r="K28" s="659">
        <v>2.2285718098921299</v>
      </c>
      <c r="L28" s="659">
        <v>2.0296725573652501</v>
      </c>
      <c r="M28" s="659">
        <v>0.42745962855994302</v>
      </c>
      <c r="N28" s="659">
        <v>0.84692951036603603</v>
      </c>
      <c r="O28" s="659">
        <v>1.73824326795379</v>
      </c>
      <c r="P28" s="659">
        <v>2.0388352212893901</v>
      </c>
      <c r="Q28" s="659">
        <v>1.5253011204554801</v>
      </c>
      <c r="R28" s="659">
        <v>1.0712777110856899</v>
      </c>
      <c r="S28" s="659">
        <v>1.53003210850964</v>
      </c>
      <c r="T28" s="659">
        <v>1.9125238264416899</v>
      </c>
      <c r="U28" s="659">
        <v>2.4587417174382602</v>
      </c>
      <c r="V28" s="659">
        <v>2.8516647332710101</v>
      </c>
      <c r="W28" s="659">
        <v>2.9522335484380902</v>
      </c>
      <c r="X28" s="659">
        <v>3.2011793110971198</v>
      </c>
      <c r="Y28" s="659">
        <v>3.4536739740998699</v>
      </c>
      <c r="Z28" s="659">
        <v>3.2317473495223501</v>
      </c>
      <c r="AA28" s="659">
        <v>4.2719579823705303</v>
      </c>
      <c r="AB28" s="660">
        <v>4.4649747849476098</v>
      </c>
    </row>
    <row r="29" spans="1:29" ht="15" thickBot="1">
      <c r="A29" s="678"/>
      <c r="B29" s="679" t="s">
        <v>170</v>
      </c>
      <c r="C29" s="680">
        <v>2.05627274521146</v>
      </c>
      <c r="D29" s="681">
        <v>1.3721960099110699</v>
      </c>
      <c r="E29" s="682">
        <v>1.1002204681764201</v>
      </c>
      <c r="F29" s="682">
        <v>0.71882739636131598</v>
      </c>
      <c r="G29" s="682">
        <v>0.70418849474983602</v>
      </c>
      <c r="H29" s="682">
        <v>0.69864279918454597</v>
      </c>
      <c r="I29" s="682">
        <v>1.06358530951309</v>
      </c>
      <c r="J29" s="682">
        <v>2.6552977724049902</v>
      </c>
      <c r="K29" s="682">
        <v>2.2285718098921299</v>
      </c>
      <c r="L29" s="682">
        <v>2.9296289113079399</v>
      </c>
      <c r="M29" s="682">
        <v>1.3256650599912301</v>
      </c>
      <c r="N29" s="682">
        <v>1.7415238107355699</v>
      </c>
      <c r="O29" s="682">
        <v>1.73824326795379</v>
      </c>
      <c r="P29" s="682">
        <v>2.0388352212893901</v>
      </c>
      <c r="Q29" s="682">
        <v>1.76627081309579</v>
      </c>
      <c r="R29" s="682">
        <v>1.2898004149750599</v>
      </c>
      <c r="S29" s="682">
        <v>1.7317937253254401</v>
      </c>
      <c r="T29" s="682">
        <v>1.9125238264416899</v>
      </c>
      <c r="U29" s="682">
        <v>2.4587417174382602</v>
      </c>
      <c r="V29" s="682">
        <v>3.08588781611647</v>
      </c>
      <c r="W29" s="682">
        <v>3.1877678214219198</v>
      </c>
      <c r="X29" s="682">
        <v>3.43588485578133</v>
      </c>
      <c r="Y29" s="682">
        <v>3.4536739740998699</v>
      </c>
      <c r="Z29" s="682">
        <v>3.2317473495223501</v>
      </c>
      <c r="AA29" s="682">
        <v>4.2719579823705303</v>
      </c>
      <c r="AB29" s="683">
        <v>4.7264651882218303</v>
      </c>
    </row>
    <row r="30" spans="1:29" ht="15.6" thickTop="1" thickBot="1">
      <c r="A30" s="938" t="s">
        <v>238</v>
      </c>
      <c r="B30" s="939"/>
      <c r="C30" s="684">
        <v>28.926506548651201</v>
      </c>
      <c r="D30" s="685">
        <v>26.4566244022079</v>
      </c>
      <c r="E30" s="686">
        <v>27.496709940664999</v>
      </c>
      <c r="F30" s="686">
        <v>25.053363128120601</v>
      </c>
      <c r="G30" s="686">
        <v>26.6057201274878</v>
      </c>
      <c r="H30" s="686">
        <v>21.841844491606199</v>
      </c>
      <c r="I30" s="686">
        <v>22.533675597875899</v>
      </c>
      <c r="J30" s="686">
        <v>22.9210668525436</v>
      </c>
      <c r="K30" s="686">
        <v>22.7712796082489</v>
      </c>
      <c r="L30" s="686">
        <v>22.917833708522</v>
      </c>
      <c r="M30" s="686">
        <v>22.4608149318518</v>
      </c>
      <c r="N30" s="686">
        <v>26.4863098072396</v>
      </c>
      <c r="O30" s="686">
        <v>34.399451859286501</v>
      </c>
      <c r="P30" s="686">
        <v>32.265883712936798</v>
      </c>
      <c r="Q30" s="686">
        <v>31.5606188154769</v>
      </c>
      <c r="R30" s="686">
        <v>25.158897355383601</v>
      </c>
      <c r="S30" s="686">
        <v>31.461314545683699</v>
      </c>
      <c r="T30" s="686">
        <v>31.618848783250598</v>
      </c>
      <c r="U30" s="686">
        <v>32.936857381464399</v>
      </c>
      <c r="V30" s="686">
        <v>32.023777795156597</v>
      </c>
      <c r="W30" s="686">
        <v>33.386263986873701</v>
      </c>
      <c r="X30" s="686">
        <v>32.913269848276499</v>
      </c>
      <c r="Y30" s="686">
        <v>31.331076901578001</v>
      </c>
      <c r="Z30" s="686">
        <v>34.864128053654298</v>
      </c>
      <c r="AA30" s="686">
        <v>38.399187414185498</v>
      </c>
      <c r="AB30" s="687">
        <v>39.986798680209603</v>
      </c>
    </row>
    <row r="31" spans="1:29" ht="15.6" thickTop="1" thickBot="1">
      <c r="A31" s="688"/>
      <c r="B31" s="688"/>
      <c r="C31" s="689"/>
      <c r="D31" s="689"/>
      <c r="E31" s="689"/>
      <c r="F31" s="689"/>
      <c r="G31" s="689"/>
      <c r="H31" s="689"/>
      <c r="I31" s="689"/>
      <c r="J31" s="689"/>
      <c r="K31" s="689"/>
      <c r="L31" s="689"/>
      <c r="M31" s="689"/>
      <c r="N31" s="689"/>
      <c r="O31" s="689"/>
      <c r="P31" s="689"/>
      <c r="Q31" s="689"/>
      <c r="R31" s="689"/>
      <c r="S31" s="689"/>
      <c r="T31" s="689"/>
      <c r="U31" s="689"/>
      <c r="V31" s="689"/>
      <c r="W31" s="689"/>
      <c r="X31" s="689"/>
      <c r="Y31" s="689"/>
      <c r="Z31" s="689"/>
      <c r="AA31" s="689"/>
      <c r="AB31" s="689"/>
    </row>
    <row r="32" spans="1:29" ht="16.2" thickBot="1">
      <c r="A32" s="940" t="s">
        <v>90</v>
      </c>
      <c r="B32" s="941"/>
      <c r="C32" s="941"/>
      <c r="D32" s="941"/>
      <c r="E32" s="941"/>
      <c r="F32" s="941"/>
      <c r="G32" s="941"/>
      <c r="H32" s="941"/>
      <c r="I32" s="941"/>
      <c r="J32" s="941"/>
      <c r="K32" s="941"/>
      <c r="L32" s="941"/>
      <c r="M32" s="941"/>
      <c r="N32" s="941"/>
      <c r="O32" s="941"/>
      <c r="P32" s="941"/>
      <c r="Q32" s="941"/>
      <c r="R32" s="941"/>
      <c r="S32" s="941"/>
      <c r="T32" s="941"/>
      <c r="U32" s="941"/>
      <c r="V32" s="941"/>
      <c r="W32" s="941"/>
      <c r="X32" s="941"/>
      <c r="Y32" s="941"/>
      <c r="Z32" s="941"/>
      <c r="AA32" s="941"/>
      <c r="AB32" s="942"/>
    </row>
    <row r="33" spans="1:28" ht="15.6">
      <c r="A33" s="943" t="s">
        <v>228</v>
      </c>
      <c r="B33" s="944"/>
      <c r="C33" s="945" t="s">
        <v>506</v>
      </c>
      <c r="D33" s="946"/>
      <c r="E33" s="946"/>
      <c r="F33" s="946"/>
      <c r="G33" s="946"/>
      <c r="H33" s="946"/>
      <c r="I33" s="946"/>
      <c r="J33" s="946"/>
      <c r="K33" s="946"/>
      <c r="L33" s="946"/>
      <c r="M33" s="946"/>
      <c r="N33" s="946"/>
      <c r="O33" s="946"/>
      <c r="P33" s="946"/>
      <c r="Q33" s="946"/>
      <c r="R33" s="946"/>
      <c r="S33" s="946"/>
      <c r="T33" s="946"/>
      <c r="U33" s="946"/>
      <c r="V33" s="946"/>
      <c r="W33" s="946"/>
      <c r="X33" s="946"/>
      <c r="Y33" s="946"/>
      <c r="Z33" s="946"/>
      <c r="AA33" s="946"/>
      <c r="AB33" s="947"/>
    </row>
    <row r="34" spans="1:28" ht="16.2" thickBot="1">
      <c r="A34" s="646" t="s">
        <v>232</v>
      </c>
      <c r="B34" s="647" t="s">
        <v>233</v>
      </c>
      <c r="C34" s="648">
        <v>1999</v>
      </c>
      <c r="D34" s="648">
        <v>2000</v>
      </c>
      <c r="E34" s="648">
        <v>2001</v>
      </c>
      <c r="F34" s="648">
        <v>2002</v>
      </c>
      <c r="G34" s="648">
        <v>2003</v>
      </c>
      <c r="H34" s="648">
        <v>2004</v>
      </c>
      <c r="I34" s="648">
        <v>2005</v>
      </c>
      <c r="J34" s="648">
        <v>2006</v>
      </c>
      <c r="K34" s="648">
        <v>2007</v>
      </c>
      <c r="L34" s="648">
        <v>2008</v>
      </c>
      <c r="M34" s="648">
        <v>2009</v>
      </c>
      <c r="N34" s="648">
        <v>2010</v>
      </c>
      <c r="O34" s="648">
        <v>2011</v>
      </c>
      <c r="P34" s="648">
        <v>2012</v>
      </c>
      <c r="Q34" s="648">
        <v>2013</v>
      </c>
      <c r="R34" s="648">
        <v>2014</v>
      </c>
      <c r="S34" s="648">
        <v>2015</v>
      </c>
      <c r="T34" s="648">
        <v>2016</v>
      </c>
      <c r="U34" s="648">
        <v>2017</v>
      </c>
      <c r="V34" s="648">
        <v>2018</v>
      </c>
      <c r="W34" s="648">
        <v>2019</v>
      </c>
      <c r="X34" s="648">
        <v>2020</v>
      </c>
      <c r="Y34" s="648">
        <v>2021</v>
      </c>
      <c r="Z34" s="648">
        <v>2022</v>
      </c>
      <c r="AA34" s="648">
        <v>2023</v>
      </c>
      <c r="AB34" s="649">
        <v>2024</v>
      </c>
    </row>
    <row r="35" spans="1:28" ht="15" thickTop="1">
      <c r="A35" s="948" t="s">
        <v>242</v>
      </c>
      <c r="B35" s="651" t="s">
        <v>234</v>
      </c>
      <c r="C35" s="652">
        <v>1.12116504196258</v>
      </c>
      <c r="D35" s="653">
        <v>1.12226712187051</v>
      </c>
      <c r="E35" s="654">
        <v>0.366740156058805</v>
      </c>
      <c r="F35" s="654">
        <v>0.35941369818065799</v>
      </c>
      <c r="G35" s="654">
        <v>0</v>
      </c>
      <c r="H35" s="654">
        <v>0</v>
      </c>
      <c r="I35" s="654">
        <v>0.34822555397737398</v>
      </c>
      <c r="J35" s="654">
        <v>0.477522226094659</v>
      </c>
      <c r="K35" s="654">
        <v>0.88838748461017603</v>
      </c>
      <c r="L35" s="654">
        <v>1.8099399800840701</v>
      </c>
      <c r="M35" s="654">
        <v>3.2986488851048699</v>
      </c>
      <c r="N35" s="654">
        <v>3.5643053966145799</v>
      </c>
      <c r="O35" s="654">
        <v>3.3681939803140502</v>
      </c>
      <c r="P35" s="654">
        <v>2.7639601725606799</v>
      </c>
      <c r="Q35" s="654">
        <v>4.2467368317194598</v>
      </c>
      <c r="R35" s="654">
        <v>3.5689219438390198</v>
      </c>
      <c r="S35" s="654">
        <v>4.0768979472275904</v>
      </c>
      <c r="T35" s="654">
        <v>3.1285321188282502</v>
      </c>
      <c r="U35" s="654">
        <v>5.9549391688584796</v>
      </c>
      <c r="V35" s="654">
        <v>5.1696826270010598</v>
      </c>
      <c r="W35" s="654">
        <v>6.7678050810499801</v>
      </c>
      <c r="X35" s="654">
        <v>4.1697631744919104</v>
      </c>
      <c r="Y35" s="654">
        <v>7.4241916114244599</v>
      </c>
      <c r="Z35" s="654">
        <v>9.9195209914236102</v>
      </c>
      <c r="AA35" s="654">
        <v>14.4885090250144</v>
      </c>
      <c r="AB35" s="655">
        <v>14.060652772538701</v>
      </c>
    </row>
    <row r="36" spans="1:28" ht="14.4">
      <c r="A36" s="949"/>
      <c r="B36" s="656" t="s">
        <v>235</v>
      </c>
      <c r="C36" s="657">
        <v>19.454399749882501</v>
      </c>
      <c r="D36" s="658">
        <v>17.662801097559001</v>
      </c>
      <c r="E36" s="659">
        <v>21.778644123458498</v>
      </c>
      <c r="F36" s="659">
        <v>21.250838084108899</v>
      </c>
      <c r="G36" s="659">
        <v>20.825705753156399</v>
      </c>
      <c r="H36" s="659">
        <v>14.5667023629978</v>
      </c>
      <c r="I36" s="659">
        <v>11.4454078630175</v>
      </c>
      <c r="J36" s="659">
        <v>7.3861363971699401</v>
      </c>
      <c r="K36" s="659">
        <v>6.8260617136179702</v>
      </c>
      <c r="L36" s="659">
        <v>4.6830830812208903</v>
      </c>
      <c r="M36" s="659">
        <v>7.0979976057045802</v>
      </c>
      <c r="N36" s="659">
        <v>7.4143581052255199</v>
      </c>
      <c r="O36" s="659">
        <v>10.081810954131999</v>
      </c>
      <c r="P36" s="659">
        <v>8.9828705608222208</v>
      </c>
      <c r="Q36" s="659">
        <v>12.3876721149144</v>
      </c>
      <c r="R36" s="659">
        <v>9.4229202519443795</v>
      </c>
      <c r="S36" s="659">
        <v>8.9815839666499908</v>
      </c>
      <c r="T36" s="659">
        <v>7.3353389035116399</v>
      </c>
      <c r="U36" s="659">
        <v>7.6540374575256402</v>
      </c>
      <c r="V36" s="659">
        <v>8.9737401310693894</v>
      </c>
      <c r="W36" s="659">
        <v>7.4324061186987702</v>
      </c>
      <c r="X36" s="659">
        <v>9.0757240984601992</v>
      </c>
      <c r="Y36" s="659">
        <v>9.1540049400445405</v>
      </c>
      <c r="Z36" s="659">
        <v>12.730351012059399</v>
      </c>
      <c r="AA36" s="659">
        <v>13.807832806727999</v>
      </c>
      <c r="AB36" s="660">
        <v>14.8684750753737</v>
      </c>
    </row>
    <row r="37" spans="1:28" ht="14.4">
      <c r="A37" s="937"/>
      <c r="B37" s="662" t="s">
        <v>236</v>
      </c>
      <c r="C37" s="663">
        <v>2.2423300839251499</v>
      </c>
      <c r="D37" s="664">
        <v>2.28280355259681</v>
      </c>
      <c r="E37" s="665">
        <v>4.38390180348014</v>
      </c>
      <c r="F37" s="665">
        <v>7.6327968255230001</v>
      </c>
      <c r="G37" s="665">
        <v>7.2906043238439997</v>
      </c>
      <c r="H37" s="665">
        <v>11.5244622939487</v>
      </c>
      <c r="I37" s="665">
        <v>13.130854366823399</v>
      </c>
      <c r="J37" s="665">
        <v>12.856713831835901</v>
      </c>
      <c r="K37" s="665">
        <v>6.5663122257812798</v>
      </c>
      <c r="L37" s="665">
        <v>4.1635732312870504</v>
      </c>
      <c r="M37" s="665">
        <v>6.1235738785457698</v>
      </c>
      <c r="N37" s="665">
        <v>8.5051988998931005</v>
      </c>
      <c r="O37" s="665">
        <v>9.6159965231857001</v>
      </c>
      <c r="P37" s="665">
        <v>10.48926340437</v>
      </c>
      <c r="Q37" s="665">
        <v>8.4039386246004693</v>
      </c>
      <c r="R37" s="665">
        <v>8.2848129189020803</v>
      </c>
      <c r="S37" s="665">
        <v>7.0283032539896197</v>
      </c>
      <c r="T37" s="665">
        <v>8.3957287940874892</v>
      </c>
      <c r="U37" s="665">
        <v>7.7924360358828197</v>
      </c>
      <c r="V37" s="665">
        <v>10.355749946672899</v>
      </c>
      <c r="W37" s="665">
        <v>10.943634731622399</v>
      </c>
      <c r="X37" s="665">
        <v>12.4856000564406</v>
      </c>
      <c r="Y37" s="665">
        <v>12.437156637287099</v>
      </c>
      <c r="Z37" s="665">
        <v>12.6984182827041</v>
      </c>
      <c r="AA37" s="665">
        <v>13.6894577177715</v>
      </c>
      <c r="AB37" s="666">
        <v>13.301912218398201</v>
      </c>
    </row>
    <row r="38" spans="1:28" ht="14.4">
      <c r="A38" s="667"/>
      <c r="B38" s="668" t="s">
        <v>170</v>
      </c>
      <c r="C38" s="669">
        <v>22.8178948757702</v>
      </c>
      <c r="D38" s="670">
        <v>21.0678717720264</v>
      </c>
      <c r="E38" s="671">
        <v>26.529286082997501</v>
      </c>
      <c r="F38" s="671">
        <v>29.243048607812501</v>
      </c>
      <c r="G38" s="671">
        <v>28.116310077000399</v>
      </c>
      <c r="H38" s="671">
        <v>26.0911646569465</v>
      </c>
      <c r="I38" s="671">
        <v>24.9244877838183</v>
      </c>
      <c r="J38" s="671">
        <v>20.720372455100499</v>
      </c>
      <c r="K38" s="671">
        <v>14.2807614240094</v>
      </c>
      <c r="L38" s="671">
        <v>10.656596292592001</v>
      </c>
      <c r="M38" s="671">
        <v>16.520220369355201</v>
      </c>
      <c r="N38" s="671">
        <v>19.483862401733202</v>
      </c>
      <c r="O38" s="671">
        <v>23.0660014576317</v>
      </c>
      <c r="P38" s="671">
        <v>22.2360941377529</v>
      </c>
      <c r="Q38" s="671">
        <v>25.038347571234301</v>
      </c>
      <c r="R38" s="671">
        <v>21.2766551146855</v>
      </c>
      <c r="S38" s="671">
        <v>20.086785167867198</v>
      </c>
      <c r="T38" s="671">
        <v>18.859599816427401</v>
      </c>
      <c r="U38" s="671">
        <v>21.4014126622669</v>
      </c>
      <c r="V38" s="671">
        <v>24.499172704743302</v>
      </c>
      <c r="W38" s="671">
        <v>25.1438459313711</v>
      </c>
      <c r="X38" s="671">
        <v>25.7310873293927</v>
      </c>
      <c r="Y38" s="671">
        <v>29.015353188756102</v>
      </c>
      <c r="Z38" s="671">
        <v>35.348290286187101</v>
      </c>
      <c r="AA38" s="671">
        <v>41.985799549513999</v>
      </c>
      <c r="AB38" s="672">
        <v>42.231040066310499</v>
      </c>
    </row>
    <row r="39" spans="1:28" ht="14.4">
      <c r="A39" s="936" t="s">
        <v>243</v>
      </c>
      <c r="B39" s="673" t="s">
        <v>239</v>
      </c>
      <c r="C39" s="674">
        <v>16.003790100234301</v>
      </c>
      <c r="D39" s="675">
        <v>16.4161493696812</v>
      </c>
      <c r="E39" s="676">
        <v>19.633617624686199</v>
      </c>
      <c r="F39" s="676">
        <v>17.7751997985924</v>
      </c>
      <c r="G39" s="676">
        <v>16.240523207291801</v>
      </c>
      <c r="H39" s="676">
        <v>12.660420553282799</v>
      </c>
      <c r="I39" s="676">
        <v>8.6268702291246804</v>
      </c>
      <c r="J39" s="676">
        <v>6.0270692973677296</v>
      </c>
      <c r="K39" s="676">
        <v>6.6269642150246799</v>
      </c>
      <c r="L39" s="676">
        <v>7.7755424023157502</v>
      </c>
      <c r="M39" s="676">
        <v>11.9834830121259</v>
      </c>
      <c r="N39" s="676">
        <v>14.3063349446095</v>
      </c>
      <c r="O39" s="676">
        <v>16.997168441628599</v>
      </c>
      <c r="P39" s="676">
        <v>19.4466364326003</v>
      </c>
      <c r="Q39" s="676">
        <v>22.4139159322885</v>
      </c>
      <c r="R39" s="676">
        <v>23.381562430568799</v>
      </c>
      <c r="S39" s="676">
        <v>21.226296631766399</v>
      </c>
      <c r="T39" s="676">
        <v>20.390129871160099</v>
      </c>
      <c r="U39" s="676">
        <v>22.040175331607799</v>
      </c>
      <c r="V39" s="676">
        <v>23.7741890652363</v>
      </c>
      <c r="W39" s="676">
        <v>19.8634165080089</v>
      </c>
      <c r="X39" s="676">
        <v>19.6844095059827</v>
      </c>
      <c r="Y39" s="676">
        <v>16.9365792696141</v>
      </c>
      <c r="Z39" s="676">
        <v>21.1054914434323</v>
      </c>
      <c r="AA39" s="676">
        <v>20.032811131398098</v>
      </c>
      <c r="AB39" s="677">
        <v>23.490179757889301</v>
      </c>
    </row>
    <row r="40" spans="1:28" ht="14.4">
      <c r="A40" s="937"/>
      <c r="B40" s="656" t="s">
        <v>240</v>
      </c>
      <c r="C40" s="657">
        <v>2.5226213444157901</v>
      </c>
      <c r="D40" s="658">
        <v>1.6834006828057699</v>
      </c>
      <c r="E40" s="659">
        <v>2.38381101438224</v>
      </c>
      <c r="F40" s="659">
        <v>4.3129643781678997</v>
      </c>
      <c r="G40" s="659">
        <v>6.1432347999233503</v>
      </c>
      <c r="H40" s="659">
        <v>5.9357041540118596</v>
      </c>
      <c r="I40" s="659">
        <v>3.9219947693363699</v>
      </c>
      <c r="J40" s="659">
        <v>3.3038804870905101</v>
      </c>
      <c r="K40" s="659">
        <v>2.6566608074750402</v>
      </c>
      <c r="L40" s="659">
        <v>3.2671906110345401</v>
      </c>
      <c r="M40" s="659">
        <v>2.6624460095456302</v>
      </c>
      <c r="N40" s="659">
        <v>2.7591774242255598</v>
      </c>
      <c r="O40" s="659">
        <v>2.33898014135861</v>
      </c>
      <c r="P40" s="659">
        <v>2.3431472362883201</v>
      </c>
      <c r="Q40" s="659">
        <v>2.2303156389978498</v>
      </c>
      <c r="R40" s="659">
        <v>2.3815390533912102</v>
      </c>
      <c r="S40" s="659">
        <v>2.4453726839333001</v>
      </c>
      <c r="T40" s="659">
        <v>1.82497706931648</v>
      </c>
      <c r="U40" s="659">
        <v>3.2343411982185599</v>
      </c>
      <c r="V40" s="659">
        <v>3.6217192813468699</v>
      </c>
      <c r="W40" s="659">
        <v>4.16505459833283</v>
      </c>
      <c r="X40" s="659">
        <v>3.2576274800717999</v>
      </c>
      <c r="Y40" s="659">
        <v>2.33948245688407</v>
      </c>
      <c r="Z40" s="659">
        <v>1.8853238550134599</v>
      </c>
      <c r="AA40" s="659">
        <v>1.4859796395855001</v>
      </c>
      <c r="AB40" s="660">
        <v>1.5639741019830999</v>
      </c>
    </row>
    <row r="41" spans="1:28" ht="14.4">
      <c r="A41" s="667"/>
      <c r="B41" s="668" t="s">
        <v>170</v>
      </c>
      <c r="C41" s="669">
        <v>18.526411444650101</v>
      </c>
      <c r="D41" s="670">
        <v>18.099550052487</v>
      </c>
      <c r="E41" s="671">
        <v>22.017428639068399</v>
      </c>
      <c r="F41" s="671">
        <v>22.088164176760301</v>
      </c>
      <c r="G41" s="671">
        <v>22.3837580072151</v>
      </c>
      <c r="H41" s="671">
        <v>18.596124707294599</v>
      </c>
      <c r="I41" s="671">
        <v>12.548864998460999</v>
      </c>
      <c r="J41" s="671">
        <v>9.3309497844582392</v>
      </c>
      <c r="K41" s="671">
        <v>9.2836250224997201</v>
      </c>
      <c r="L41" s="671">
        <v>11.042733013350301</v>
      </c>
      <c r="M41" s="671">
        <v>14.6459290216716</v>
      </c>
      <c r="N41" s="671">
        <v>17.065512368835101</v>
      </c>
      <c r="O41" s="671">
        <v>19.3361485829872</v>
      </c>
      <c r="P41" s="671">
        <v>21.7897836688886</v>
      </c>
      <c r="Q41" s="671">
        <v>24.644231571286401</v>
      </c>
      <c r="R41" s="671">
        <v>25.76310148396</v>
      </c>
      <c r="S41" s="671">
        <v>23.671669315699699</v>
      </c>
      <c r="T41" s="671">
        <v>22.215106940476598</v>
      </c>
      <c r="U41" s="671">
        <v>25.2745165298263</v>
      </c>
      <c r="V41" s="671">
        <v>27.395908346583202</v>
      </c>
      <c r="W41" s="671">
        <v>24.028471106341801</v>
      </c>
      <c r="X41" s="671">
        <v>22.9420369860545</v>
      </c>
      <c r="Y41" s="671">
        <v>19.276061726498199</v>
      </c>
      <c r="Z41" s="671">
        <v>22.9908152984457</v>
      </c>
      <c r="AA41" s="671">
        <v>21.5187907709836</v>
      </c>
      <c r="AB41" s="672">
        <v>25.0541538598724</v>
      </c>
    </row>
    <row r="42" spans="1:28" ht="14.4">
      <c r="A42" s="936" t="s">
        <v>231</v>
      </c>
      <c r="B42" s="656" t="s">
        <v>241</v>
      </c>
      <c r="C42" s="657">
        <v>9.7426999816463908</v>
      </c>
      <c r="D42" s="658">
        <v>7.9395161625769903</v>
      </c>
      <c r="E42" s="659">
        <v>8.7003967662766808</v>
      </c>
      <c r="F42" s="659">
        <v>4.6163095394323701</v>
      </c>
      <c r="G42" s="659">
        <v>3.8948313550366001</v>
      </c>
      <c r="H42" s="659">
        <v>4.2134797897420402</v>
      </c>
      <c r="I42" s="659">
        <v>3.7675219135920099</v>
      </c>
      <c r="J42" s="659">
        <v>4.6725028783015601</v>
      </c>
      <c r="K42" s="659">
        <v>3.48729930403637</v>
      </c>
      <c r="L42" s="659">
        <v>5.1772298308874696</v>
      </c>
      <c r="M42" s="659">
        <v>5.5299299695695003</v>
      </c>
      <c r="N42" s="659">
        <v>4.9577934650018998</v>
      </c>
      <c r="O42" s="659">
        <v>5.0834924371308396</v>
      </c>
      <c r="P42" s="659">
        <v>4.8059393985463599</v>
      </c>
      <c r="Q42" s="659">
        <v>4.75042977700984</v>
      </c>
      <c r="R42" s="659">
        <v>2.3786886345493099</v>
      </c>
      <c r="S42" s="659">
        <v>1.39513350457636</v>
      </c>
      <c r="T42" s="659">
        <v>0.782133029707062</v>
      </c>
      <c r="U42" s="659">
        <v>1.13298381044818</v>
      </c>
      <c r="V42" s="659">
        <v>1.0034453925634299</v>
      </c>
      <c r="W42" s="659">
        <v>2.18741406374577</v>
      </c>
      <c r="X42" s="659">
        <v>1.5665800246566099</v>
      </c>
      <c r="Y42" s="659">
        <v>2.0302028760839899</v>
      </c>
      <c r="Z42" s="659">
        <v>1.4495132045814201</v>
      </c>
      <c r="AA42" s="659">
        <v>3.0638471961299998</v>
      </c>
      <c r="AB42" s="660">
        <v>3.0086039839118501</v>
      </c>
    </row>
    <row r="43" spans="1:28" ht="14.4">
      <c r="A43" s="937"/>
      <c r="B43" s="656" t="s">
        <v>231</v>
      </c>
      <c r="C43" s="657">
        <v>6.9655741727050904</v>
      </c>
      <c r="D43" s="658">
        <v>5.0223698237949099</v>
      </c>
      <c r="E43" s="659">
        <v>3.34503696341236</v>
      </c>
      <c r="F43" s="659">
        <v>4.3564534356477598</v>
      </c>
      <c r="G43" s="659">
        <v>4.7973897487574702</v>
      </c>
      <c r="H43" s="659">
        <v>2.9707339785525702</v>
      </c>
      <c r="I43" s="659">
        <v>3.7169247405990999</v>
      </c>
      <c r="J43" s="659">
        <v>4.6925482178875004</v>
      </c>
      <c r="K43" s="659">
        <v>5.1285663246394204</v>
      </c>
      <c r="L43" s="659">
        <v>2.6612866165514899</v>
      </c>
      <c r="M43" s="659">
        <v>2.1766366180139198</v>
      </c>
      <c r="N43" s="659">
        <v>3.20719885848419</v>
      </c>
      <c r="O43" s="659">
        <v>3.5804334833312099</v>
      </c>
      <c r="P43" s="659">
        <v>2.8672631840101399</v>
      </c>
      <c r="Q43" s="659">
        <v>2.1287679046461299</v>
      </c>
      <c r="R43" s="659">
        <v>1.36602795251931</v>
      </c>
      <c r="S43" s="659">
        <v>0.97047780662374405</v>
      </c>
      <c r="T43" s="659">
        <v>0.49120561375702498</v>
      </c>
      <c r="U43" s="659">
        <v>1.8199530186488</v>
      </c>
      <c r="V43" s="659">
        <v>2.83049467004248</v>
      </c>
      <c r="W43" s="659">
        <v>3.5585394612278001</v>
      </c>
      <c r="X43" s="659">
        <v>4.9586563060859401</v>
      </c>
      <c r="Y43" s="659">
        <v>5.1010335432395397</v>
      </c>
      <c r="Z43" s="659">
        <v>5.8629008225549102</v>
      </c>
      <c r="AA43" s="659">
        <v>4.9026432305891596</v>
      </c>
      <c r="AB43" s="660">
        <v>7.0887694914011199</v>
      </c>
    </row>
    <row r="44" spans="1:28" ht="15" thickBot="1">
      <c r="A44" s="678"/>
      <c r="B44" s="679" t="s">
        <v>170</v>
      </c>
      <c r="C44" s="680">
        <v>16.7082741543515</v>
      </c>
      <c r="D44" s="681">
        <v>12.9618859863719</v>
      </c>
      <c r="E44" s="682">
        <v>12.045433729689</v>
      </c>
      <c r="F44" s="682">
        <v>8.9727629750801299</v>
      </c>
      <c r="G44" s="682">
        <v>8.6922211037940702</v>
      </c>
      <c r="H44" s="682">
        <v>7.1842137682946001</v>
      </c>
      <c r="I44" s="682">
        <v>7.4844466541910997</v>
      </c>
      <c r="J44" s="682">
        <v>9.3650510961890596</v>
      </c>
      <c r="K44" s="682">
        <v>8.61586562867579</v>
      </c>
      <c r="L44" s="682">
        <v>7.8385164474389599</v>
      </c>
      <c r="M44" s="682">
        <v>7.7065665875834197</v>
      </c>
      <c r="N44" s="682">
        <v>8.1649923234860893</v>
      </c>
      <c r="O44" s="682">
        <v>8.6639259204620505</v>
      </c>
      <c r="P44" s="682">
        <v>7.6732025825564998</v>
      </c>
      <c r="Q44" s="682">
        <v>6.8791976816559703</v>
      </c>
      <c r="R44" s="682">
        <v>3.7447165870686301</v>
      </c>
      <c r="S44" s="682">
        <v>2.3656113112000998</v>
      </c>
      <c r="T44" s="682">
        <v>1.2733386434640901</v>
      </c>
      <c r="U44" s="682">
        <v>2.9529368290969802</v>
      </c>
      <c r="V44" s="682">
        <v>3.8339400626059099</v>
      </c>
      <c r="W44" s="682">
        <v>5.7459535249735696</v>
      </c>
      <c r="X44" s="682">
        <v>6.5252363307425396</v>
      </c>
      <c r="Y44" s="682">
        <v>7.1312364193235398</v>
      </c>
      <c r="Z44" s="682">
        <v>7.31241402713633</v>
      </c>
      <c r="AA44" s="682">
        <v>7.9664904267191599</v>
      </c>
      <c r="AB44" s="683">
        <v>10.097373475313001</v>
      </c>
    </row>
    <row r="45" spans="1:28" ht="15.6" thickTop="1" thickBot="1">
      <c r="A45" s="938" t="s">
        <v>238</v>
      </c>
      <c r="B45" s="939"/>
      <c r="C45" s="684">
        <v>58.052580474771801</v>
      </c>
      <c r="D45" s="685">
        <v>52.129307810885301</v>
      </c>
      <c r="E45" s="686">
        <v>60.592148451754902</v>
      </c>
      <c r="F45" s="686">
        <v>60.303975759652999</v>
      </c>
      <c r="G45" s="686">
        <v>59.192289188009603</v>
      </c>
      <c r="H45" s="686">
        <v>51.8715031325357</v>
      </c>
      <c r="I45" s="686">
        <v>44.957799436470502</v>
      </c>
      <c r="J45" s="686">
        <v>39.416373335747799</v>
      </c>
      <c r="K45" s="686">
        <v>32.180252075184903</v>
      </c>
      <c r="L45" s="686">
        <v>29.537845753381301</v>
      </c>
      <c r="M45" s="686">
        <v>38.872715978610202</v>
      </c>
      <c r="N45" s="686">
        <v>44.714367094054403</v>
      </c>
      <c r="O45" s="686">
        <v>51.066075961080898</v>
      </c>
      <c r="P45" s="686">
        <v>51.699080389198002</v>
      </c>
      <c r="Q45" s="686">
        <v>56.561776824176697</v>
      </c>
      <c r="R45" s="686">
        <v>50.784473185714099</v>
      </c>
      <c r="S45" s="686">
        <v>46.124065794766999</v>
      </c>
      <c r="T45" s="686">
        <v>42.3480454003681</v>
      </c>
      <c r="U45" s="686">
        <v>49.628866021190298</v>
      </c>
      <c r="V45" s="686">
        <v>55.729021113932397</v>
      </c>
      <c r="W45" s="686">
        <v>54.918270562686402</v>
      </c>
      <c r="X45" s="686">
        <v>55.198360646189798</v>
      </c>
      <c r="Y45" s="686">
        <v>55.4226513345778</v>
      </c>
      <c r="Z45" s="686">
        <v>65.651519611769203</v>
      </c>
      <c r="AA45" s="686">
        <v>71.471080747216703</v>
      </c>
      <c r="AB45" s="687">
        <v>77.382567401495905</v>
      </c>
    </row>
    <row r="46" spans="1:28" s="692" customFormat="1" ht="13.8" thickTop="1">
      <c r="A46" s="693"/>
      <c r="B46" s="694"/>
      <c r="C46" s="694"/>
      <c r="D46" s="694"/>
      <c r="E46" s="694"/>
      <c r="F46" s="694"/>
      <c r="G46" s="694"/>
      <c r="H46" s="694"/>
      <c r="I46" s="694"/>
      <c r="J46" s="694"/>
      <c r="K46" s="694"/>
      <c r="L46" s="694"/>
      <c r="M46" s="694"/>
      <c r="N46" s="645"/>
      <c r="O46" s="645"/>
      <c r="P46" s="645"/>
      <c r="Q46" s="645"/>
      <c r="R46" s="645"/>
      <c r="S46" s="645"/>
      <c r="T46" s="645"/>
      <c r="U46" s="645"/>
      <c r="V46" s="645"/>
      <c r="W46" s="645"/>
      <c r="X46" s="645"/>
      <c r="Y46" s="645"/>
      <c r="Z46" s="645"/>
      <c r="AA46" s="645"/>
      <c r="AB46" s="645"/>
    </row>
    <row r="47" spans="1:28" s="692" customFormat="1">
      <c r="A47" s="645"/>
      <c r="B47" s="693"/>
      <c r="C47" s="695"/>
      <c r="D47" s="695"/>
      <c r="E47" s="695"/>
      <c r="F47" s="696"/>
      <c r="G47" s="696"/>
      <c r="H47" s="696"/>
      <c r="I47" s="696"/>
      <c r="J47" s="696"/>
      <c r="K47" s="696"/>
      <c r="L47" s="696"/>
      <c r="M47" s="696"/>
      <c r="N47" s="645"/>
      <c r="O47" s="695"/>
      <c r="P47" s="696"/>
      <c r="Q47" s="696"/>
      <c r="R47" s="696"/>
      <c r="S47" s="696"/>
      <c r="T47" s="696"/>
      <c r="U47" s="696"/>
      <c r="V47" s="696"/>
      <c r="W47" s="696"/>
      <c r="X47" s="696"/>
      <c r="Y47" s="696"/>
      <c r="Z47" s="696"/>
      <c r="AA47" s="645"/>
      <c r="AB47" s="645"/>
    </row>
    <row r="48" spans="1:28" s="692" customFormat="1">
      <c r="A48" s="645"/>
      <c r="B48" s="645"/>
      <c r="C48" s="645"/>
      <c r="D48" s="645"/>
      <c r="E48" s="645"/>
      <c r="F48" s="645"/>
      <c r="G48" s="645"/>
      <c r="H48" s="645"/>
      <c r="I48" s="645"/>
      <c r="J48" s="645"/>
      <c r="K48" s="645"/>
      <c r="L48" s="645"/>
      <c r="M48" s="645"/>
      <c r="N48" s="645"/>
      <c r="O48" s="645"/>
      <c r="P48" s="645"/>
      <c r="Q48" s="645"/>
      <c r="R48" s="645"/>
      <c r="S48" s="645"/>
      <c r="T48" s="645"/>
      <c r="U48" s="645"/>
      <c r="V48" s="645"/>
      <c r="W48" s="645"/>
      <c r="X48" s="645"/>
      <c r="Y48" s="645"/>
      <c r="Z48" s="645"/>
      <c r="AA48" s="645"/>
      <c r="AB48" s="645"/>
    </row>
    <row r="49" s="692" customFormat="1"/>
    <row r="50" s="692" customFormat="1"/>
    <row r="51" s="692" customFormat="1"/>
    <row r="52" s="692" customFormat="1"/>
    <row r="53" s="692" customFormat="1"/>
    <row r="54" s="692" customFormat="1"/>
    <row r="55" s="692" customFormat="1"/>
    <row r="56" s="692" customFormat="1"/>
    <row r="57" s="692" customFormat="1"/>
    <row r="58" s="692" customFormat="1"/>
    <row r="59" s="692" customFormat="1"/>
    <row r="60" s="692" customFormat="1"/>
    <row r="61" s="692" customFormat="1"/>
    <row r="62" s="692" customFormat="1"/>
    <row r="63" s="692" customFormat="1"/>
    <row r="64" s="692" customFormat="1"/>
    <row r="65" s="692" customFormat="1"/>
    <row r="66" s="692" customFormat="1"/>
    <row r="67" s="692" customFormat="1"/>
    <row r="68" s="692" customFormat="1"/>
    <row r="69" s="692" customFormat="1"/>
    <row r="70" s="692" customFormat="1"/>
    <row r="71" s="692" customFormat="1"/>
    <row r="72" s="692" customFormat="1"/>
    <row r="73" s="692" customFormat="1"/>
    <row r="74" s="692" customFormat="1"/>
    <row r="75" s="692" customFormat="1"/>
    <row r="76" s="692" customFormat="1"/>
    <row r="77" s="692" customFormat="1"/>
    <row r="78" s="692" customFormat="1"/>
    <row r="79" s="692" customFormat="1"/>
    <row r="80" s="692" customFormat="1"/>
    <row r="81" s="692" customFormat="1"/>
    <row r="82" s="692" customFormat="1"/>
    <row r="83" s="692" customFormat="1"/>
    <row r="84" s="692" customFormat="1"/>
    <row r="85" s="692" customFormat="1"/>
    <row r="86" s="692" customFormat="1"/>
    <row r="87" s="692" customFormat="1"/>
    <row r="88" s="692" customFormat="1"/>
    <row r="89" s="692" customFormat="1"/>
    <row r="90" s="692" customFormat="1"/>
    <row r="91" s="692" customFormat="1"/>
    <row r="92" s="692" customFormat="1"/>
    <row r="93" s="692" customFormat="1"/>
    <row r="94" s="692" customFormat="1"/>
    <row r="95" s="692" customFormat="1"/>
    <row r="96" s="692" customFormat="1"/>
    <row r="97" s="692" customFormat="1"/>
    <row r="98" s="692" customFormat="1"/>
    <row r="99" s="692" customFormat="1"/>
    <row r="100" s="692" customFormat="1"/>
    <row r="101" s="692" customFormat="1"/>
    <row r="102" s="692" customFormat="1"/>
    <row r="103" s="692" customFormat="1"/>
    <row r="104" s="692" customFormat="1"/>
    <row r="105" s="692" customFormat="1"/>
    <row r="106" s="692" customFormat="1"/>
    <row r="107" s="692" customFormat="1"/>
    <row r="108" s="692" customFormat="1"/>
    <row r="109" s="692" customFormat="1"/>
    <row r="110" s="692" customFormat="1"/>
    <row r="111" s="692" customFormat="1"/>
    <row r="112" s="692" customFormat="1"/>
    <row r="113" s="692" customFormat="1"/>
    <row r="114" s="692" customFormat="1"/>
    <row r="115" s="692" customFormat="1"/>
    <row r="116" s="692" customFormat="1"/>
    <row r="117" s="692" customFormat="1"/>
    <row r="118" s="692" customFormat="1"/>
    <row r="119" s="692" customFormat="1"/>
    <row r="120" s="692" customFormat="1"/>
    <row r="121" s="692" customFormat="1"/>
    <row r="122" s="692" customFormat="1"/>
    <row r="123" s="692" customFormat="1"/>
    <row r="124" s="692" customFormat="1"/>
    <row r="125" s="692" customFormat="1"/>
    <row r="126" s="692" customFormat="1"/>
    <row r="127" s="692" customFormat="1"/>
    <row r="128" s="692" customFormat="1"/>
    <row r="129" s="692" customFormat="1"/>
    <row r="130" s="692" customFormat="1"/>
    <row r="131" s="692" customFormat="1"/>
    <row r="132" s="692" customFormat="1"/>
    <row r="133" s="692" customFormat="1"/>
    <row r="134" s="692" customFormat="1"/>
    <row r="135" s="692" customFormat="1"/>
    <row r="136" s="692" customFormat="1"/>
    <row r="137" s="692" customFormat="1"/>
    <row r="138" s="692" customFormat="1"/>
    <row r="139" s="692" customFormat="1"/>
    <row r="140" s="692" customFormat="1"/>
    <row r="141" s="692" customFormat="1"/>
    <row r="142" s="692" customFormat="1"/>
    <row r="143" s="692" customFormat="1"/>
    <row r="144" s="692" customFormat="1"/>
    <row r="145" s="692" customFormat="1"/>
    <row r="146" s="692" customFormat="1"/>
    <row r="147" s="692" customFormat="1"/>
    <row r="148" s="692" customFormat="1"/>
    <row r="149" s="692" customFormat="1"/>
    <row r="150" s="692" customFormat="1"/>
    <row r="151" s="692" customFormat="1"/>
    <row r="152" s="692" customFormat="1"/>
    <row r="153" s="692" customFormat="1"/>
    <row r="154" s="692" customFormat="1"/>
    <row r="155" s="692" customFormat="1"/>
    <row r="156" s="692" customFormat="1"/>
    <row r="157" s="692" customFormat="1"/>
    <row r="158" s="692" customFormat="1"/>
    <row r="159" s="692" customFormat="1"/>
    <row r="160" s="692" customFormat="1"/>
    <row r="161" s="692" customFormat="1"/>
    <row r="162" s="692" customFormat="1"/>
    <row r="163" s="692" customFormat="1"/>
    <row r="164" s="692" customFormat="1"/>
    <row r="165" s="692" customFormat="1"/>
    <row r="166" s="692" customFormat="1"/>
    <row r="167" s="692" customFormat="1"/>
    <row r="168" s="692" customFormat="1"/>
    <row r="169" s="692" customFormat="1"/>
    <row r="170" s="692" customFormat="1"/>
    <row r="171" s="692" customFormat="1"/>
    <row r="172" s="692" customFormat="1"/>
    <row r="173" s="692" customFormat="1"/>
    <row r="174" s="692" customFormat="1"/>
    <row r="175" s="692" customFormat="1"/>
    <row r="176" s="692" customFormat="1"/>
    <row r="177" s="692" customFormat="1"/>
    <row r="178" s="692" customFormat="1"/>
    <row r="179" s="692" customFormat="1"/>
    <row r="180" s="692" customFormat="1"/>
    <row r="181" s="692" customFormat="1"/>
    <row r="182" s="692" customFormat="1"/>
    <row r="183" s="692" customFormat="1"/>
    <row r="184" s="692" customFormat="1"/>
    <row r="185" s="692" customFormat="1"/>
    <row r="186" s="692" customFormat="1"/>
    <row r="187" s="692" customFormat="1"/>
    <row r="188" s="692" customFormat="1"/>
    <row r="189" s="692" customFormat="1"/>
    <row r="190" s="692" customFormat="1"/>
    <row r="191" s="692" customFormat="1"/>
    <row r="192" s="692" customFormat="1"/>
    <row r="193" s="692" customFormat="1"/>
    <row r="194" s="692" customFormat="1"/>
    <row r="195" s="692" customFormat="1"/>
    <row r="196" s="692" customFormat="1"/>
    <row r="197" s="692" customFormat="1"/>
    <row r="198" s="692" customFormat="1"/>
    <row r="199" s="692" customFormat="1"/>
    <row r="200" s="692" customFormat="1"/>
    <row r="201" s="692" customFormat="1"/>
    <row r="202" s="692" customFormat="1"/>
    <row r="203" s="692" customFormat="1"/>
    <row r="204" s="692" customFormat="1"/>
    <row r="205" s="692" customFormat="1"/>
    <row r="206" s="692" customFormat="1"/>
    <row r="207" s="692" customFormat="1"/>
    <row r="208" s="692" customFormat="1"/>
    <row r="209" s="692" customFormat="1"/>
    <row r="210" s="692" customFormat="1"/>
    <row r="211" s="692" customFormat="1"/>
    <row r="212" s="692" customFormat="1"/>
    <row r="213" s="692" customFormat="1"/>
    <row r="214" s="692" customFormat="1"/>
    <row r="215" s="692" customFormat="1"/>
    <row r="216" s="692" customFormat="1"/>
    <row r="217" s="692" customFormat="1"/>
    <row r="218" s="692" customFormat="1"/>
    <row r="219" s="692" customFormat="1"/>
    <row r="220" s="692" customFormat="1"/>
    <row r="221" s="692" customFormat="1"/>
    <row r="222" s="692" customFormat="1"/>
    <row r="223" s="692" customFormat="1"/>
    <row r="224" s="692" customFormat="1"/>
    <row r="225" s="692" customFormat="1"/>
    <row r="226" s="692" customFormat="1"/>
    <row r="227" s="692" customFormat="1"/>
    <row r="228" s="692" customFormat="1"/>
    <row r="229" s="692" customFormat="1"/>
    <row r="230" s="692" customFormat="1"/>
    <row r="231" s="692" customFormat="1"/>
    <row r="232" s="692" customFormat="1"/>
    <row r="233" s="692" customFormat="1"/>
    <row r="234" s="692" customFormat="1"/>
    <row r="235" s="692" customFormat="1"/>
    <row r="236" s="692" customFormat="1"/>
    <row r="237" s="692" customFormat="1"/>
    <row r="238" s="692" customFormat="1"/>
    <row r="239" s="692" customFormat="1"/>
    <row r="240" s="692" customFormat="1"/>
    <row r="241" s="692" customFormat="1"/>
    <row r="242" s="692" customFormat="1"/>
    <row r="243" s="692" customFormat="1"/>
    <row r="244" s="692" customFormat="1"/>
    <row r="245" s="692" customFormat="1"/>
    <row r="246" s="692" customFormat="1"/>
    <row r="247" s="692" customFormat="1"/>
    <row r="248" s="692" customFormat="1"/>
    <row r="249" s="692" customFormat="1"/>
    <row r="250" s="692" customFormat="1"/>
    <row r="251" s="692" customFormat="1"/>
    <row r="252" s="692" customFormat="1"/>
    <row r="253" s="692" customFormat="1"/>
    <row r="254" s="692" customFormat="1"/>
    <row r="255" s="692" customFormat="1"/>
    <row r="256" s="692" customFormat="1"/>
    <row r="257" s="692" customFormat="1"/>
    <row r="258" s="692" customFormat="1"/>
    <row r="259" s="692" customFormat="1"/>
    <row r="260" s="692" customFormat="1"/>
    <row r="261" s="692" customFormat="1"/>
    <row r="262" s="692" customFormat="1"/>
    <row r="263" s="692" customFormat="1"/>
    <row r="264" s="692" customFormat="1"/>
    <row r="265" s="692" customFormat="1"/>
    <row r="266" s="692" customFormat="1"/>
    <row r="267" s="692" customFormat="1"/>
    <row r="268" s="692" customFormat="1"/>
    <row r="269" s="692" customFormat="1"/>
    <row r="270" s="692" customFormat="1"/>
    <row r="271" s="692" customFormat="1"/>
    <row r="272" s="692" customFormat="1"/>
    <row r="273" s="692" customFormat="1"/>
    <row r="274" s="692" customFormat="1"/>
    <row r="275" s="692" customFormat="1"/>
    <row r="276" s="692" customFormat="1"/>
    <row r="277" s="692" customFormat="1"/>
    <row r="278" s="692" customFormat="1"/>
    <row r="279" s="692" customFormat="1"/>
    <row r="280" s="692" customFormat="1"/>
    <row r="281" s="692" customFormat="1"/>
    <row r="282" s="692" customFormat="1"/>
    <row r="283" s="692" customFormat="1"/>
    <row r="284" s="692" customFormat="1"/>
    <row r="285" s="692" customFormat="1"/>
    <row r="286" s="692" customFormat="1"/>
    <row r="287" s="692" customFormat="1"/>
    <row r="288" s="692" customFormat="1"/>
    <row r="289" s="692" customFormat="1"/>
    <row r="290" s="692" customFormat="1"/>
    <row r="291" s="692" customFormat="1"/>
    <row r="292" s="692" customFormat="1"/>
    <row r="293" s="692" customFormat="1"/>
    <row r="294" s="692" customFormat="1"/>
    <row r="295" s="692" customFormat="1"/>
    <row r="296" s="692" customFormat="1"/>
    <row r="297" s="692" customFormat="1"/>
    <row r="298" s="692" customFormat="1"/>
    <row r="299" s="692" customFormat="1"/>
    <row r="300" s="692" customFormat="1"/>
    <row r="301" s="692" customFormat="1"/>
    <row r="302" s="692" customFormat="1"/>
    <row r="303" s="692" customFormat="1"/>
    <row r="304" s="692" customFormat="1"/>
    <row r="305" s="692" customFormat="1"/>
    <row r="306" s="692" customFormat="1"/>
    <row r="307" s="692" customFormat="1"/>
    <row r="308" s="692" customFormat="1"/>
    <row r="309" s="692" customFormat="1"/>
    <row r="310" s="692" customFormat="1"/>
    <row r="311" s="692" customFormat="1"/>
    <row r="312" s="692" customFormat="1"/>
    <row r="313" s="692" customFormat="1"/>
    <row r="314" s="692" customFormat="1"/>
    <row r="315" s="692" customFormat="1"/>
    <row r="316" s="692" customFormat="1"/>
    <row r="317" s="692" customFormat="1"/>
    <row r="318" s="692" customFormat="1"/>
    <row r="319" s="692" customFormat="1"/>
    <row r="320" s="692" customFormat="1"/>
    <row r="321" s="692" customFormat="1"/>
    <row r="322" s="692" customFormat="1"/>
    <row r="323" s="692" customFormat="1"/>
    <row r="324" s="692" customFormat="1"/>
    <row r="325" s="692" customFormat="1"/>
    <row r="326" s="692" customFormat="1"/>
    <row r="327" s="692" customFormat="1"/>
    <row r="328" s="692" customFormat="1"/>
    <row r="329" s="692" customFormat="1"/>
    <row r="330" s="692" customFormat="1"/>
    <row r="331" s="692" customFormat="1"/>
    <row r="332" s="692" customFormat="1"/>
    <row r="333" s="692" customFormat="1"/>
    <row r="334" s="692" customFormat="1"/>
    <row r="335" s="692" customFormat="1"/>
    <row r="336" s="692" customFormat="1"/>
    <row r="337" s="692" customFormat="1"/>
    <row r="338" s="692" customFormat="1"/>
    <row r="339" s="692" customFormat="1"/>
    <row r="340" s="692" customFormat="1"/>
    <row r="341" s="692" customFormat="1"/>
    <row r="342" s="692" customFormat="1"/>
    <row r="343" s="692" customFormat="1"/>
    <row r="344" s="692" customFormat="1"/>
    <row r="345" s="692" customFormat="1"/>
    <row r="346" s="692" customFormat="1"/>
    <row r="347" s="692" customFormat="1"/>
    <row r="348" s="692" customFormat="1"/>
    <row r="349" s="692" customFormat="1"/>
    <row r="350" s="692" customFormat="1"/>
    <row r="351" s="692" customFormat="1"/>
    <row r="352" s="692" customFormat="1"/>
    <row r="353" s="692" customFormat="1"/>
    <row r="354" s="692" customFormat="1"/>
    <row r="355" s="692" customFormat="1"/>
    <row r="356" s="692" customFormat="1"/>
    <row r="357" s="692" customFormat="1"/>
    <row r="358" s="692" customFormat="1"/>
    <row r="359" s="692" customFormat="1"/>
    <row r="360" s="692" customFormat="1"/>
    <row r="361" s="692" customFormat="1"/>
    <row r="362" s="692" customFormat="1"/>
    <row r="363" s="692" customFormat="1"/>
    <row r="364" s="692" customFormat="1"/>
    <row r="365" s="692" customFormat="1"/>
    <row r="366" s="692" customFormat="1"/>
    <row r="367" s="692" customFormat="1"/>
    <row r="368" s="692" customFormat="1"/>
    <row r="369" spans="1:28" s="692" customFormat="1"/>
    <row r="370" spans="1:28" s="692" customFormat="1"/>
    <row r="371" spans="1:28">
      <c r="A371" s="692"/>
      <c r="B371" s="692"/>
      <c r="C371" s="692"/>
      <c r="D371" s="692"/>
      <c r="E371" s="692"/>
      <c r="F371" s="692"/>
      <c r="G371" s="692"/>
      <c r="H371" s="692"/>
      <c r="I371" s="692"/>
      <c r="J371" s="692"/>
      <c r="K371" s="692"/>
      <c r="L371" s="692"/>
      <c r="M371" s="692"/>
      <c r="N371" s="692"/>
      <c r="O371" s="692"/>
      <c r="P371" s="692"/>
      <c r="Q371" s="692"/>
      <c r="R371" s="692"/>
      <c r="S371" s="692"/>
      <c r="T371" s="692"/>
      <c r="U371" s="692"/>
      <c r="V371" s="692"/>
      <c r="W371" s="692"/>
      <c r="X371" s="692"/>
      <c r="Y371" s="692"/>
      <c r="Z371" s="692"/>
      <c r="AA371" s="692"/>
      <c r="AB371" s="692"/>
    </row>
    <row r="372" spans="1:28">
      <c r="A372" s="692"/>
      <c r="B372" s="692"/>
      <c r="C372" s="692"/>
      <c r="D372" s="692"/>
      <c r="E372" s="692"/>
      <c r="F372" s="692"/>
      <c r="G372" s="692"/>
      <c r="H372" s="692"/>
      <c r="I372" s="692"/>
      <c r="J372" s="692"/>
      <c r="K372" s="692"/>
      <c r="L372" s="692"/>
      <c r="M372" s="692"/>
      <c r="N372" s="692"/>
      <c r="O372" s="692"/>
      <c r="P372" s="692"/>
      <c r="Q372" s="692"/>
      <c r="R372" s="692"/>
      <c r="S372" s="692"/>
      <c r="T372" s="692"/>
      <c r="U372" s="692"/>
      <c r="V372" s="692"/>
      <c r="W372" s="692"/>
      <c r="X372" s="692"/>
      <c r="Y372" s="692"/>
      <c r="Z372" s="692"/>
      <c r="AA372" s="692"/>
      <c r="AB372" s="692"/>
    </row>
    <row r="373" spans="1:28">
      <c r="A373" s="692"/>
      <c r="B373" s="692"/>
      <c r="C373" s="692"/>
      <c r="D373" s="692"/>
      <c r="E373" s="692"/>
      <c r="F373" s="692"/>
      <c r="G373" s="692"/>
      <c r="H373" s="692"/>
      <c r="I373" s="692"/>
      <c r="J373" s="692"/>
      <c r="K373" s="692"/>
      <c r="L373" s="692"/>
      <c r="M373" s="692"/>
      <c r="N373" s="692"/>
      <c r="O373" s="692"/>
      <c r="P373" s="692"/>
      <c r="Q373" s="692"/>
      <c r="R373" s="692"/>
      <c r="S373" s="692"/>
      <c r="T373" s="692"/>
      <c r="U373" s="692"/>
      <c r="V373" s="692"/>
      <c r="W373" s="692"/>
      <c r="X373" s="692"/>
      <c r="Y373" s="692"/>
      <c r="Z373" s="692"/>
      <c r="AA373" s="692"/>
      <c r="AB373" s="692"/>
    </row>
  </sheetData>
  <mergeCells count="20">
    <mergeCell ref="A27:A28"/>
    <mergeCell ref="A3:B3"/>
    <mergeCell ref="C3:AB3"/>
    <mergeCell ref="A5:A7"/>
    <mergeCell ref="A9:A10"/>
    <mergeCell ref="A12:A13"/>
    <mergeCell ref="A15:B15"/>
    <mergeCell ref="A17:AB17"/>
    <mergeCell ref="A18:B18"/>
    <mergeCell ref="C18:AB18"/>
    <mergeCell ref="A20:A22"/>
    <mergeCell ref="A24:A25"/>
    <mergeCell ref="A42:A43"/>
    <mergeCell ref="A45:B45"/>
    <mergeCell ref="A30:B30"/>
    <mergeCell ref="A32:AB32"/>
    <mergeCell ref="A33:B33"/>
    <mergeCell ref="C33:AB33"/>
    <mergeCell ref="A35:A37"/>
    <mergeCell ref="A39:A40"/>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53B47-CF99-4639-95F1-0CCA90ED21DA}">
  <dimension ref="A1:AC360"/>
  <sheetViews>
    <sheetView showGridLines="0" workbookViewId="0">
      <selection activeCell="N36" sqref="N36"/>
    </sheetView>
  </sheetViews>
  <sheetFormatPr defaultColWidth="9.109375" defaultRowHeight="13.2"/>
  <cols>
    <col min="1" max="1" width="16.88671875" style="645" customWidth="1"/>
    <col min="2" max="2" width="14.88671875" style="645" customWidth="1"/>
    <col min="3" max="28" width="10" style="645" customWidth="1"/>
    <col min="29" max="29" width="5.6640625" style="645" customWidth="1"/>
    <col min="30" max="16384" width="9.109375" style="645"/>
  </cols>
  <sheetData>
    <row r="1" spans="1:29" ht="16.5" customHeight="1">
      <c r="A1" s="615" t="s">
        <v>536</v>
      </c>
      <c r="E1" s="617"/>
      <c r="N1" s="617"/>
    </row>
    <row r="2" spans="1:29" ht="13.8" thickBot="1"/>
    <row r="3" spans="1:29" ht="20.25" customHeight="1">
      <c r="A3" s="943" t="s">
        <v>228</v>
      </c>
      <c r="B3" s="944"/>
      <c r="C3" s="945" t="s">
        <v>507</v>
      </c>
      <c r="D3" s="946"/>
      <c r="E3" s="946"/>
      <c r="F3" s="946"/>
      <c r="G3" s="946"/>
      <c r="H3" s="946"/>
      <c r="I3" s="946"/>
      <c r="J3" s="946"/>
      <c r="K3" s="946"/>
      <c r="L3" s="946"/>
      <c r="M3" s="946"/>
      <c r="N3" s="946"/>
      <c r="O3" s="946"/>
      <c r="P3" s="946"/>
      <c r="Q3" s="946"/>
      <c r="R3" s="946"/>
      <c r="S3" s="946"/>
      <c r="T3" s="946"/>
      <c r="U3" s="946"/>
      <c r="V3" s="946"/>
      <c r="W3" s="946"/>
      <c r="X3" s="946"/>
      <c r="Y3" s="946"/>
      <c r="Z3" s="946"/>
      <c r="AA3" s="946"/>
      <c r="AB3" s="947"/>
    </row>
    <row r="4" spans="1:29" ht="16.2" thickBot="1">
      <c r="A4" s="646" t="s">
        <v>232</v>
      </c>
      <c r="B4" s="647" t="s">
        <v>233</v>
      </c>
      <c r="C4" s="648">
        <v>1999</v>
      </c>
      <c r="D4" s="648">
        <v>2000</v>
      </c>
      <c r="E4" s="648">
        <v>2001</v>
      </c>
      <c r="F4" s="648">
        <v>2002</v>
      </c>
      <c r="G4" s="648">
        <v>2003</v>
      </c>
      <c r="H4" s="648">
        <v>2004</v>
      </c>
      <c r="I4" s="648">
        <v>2005</v>
      </c>
      <c r="J4" s="648">
        <v>2006</v>
      </c>
      <c r="K4" s="648">
        <v>2007</v>
      </c>
      <c r="L4" s="648">
        <v>2008</v>
      </c>
      <c r="M4" s="648">
        <v>2009</v>
      </c>
      <c r="N4" s="648">
        <v>2010</v>
      </c>
      <c r="O4" s="648">
        <v>2011</v>
      </c>
      <c r="P4" s="648">
        <v>2012</v>
      </c>
      <c r="Q4" s="648">
        <v>2013</v>
      </c>
      <c r="R4" s="648">
        <v>2014</v>
      </c>
      <c r="S4" s="648">
        <v>2015</v>
      </c>
      <c r="T4" s="648">
        <v>2016</v>
      </c>
      <c r="U4" s="648">
        <v>2017</v>
      </c>
      <c r="V4" s="648">
        <v>2018</v>
      </c>
      <c r="W4" s="648">
        <v>2019</v>
      </c>
      <c r="X4" s="648">
        <v>2020</v>
      </c>
      <c r="Y4" s="648">
        <v>2021</v>
      </c>
      <c r="Z4" s="648">
        <v>2022</v>
      </c>
      <c r="AA4" s="648">
        <v>2023</v>
      </c>
      <c r="AB4" s="649">
        <v>2024</v>
      </c>
      <c r="AC4" s="650"/>
    </row>
    <row r="5" spans="1:29" ht="18" customHeight="1" thickTop="1">
      <c r="A5" s="948" t="s">
        <v>242</v>
      </c>
      <c r="B5" s="651" t="s">
        <v>234</v>
      </c>
      <c r="C5" s="652">
        <v>8.6359419104730293</v>
      </c>
      <c r="D5" s="653">
        <v>6.0594194622113902</v>
      </c>
      <c r="E5" s="654">
        <v>16.756266045287799</v>
      </c>
      <c r="F5" s="654">
        <v>16.596556487463701</v>
      </c>
      <c r="G5" s="654">
        <v>17.2558045743097</v>
      </c>
      <c r="H5" s="654">
        <v>3.0424588280823901</v>
      </c>
      <c r="I5" s="654">
        <v>3.2773479652219102</v>
      </c>
      <c r="J5" s="654">
        <v>2.4089604626750698</v>
      </c>
      <c r="K5" s="654">
        <v>4.7915789614927302</v>
      </c>
      <c r="L5" s="654">
        <v>5.2220056919652897</v>
      </c>
      <c r="M5" s="654">
        <v>24.101519659997901</v>
      </c>
      <c r="N5" s="654">
        <v>30.803246666489201</v>
      </c>
      <c r="O5" s="654">
        <v>44.564812866687198</v>
      </c>
      <c r="P5" s="654">
        <v>30.779750773462801</v>
      </c>
      <c r="Q5" s="654">
        <v>63.548370873074902</v>
      </c>
      <c r="R5" s="654">
        <v>52.777084305889602</v>
      </c>
      <c r="S5" s="654">
        <v>63.008858394853704</v>
      </c>
      <c r="T5" s="654">
        <v>37.334336952872</v>
      </c>
      <c r="U5" s="654">
        <v>44.255856735037199</v>
      </c>
      <c r="V5" s="654">
        <v>27.455718108044699</v>
      </c>
      <c r="W5" s="654">
        <v>21.551293079809</v>
      </c>
      <c r="X5" s="654">
        <v>11.755592841617201</v>
      </c>
      <c r="Y5" s="654">
        <v>17.478511602493299</v>
      </c>
      <c r="Z5" s="654">
        <v>21.8221657245413</v>
      </c>
      <c r="AA5" s="654">
        <v>31.9946388607495</v>
      </c>
      <c r="AB5" s="655">
        <v>42.167760089512399</v>
      </c>
    </row>
    <row r="6" spans="1:29" ht="18" customHeight="1">
      <c r="A6" s="949"/>
      <c r="B6" s="656" t="s">
        <v>235</v>
      </c>
      <c r="C6" s="657">
        <v>3175.5854902160299</v>
      </c>
      <c r="D6" s="658">
        <v>2869.3539409260902</v>
      </c>
      <c r="E6" s="659">
        <v>2916.6917482992499</v>
      </c>
      <c r="F6" s="659">
        <v>2535.1210454134598</v>
      </c>
      <c r="G6" s="659">
        <v>2669.28892292302</v>
      </c>
      <c r="H6" s="659">
        <v>1896.72539650263</v>
      </c>
      <c r="I6" s="659">
        <v>1447.45276512142</v>
      </c>
      <c r="J6" s="659">
        <v>837.88018249147899</v>
      </c>
      <c r="K6" s="659">
        <v>872.68849651210405</v>
      </c>
      <c r="L6" s="659">
        <v>865.88115288792005</v>
      </c>
      <c r="M6" s="659">
        <v>1043.17286021171</v>
      </c>
      <c r="N6" s="659">
        <v>1072.3654288144201</v>
      </c>
      <c r="O6" s="659">
        <v>1306.5328542319901</v>
      </c>
      <c r="P6" s="659">
        <v>1021.98368325067</v>
      </c>
      <c r="Q6" s="659">
        <v>1401.65662455956</v>
      </c>
      <c r="R6" s="659">
        <v>1123.6257555346899</v>
      </c>
      <c r="S6" s="659">
        <v>1238.3857728132</v>
      </c>
      <c r="T6" s="659">
        <v>1072.87678962419</v>
      </c>
      <c r="U6" s="659">
        <v>1206.6247431414799</v>
      </c>
      <c r="V6" s="659">
        <v>1440.24344549383</v>
      </c>
      <c r="W6" s="659">
        <v>1408.6727316569099</v>
      </c>
      <c r="X6" s="659">
        <v>1346.8968917186901</v>
      </c>
      <c r="Y6" s="659">
        <v>1028.9896175762599</v>
      </c>
      <c r="Z6" s="659">
        <v>1347.27037446033</v>
      </c>
      <c r="AA6" s="659">
        <v>1542.0437894997101</v>
      </c>
      <c r="AB6" s="660">
        <v>1856.5059799949199</v>
      </c>
      <c r="AC6" s="661"/>
    </row>
    <row r="7" spans="1:29" ht="18" customHeight="1">
      <c r="A7" s="937"/>
      <c r="B7" s="662" t="s">
        <v>236</v>
      </c>
      <c r="C7" s="663">
        <v>350.45255354102602</v>
      </c>
      <c r="D7" s="664">
        <v>306.12728658876199</v>
      </c>
      <c r="E7" s="665">
        <v>425.27809681055402</v>
      </c>
      <c r="F7" s="665">
        <v>434.37033712819999</v>
      </c>
      <c r="G7" s="665">
        <v>508.41954941903498</v>
      </c>
      <c r="H7" s="665">
        <v>830.88808265507498</v>
      </c>
      <c r="I7" s="665">
        <v>993.67257885830804</v>
      </c>
      <c r="J7" s="665">
        <v>908.542628979239</v>
      </c>
      <c r="K7" s="665">
        <v>466.46294094483102</v>
      </c>
      <c r="L7" s="665">
        <v>315.13069359807099</v>
      </c>
      <c r="M7" s="665">
        <v>374.31927365059602</v>
      </c>
      <c r="N7" s="665">
        <v>425.53766145173802</v>
      </c>
      <c r="O7" s="665">
        <v>558.13288206370896</v>
      </c>
      <c r="P7" s="665">
        <v>740.05541315572702</v>
      </c>
      <c r="Q7" s="665">
        <v>673.37986452280302</v>
      </c>
      <c r="R7" s="665">
        <v>568.73081613675697</v>
      </c>
      <c r="S7" s="665">
        <v>499.55474650210499</v>
      </c>
      <c r="T7" s="665">
        <v>598.15692933301796</v>
      </c>
      <c r="U7" s="665">
        <v>516.35165930349103</v>
      </c>
      <c r="V7" s="665">
        <v>512.50912672557502</v>
      </c>
      <c r="W7" s="665">
        <v>410.237572054309</v>
      </c>
      <c r="X7" s="665">
        <v>493.10842554929798</v>
      </c>
      <c r="Y7" s="665">
        <v>555.37923152507994</v>
      </c>
      <c r="Z7" s="665">
        <v>699.17029818400499</v>
      </c>
      <c r="AA7" s="665">
        <v>837.88911385634594</v>
      </c>
      <c r="AB7" s="666">
        <v>749.45048768807999</v>
      </c>
      <c r="AC7" s="661"/>
    </row>
    <row r="8" spans="1:29" ht="18" customHeight="1">
      <c r="A8" s="667"/>
      <c r="B8" s="668" t="s">
        <v>170</v>
      </c>
      <c r="C8" s="669">
        <v>3534.6739856675299</v>
      </c>
      <c r="D8" s="670">
        <v>3181.5406469770601</v>
      </c>
      <c r="E8" s="671">
        <v>3358.7261111551002</v>
      </c>
      <c r="F8" s="671">
        <v>2986.0879390291302</v>
      </c>
      <c r="G8" s="671">
        <v>3194.9642769163602</v>
      </c>
      <c r="H8" s="671">
        <v>2730.6559379857799</v>
      </c>
      <c r="I8" s="671">
        <v>2444.4026919449502</v>
      </c>
      <c r="J8" s="671">
        <v>1748.83177193339</v>
      </c>
      <c r="K8" s="671">
        <v>1343.94301641843</v>
      </c>
      <c r="L8" s="671">
        <v>1186.23385217796</v>
      </c>
      <c r="M8" s="671">
        <v>1441.5936535223</v>
      </c>
      <c r="N8" s="671">
        <v>1528.7063369326499</v>
      </c>
      <c r="O8" s="671">
        <v>1909.2305491623899</v>
      </c>
      <c r="P8" s="671">
        <v>1792.8188471798601</v>
      </c>
      <c r="Q8" s="671">
        <v>2138.5848599554402</v>
      </c>
      <c r="R8" s="671">
        <v>1745.1336559773399</v>
      </c>
      <c r="S8" s="671">
        <v>1800.94937771016</v>
      </c>
      <c r="T8" s="671">
        <v>1708.3680559100801</v>
      </c>
      <c r="U8" s="671">
        <v>1767.23225918001</v>
      </c>
      <c r="V8" s="671">
        <v>1980.20829032745</v>
      </c>
      <c r="W8" s="671">
        <v>1840.4615967910299</v>
      </c>
      <c r="X8" s="671">
        <v>1851.7609101096</v>
      </c>
      <c r="Y8" s="671">
        <v>1601.84736070383</v>
      </c>
      <c r="Z8" s="671">
        <v>2068.2628383688798</v>
      </c>
      <c r="AA8" s="671">
        <v>2411.9275422168098</v>
      </c>
      <c r="AB8" s="672">
        <v>2648.12422777251</v>
      </c>
      <c r="AC8" s="661"/>
    </row>
    <row r="9" spans="1:29" ht="18" customHeight="1">
      <c r="A9" s="936" t="s">
        <v>243</v>
      </c>
      <c r="B9" s="673" t="s">
        <v>239</v>
      </c>
      <c r="C9" s="674">
        <v>5207.3603135006197</v>
      </c>
      <c r="D9" s="675">
        <v>5470.74894823471</v>
      </c>
      <c r="E9" s="676">
        <v>6923.33330366885</v>
      </c>
      <c r="F9" s="676">
        <v>5527.5384239699297</v>
      </c>
      <c r="G9" s="676">
        <v>5360.0459483316499</v>
      </c>
      <c r="H9" s="676">
        <v>4435.72592771571</v>
      </c>
      <c r="I9" s="676">
        <v>4674.0463790363201</v>
      </c>
      <c r="J9" s="676">
        <v>3989.2843277967299</v>
      </c>
      <c r="K9" s="676">
        <v>4109.4561752740901</v>
      </c>
      <c r="L9" s="676">
        <v>4008.6856925430702</v>
      </c>
      <c r="M9" s="676">
        <v>4570.1329605399396</v>
      </c>
      <c r="N9" s="676">
        <v>6330.4219922194698</v>
      </c>
      <c r="O9" s="676">
        <v>6934.1000704817698</v>
      </c>
      <c r="P9" s="676">
        <v>8337.69053610222</v>
      </c>
      <c r="Q9" s="676">
        <v>8162.2228484008601</v>
      </c>
      <c r="R9" s="676">
        <v>8521.6410735987301</v>
      </c>
      <c r="S9" s="676">
        <v>8754.2166668363807</v>
      </c>
      <c r="T9" s="676">
        <v>9599.3671148719095</v>
      </c>
      <c r="U9" s="676">
        <v>10792.5943204781</v>
      </c>
      <c r="V9" s="676">
        <v>10531.9208965409</v>
      </c>
      <c r="W9" s="676">
        <v>8688.1981826877109</v>
      </c>
      <c r="X9" s="676">
        <v>8334.3909418556996</v>
      </c>
      <c r="Y9" s="676">
        <v>7863.9701510876903</v>
      </c>
      <c r="Z9" s="676">
        <v>9552.2694660052803</v>
      </c>
      <c r="AA9" s="676">
        <v>8883.5839210764698</v>
      </c>
      <c r="AB9" s="677">
        <v>9230.9987311744298</v>
      </c>
      <c r="AC9" s="661"/>
    </row>
    <row r="10" spans="1:29" ht="18" customHeight="1">
      <c r="A10" s="937"/>
      <c r="B10" s="656" t="s">
        <v>240</v>
      </c>
      <c r="C10" s="657">
        <v>235.51624520006999</v>
      </c>
      <c r="D10" s="658">
        <v>157.16516823235901</v>
      </c>
      <c r="E10" s="659">
        <v>512.80806594302999</v>
      </c>
      <c r="F10" s="659">
        <v>883.84015552207597</v>
      </c>
      <c r="G10" s="659">
        <v>956.50218890480403</v>
      </c>
      <c r="H10" s="659">
        <v>734.68552716096804</v>
      </c>
      <c r="I10" s="659">
        <v>352.15208355577403</v>
      </c>
      <c r="J10" s="659">
        <v>430.98568199875302</v>
      </c>
      <c r="K10" s="659">
        <v>276.78342735502298</v>
      </c>
      <c r="L10" s="659">
        <v>373.89638047253101</v>
      </c>
      <c r="M10" s="659">
        <v>466.41585689747899</v>
      </c>
      <c r="N10" s="659">
        <v>482.32260996308497</v>
      </c>
      <c r="O10" s="659">
        <v>370.46767843628101</v>
      </c>
      <c r="P10" s="659">
        <v>170.65737691209401</v>
      </c>
      <c r="Q10" s="659">
        <v>177.816840071993</v>
      </c>
      <c r="R10" s="659">
        <v>238.82408429137701</v>
      </c>
      <c r="S10" s="659">
        <v>251.82538668681701</v>
      </c>
      <c r="T10" s="659">
        <v>153.69552775718</v>
      </c>
      <c r="U10" s="659">
        <v>523.40569132638905</v>
      </c>
      <c r="V10" s="659">
        <v>625.70419033941005</v>
      </c>
      <c r="W10" s="659">
        <v>827.61035026236902</v>
      </c>
      <c r="X10" s="659">
        <v>574.29279067265304</v>
      </c>
      <c r="Y10" s="659">
        <v>440.08048686670401</v>
      </c>
      <c r="Z10" s="659">
        <v>321.05917553679899</v>
      </c>
      <c r="AA10" s="659">
        <v>281.72004438083201</v>
      </c>
      <c r="AB10" s="660">
        <v>338.26983193937502</v>
      </c>
      <c r="AC10" s="661"/>
    </row>
    <row r="11" spans="1:29" ht="18" customHeight="1">
      <c r="A11" s="667"/>
      <c r="B11" s="668" t="s">
        <v>170</v>
      </c>
      <c r="C11" s="669">
        <v>5442.8765587006901</v>
      </c>
      <c r="D11" s="670">
        <v>5627.91411646707</v>
      </c>
      <c r="E11" s="671">
        <v>7436.1413696118798</v>
      </c>
      <c r="F11" s="671">
        <v>6411.3785794920004</v>
      </c>
      <c r="G11" s="671">
        <v>6316.5481372364602</v>
      </c>
      <c r="H11" s="671">
        <v>5170.4114548766802</v>
      </c>
      <c r="I11" s="671">
        <v>5026.1984625920904</v>
      </c>
      <c r="J11" s="671">
        <v>4420.2700097954803</v>
      </c>
      <c r="K11" s="671">
        <v>4386.2396026291099</v>
      </c>
      <c r="L11" s="671">
        <v>4382.5820730156001</v>
      </c>
      <c r="M11" s="671">
        <v>5036.5488174374204</v>
      </c>
      <c r="N11" s="671">
        <v>6812.7446021825599</v>
      </c>
      <c r="O11" s="671">
        <v>7304.5677489180498</v>
      </c>
      <c r="P11" s="671">
        <v>8508.3479130143205</v>
      </c>
      <c r="Q11" s="671">
        <v>8340.0396884728507</v>
      </c>
      <c r="R11" s="671">
        <v>8760.4651578901103</v>
      </c>
      <c r="S11" s="671">
        <v>9006.0420535232006</v>
      </c>
      <c r="T11" s="671">
        <v>9753.0626426290892</v>
      </c>
      <c r="U11" s="671">
        <v>11316.000011804501</v>
      </c>
      <c r="V11" s="671">
        <v>11157.6250868803</v>
      </c>
      <c r="W11" s="671">
        <v>9515.8085329500791</v>
      </c>
      <c r="X11" s="671">
        <v>8908.6837325283504</v>
      </c>
      <c r="Y11" s="671">
        <v>8304.0506379543895</v>
      </c>
      <c r="Z11" s="671">
        <v>9873.3286415420807</v>
      </c>
      <c r="AA11" s="671">
        <v>9165.3039654573004</v>
      </c>
      <c r="AB11" s="672">
        <v>9569.2685631138102</v>
      </c>
      <c r="AC11" s="661"/>
    </row>
    <row r="12" spans="1:29" ht="18" customHeight="1">
      <c r="A12" s="936" t="s">
        <v>231</v>
      </c>
      <c r="B12" s="656" t="s">
        <v>241</v>
      </c>
      <c r="C12" s="657">
        <v>782.34637107591595</v>
      </c>
      <c r="D12" s="658">
        <v>678.59870455073599</v>
      </c>
      <c r="E12" s="659">
        <v>557.10067455478497</v>
      </c>
      <c r="F12" s="659">
        <v>153.74869676828499</v>
      </c>
      <c r="G12" s="659">
        <v>19.6779735862447</v>
      </c>
      <c r="H12" s="659">
        <v>131.07355278210201</v>
      </c>
      <c r="I12" s="659">
        <v>287.58181123193401</v>
      </c>
      <c r="J12" s="659">
        <v>270.31011507210798</v>
      </c>
      <c r="K12" s="659">
        <v>158.442641618751</v>
      </c>
      <c r="L12" s="659">
        <v>63.321286880891499</v>
      </c>
      <c r="M12" s="659">
        <v>89.453334288577906</v>
      </c>
      <c r="N12" s="659">
        <v>102.20180104634601</v>
      </c>
      <c r="O12" s="659">
        <v>98.580257048910397</v>
      </c>
      <c r="P12" s="659">
        <v>216.39560954791301</v>
      </c>
      <c r="Q12" s="659">
        <v>185.80298687194599</v>
      </c>
      <c r="R12" s="659">
        <v>138.483686742754</v>
      </c>
      <c r="S12" s="659">
        <v>43.160069294125499</v>
      </c>
      <c r="T12" s="659">
        <v>39.247722212811297</v>
      </c>
      <c r="U12" s="659">
        <v>98.672796414300606</v>
      </c>
      <c r="V12" s="659">
        <v>97.160080395709798</v>
      </c>
      <c r="W12" s="659">
        <v>117.299692354453</v>
      </c>
      <c r="X12" s="659">
        <v>42.847200426115798</v>
      </c>
      <c r="Y12" s="659">
        <v>37.044936197769303</v>
      </c>
      <c r="Z12" s="659">
        <v>86.318814957488499</v>
      </c>
      <c r="AA12" s="659">
        <v>126.57148237812901</v>
      </c>
      <c r="AB12" s="660">
        <v>136.23164473114099</v>
      </c>
      <c r="AC12" s="661"/>
    </row>
    <row r="13" spans="1:29" ht="18" customHeight="1">
      <c r="A13" s="937"/>
      <c r="B13" s="656" t="s">
        <v>231</v>
      </c>
      <c r="C13" s="657">
        <v>125.250784689903</v>
      </c>
      <c r="D13" s="658">
        <v>91.295831956373107</v>
      </c>
      <c r="E13" s="659">
        <v>125.317495136308</v>
      </c>
      <c r="F13" s="659">
        <v>118.399965347273</v>
      </c>
      <c r="G13" s="659">
        <v>144.409342861543</v>
      </c>
      <c r="H13" s="659">
        <v>49.262211873399103</v>
      </c>
      <c r="I13" s="659">
        <v>229.261855746517</v>
      </c>
      <c r="J13" s="659">
        <v>217.75140250124599</v>
      </c>
      <c r="K13" s="659">
        <v>253.39704867020501</v>
      </c>
      <c r="L13" s="659">
        <v>62.213274343830399</v>
      </c>
      <c r="M13" s="659">
        <v>110.887407676004</v>
      </c>
      <c r="N13" s="659">
        <v>214.768776328082</v>
      </c>
      <c r="O13" s="659">
        <v>271.40379857418498</v>
      </c>
      <c r="P13" s="659">
        <v>299.67978444761297</v>
      </c>
      <c r="Q13" s="659">
        <v>153.489078078011</v>
      </c>
      <c r="R13" s="659">
        <v>104.745937420646</v>
      </c>
      <c r="S13" s="659">
        <v>80.377127406430404</v>
      </c>
      <c r="T13" s="659">
        <v>85.608736283422402</v>
      </c>
      <c r="U13" s="659">
        <v>157.80598097276399</v>
      </c>
      <c r="V13" s="659">
        <v>111.579366247766</v>
      </c>
      <c r="W13" s="659">
        <v>125.434355886145</v>
      </c>
      <c r="X13" s="659">
        <v>147.67048596218899</v>
      </c>
      <c r="Y13" s="659">
        <v>199.90782618365</v>
      </c>
      <c r="Z13" s="659">
        <v>218.90984420938199</v>
      </c>
      <c r="AA13" s="659">
        <v>176.695241205287</v>
      </c>
      <c r="AB13" s="660">
        <v>145.88324562119499</v>
      </c>
      <c r="AC13" s="661"/>
    </row>
    <row r="14" spans="1:29" ht="18" customHeight="1" thickBot="1">
      <c r="A14" s="678"/>
      <c r="B14" s="679" t="s">
        <v>170</v>
      </c>
      <c r="C14" s="680">
        <v>907.59715576581902</v>
      </c>
      <c r="D14" s="681">
        <v>769.89453650710902</v>
      </c>
      <c r="E14" s="682">
        <v>682.418169691093</v>
      </c>
      <c r="F14" s="682">
        <v>272.14866211555699</v>
      </c>
      <c r="G14" s="682">
        <v>164.087316447787</v>
      </c>
      <c r="H14" s="682">
        <v>180.33576465550101</v>
      </c>
      <c r="I14" s="682">
        <v>516.84366697844996</v>
      </c>
      <c r="J14" s="682">
        <v>488.06151757335402</v>
      </c>
      <c r="K14" s="682">
        <v>411.83969028895598</v>
      </c>
      <c r="L14" s="682">
        <v>125.534561224722</v>
      </c>
      <c r="M14" s="682">
        <v>200.34074196458201</v>
      </c>
      <c r="N14" s="682">
        <v>316.97057737442901</v>
      </c>
      <c r="O14" s="682">
        <v>369.984055623095</v>
      </c>
      <c r="P14" s="682">
        <v>516.07539399552502</v>
      </c>
      <c r="Q14" s="682">
        <v>339.29206494995702</v>
      </c>
      <c r="R14" s="682">
        <v>243.22962416339999</v>
      </c>
      <c r="S14" s="682">
        <v>123.537196700556</v>
      </c>
      <c r="T14" s="682">
        <v>124.856458496234</v>
      </c>
      <c r="U14" s="682">
        <v>256.47877738706399</v>
      </c>
      <c r="V14" s="682">
        <v>208.73944664347599</v>
      </c>
      <c r="W14" s="682">
        <v>242.73404824059801</v>
      </c>
      <c r="X14" s="682">
        <v>190.51768638830401</v>
      </c>
      <c r="Y14" s="682">
        <v>236.95276238141901</v>
      </c>
      <c r="Z14" s="682">
        <v>305.22865916687101</v>
      </c>
      <c r="AA14" s="682">
        <v>303.26672358341602</v>
      </c>
      <c r="AB14" s="683">
        <v>282.11489035233598</v>
      </c>
      <c r="AC14" s="661"/>
    </row>
    <row r="15" spans="1:29" ht="18" customHeight="1" thickTop="1" thickBot="1">
      <c r="A15" s="938" t="s">
        <v>238</v>
      </c>
      <c r="B15" s="939"/>
      <c r="C15" s="684">
        <v>9885.1477001340409</v>
      </c>
      <c r="D15" s="685">
        <v>9579.3492999512291</v>
      </c>
      <c r="E15" s="686">
        <v>11477.2856504581</v>
      </c>
      <c r="F15" s="686">
        <v>9669.6151806366797</v>
      </c>
      <c r="G15" s="686">
        <v>9675.5997306005993</v>
      </c>
      <c r="H15" s="686">
        <v>8081.4031575179597</v>
      </c>
      <c r="I15" s="686">
        <v>7987.4448215154898</v>
      </c>
      <c r="J15" s="686">
        <v>6657.1632993022304</v>
      </c>
      <c r="K15" s="686">
        <v>6142.0223093365003</v>
      </c>
      <c r="L15" s="686">
        <v>5694.3504864182796</v>
      </c>
      <c r="M15" s="686">
        <v>6678.4832129243096</v>
      </c>
      <c r="N15" s="686">
        <v>8658.4215164896395</v>
      </c>
      <c r="O15" s="686">
        <v>9583.7823537035401</v>
      </c>
      <c r="P15" s="686">
        <v>10817.2421541897</v>
      </c>
      <c r="Q15" s="686">
        <v>10817.9166133782</v>
      </c>
      <c r="R15" s="686">
        <v>10748.8284380309</v>
      </c>
      <c r="S15" s="686">
        <v>10930.5286279339</v>
      </c>
      <c r="T15" s="686">
        <v>11586.2871570354</v>
      </c>
      <c r="U15" s="686">
        <v>13339.711048371601</v>
      </c>
      <c r="V15" s="686">
        <v>13346.5728238512</v>
      </c>
      <c r="W15" s="686">
        <v>11599.0041779817</v>
      </c>
      <c r="X15" s="686">
        <v>10950.962329026301</v>
      </c>
      <c r="Y15" s="686">
        <v>10142.850761039599</v>
      </c>
      <c r="Z15" s="686">
        <v>12246.820139077799</v>
      </c>
      <c r="AA15" s="686">
        <v>11880.498231257499</v>
      </c>
      <c r="AB15" s="687">
        <v>12499.5076812387</v>
      </c>
      <c r="AC15" s="661"/>
    </row>
    <row r="16" spans="1:29" ht="15.6" thickTop="1" thickBot="1">
      <c r="A16" s="688"/>
      <c r="B16" s="688"/>
      <c r="C16" s="689"/>
      <c r="D16" s="689"/>
      <c r="E16" s="690"/>
      <c r="F16" s="690"/>
      <c r="G16" s="690"/>
      <c r="H16" s="690"/>
      <c r="I16" s="690"/>
      <c r="J16" s="690"/>
      <c r="K16" s="690"/>
      <c r="L16" s="690"/>
      <c r="M16" s="690"/>
      <c r="N16" s="691"/>
      <c r="O16" s="691"/>
      <c r="P16" s="691"/>
      <c r="Q16" s="691"/>
      <c r="R16" s="691"/>
      <c r="S16" s="691"/>
      <c r="T16" s="691"/>
      <c r="U16" s="691"/>
      <c r="V16" s="691"/>
      <c r="W16" s="691"/>
      <c r="X16" s="691"/>
      <c r="Y16" s="691"/>
      <c r="Z16" s="691"/>
      <c r="AA16" s="661"/>
      <c r="AB16" s="661"/>
      <c r="AC16" s="661"/>
    </row>
    <row r="17" spans="1:29" ht="16.2" thickBot="1">
      <c r="A17" s="940" t="s">
        <v>89</v>
      </c>
      <c r="B17" s="941"/>
      <c r="C17" s="941"/>
      <c r="D17" s="941"/>
      <c r="E17" s="941"/>
      <c r="F17" s="941"/>
      <c r="G17" s="941"/>
      <c r="H17" s="941"/>
      <c r="I17" s="941"/>
      <c r="J17" s="941"/>
      <c r="K17" s="941"/>
      <c r="L17" s="941"/>
      <c r="M17" s="941"/>
      <c r="N17" s="941"/>
      <c r="O17" s="941"/>
      <c r="P17" s="941"/>
      <c r="Q17" s="941"/>
      <c r="R17" s="941"/>
      <c r="S17" s="941"/>
      <c r="T17" s="941"/>
      <c r="U17" s="941"/>
      <c r="V17" s="941"/>
      <c r="W17" s="941"/>
      <c r="X17" s="941"/>
      <c r="Y17" s="941"/>
      <c r="Z17" s="941"/>
      <c r="AA17" s="941"/>
      <c r="AB17" s="942"/>
      <c r="AC17" s="661"/>
    </row>
    <row r="18" spans="1:29" ht="21" customHeight="1">
      <c r="A18" s="943" t="s">
        <v>228</v>
      </c>
      <c r="B18" s="944"/>
      <c r="C18" s="945" t="s">
        <v>507</v>
      </c>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7"/>
      <c r="AC18" s="692"/>
    </row>
    <row r="19" spans="1:29" ht="16.2" thickBot="1">
      <c r="A19" s="646" t="s">
        <v>232</v>
      </c>
      <c r="B19" s="647" t="s">
        <v>233</v>
      </c>
      <c r="C19" s="648">
        <v>1999</v>
      </c>
      <c r="D19" s="648">
        <v>2000</v>
      </c>
      <c r="E19" s="648">
        <v>2001</v>
      </c>
      <c r="F19" s="648">
        <v>2002</v>
      </c>
      <c r="G19" s="648">
        <v>2003</v>
      </c>
      <c r="H19" s="648">
        <v>2004</v>
      </c>
      <c r="I19" s="648">
        <v>2005</v>
      </c>
      <c r="J19" s="648">
        <v>2006</v>
      </c>
      <c r="K19" s="648">
        <v>2007</v>
      </c>
      <c r="L19" s="648">
        <v>2008</v>
      </c>
      <c r="M19" s="648">
        <v>2009</v>
      </c>
      <c r="N19" s="648">
        <v>2010</v>
      </c>
      <c r="O19" s="648">
        <v>2011</v>
      </c>
      <c r="P19" s="648">
        <v>2012</v>
      </c>
      <c r="Q19" s="648">
        <v>2013</v>
      </c>
      <c r="R19" s="648">
        <v>2014</v>
      </c>
      <c r="S19" s="648">
        <v>2015</v>
      </c>
      <c r="T19" s="648">
        <v>2016</v>
      </c>
      <c r="U19" s="648">
        <v>2017</v>
      </c>
      <c r="V19" s="648">
        <v>2018</v>
      </c>
      <c r="W19" s="648">
        <v>2019</v>
      </c>
      <c r="X19" s="648">
        <v>2020</v>
      </c>
      <c r="Y19" s="648">
        <v>2021</v>
      </c>
      <c r="Z19" s="648">
        <v>2022</v>
      </c>
      <c r="AA19" s="648">
        <v>2023</v>
      </c>
      <c r="AB19" s="649">
        <v>2024</v>
      </c>
    </row>
    <row r="20" spans="1:29" ht="15" thickTop="1">
      <c r="A20" s="948" t="s">
        <v>242</v>
      </c>
      <c r="B20" s="651" t="s">
        <v>234</v>
      </c>
      <c r="C20" s="652">
        <v>4.9688352912218399</v>
      </c>
      <c r="D20" s="653">
        <v>3.6122785940686799</v>
      </c>
      <c r="E20" s="654">
        <v>16.756266045287799</v>
      </c>
      <c r="F20" s="654">
        <v>16.596556487463701</v>
      </c>
      <c r="G20" s="654">
        <v>17.2558045743097</v>
      </c>
      <c r="H20" s="654">
        <v>3.0424588280823901</v>
      </c>
      <c r="I20" s="654">
        <v>3.2140057369534198</v>
      </c>
      <c r="J20" s="654">
        <v>2.3459855529914502</v>
      </c>
      <c r="K20" s="654">
        <v>1.55730126377102</v>
      </c>
      <c r="L20" s="654">
        <v>1.62828926513954</v>
      </c>
      <c r="M20" s="654">
        <v>6.8203280207362198</v>
      </c>
      <c r="N20" s="654">
        <v>15.4324095417008</v>
      </c>
      <c r="O20" s="654">
        <v>28.413888031204898</v>
      </c>
      <c r="P20" s="654">
        <v>27.2503463806136</v>
      </c>
      <c r="Q20" s="654">
        <v>60.0592401782</v>
      </c>
      <c r="R20" s="654">
        <v>48.696156842765802</v>
      </c>
      <c r="S20" s="654">
        <v>52.4437964465126</v>
      </c>
      <c r="T20" s="654">
        <v>23.9172358947622</v>
      </c>
      <c r="U20" s="654">
        <v>22.2795087167795</v>
      </c>
      <c r="V20" s="654">
        <v>12.908792886335201</v>
      </c>
      <c r="W20" s="654">
        <v>4.7468437941539401</v>
      </c>
      <c r="X20" s="654">
        <v>2.5716633887789202</v>
      </c>
      <c r="Y20" s="654">
        <v>2.93984493677597</v>
      </c>
      <c r="Z20" s="654">
        <v>5.4180655639323998</v>
      </c>
      <c r="AA20" s="654">
        <v>6.3600732788100602</v>
      </c>
      <c r="AB20" s="655">
        <v>6.7178838980420803</v>
      </c>
    </row>
    <row r="21" spans="1:29" ht="14.4">
      <c r="A21" s="949"/>
      <c r="B21" s="656" t="s">
        <v>235</v>
      </c>
      <c r="C21" s="657">
        <v>1181.5203833170301</v>
      </c>
      <c r="D21" s="658">
        <v>992.54805054827398</v>
      </c>
      <c r="E21" s="659">
        <v>597.855152721335</v>
      </c>
      <c r="F21" s="659">
        <v>349.19334613260099</v>
      </c>
      <c r="G21" s="659">
        <v>716.71996730786998</v>
      </c>
      <c r="H21" s="659">
        <v>665.16231388400399</v>
      </c>
      <c r="I21" s="659">
        <v>716.34167064942403</v>
      </c>
      <c r="J21" s="659">
        <v>426.97432795732402</v>
      </c>
      <c r="K21" s="659">
        <v>498.34589141463198</v>
      </c>
      <c r="L21" s="659">
        <v>544.27936871794998</v>
      </c>
      <c r="M21" s="659">
        <v>578.99249903843202</v>
      </c>
      <c r="N21" s="659">
        <v>618.92114427783099</v>
      </c>
      <c r="O21" s="659">
        <v>744.67081809872195</v>
      </c>
      <c r="P21" s="659">
        <v>451.79220850674102</v>
      </c>
      <c r="Q21" s="659">
        <v>579.04531364242405</v>
      </c>
      <c r="R21" s="659">
        <v>484.590236487075</v>
      </c>
      <c r="S21" s="659">
        <v>642.14720117794502</v>
      </c>
      <c r="T21" s="659">
        <v>473.55380609757702</v>
      </c>
      <c r="U21" s="659">
        <v>544.85612490827202</v>
      </c>
      <c r="V21" s="659">
        <v>620.51266481047605</v>
      </c>
      <c r="W21" s="659">
        <v>770.22985086032304</v>
      </c>
      <c r="X21" s="659">
        <v>640.70896920965504</v>
      </c>
      <c r="Y21" s="659">
        <v>433.98023018680499</v>
      </c>
      <c r="Z21" s="659">
        <v>420.94257198320099</v>
      </c>
      <c r="AA21" s="659">
        <v>511.05884161511</v>
      </c>
      <c r="AB21" s="660">
        <v>608.526302772701</v>
      </c>
    </row>
    <row r="22" spans="1:29" ht="14.4">
      <c r="A22" s="937"/>
      <c r="B22" s="662" t="s">
        <v>236</v>
      </c>
      <c r="C22" s="663">
        <v>136.194662643356</v>
      </c>
      <c r="D22" s="664">
        <v>134.81051699413601</v>
      </c>
      <c r="E22" s="665">
        <v>166.15644593461201</v>
      </c>
      <c r="F22" s="665">
        <v>162.85682974994401</v>
      </c>
      <c r="G22" s="665">
        <v>186.673499895227</v>
      </c>
      <c r="H22" s="665">
        <v>216.82524957182099</v>
      </c>
      <c r="I22" s="665">
        <v>178.86130966029</v>
      </c>
      <c r="J22" s="665">
        <v>179.51142390616201</v>
      </c>
      <c r="K22" s="665">
        <v>170.15039497947001</v>
      </c>
      <c r="L22" s="665">
        <v>169.274545559199</v>
      </c>
      <c r="M22" s="665">
        <v>153.92441192610499</v>
      </c>
      <c r="N22" s="665">
        <v>53.796325680301102</v>
      </c>
      <c r="O22" s="665">
        <v>89.668309964243093</v>
      </c>
      <c r="P22" s="665">
        <v>97.695489051364504</v>
      </c>
      <c r="Q22" s="665">
        <v>124.458123163596</v>
      </c>
      <c r="R22" s="665">
        <v>114.624724731824</v>
      </c>
      <c r="S22" s="665">
        <v>204.88119002629</v>
      </c>
      <c r="T22" s="665">
        <v>235.96546210486801</v>
      </c>
      <c r="U22" s="665">
        <v>231.000822459152</v>
      </c>
      <c r="V22" s="665">
        <v>153.24197338738901</v>
      </c>
      <c r="W22" s="665">
        <v>156.817887285979</v>
      </c>
      <c r="X22" s="665">
        <v>175.63097095311699</v>
      </c>
      <c r="Y22" s="665">
        <v>262.088203114664</v>
      </c>
      <c r="Z22" s="665">
        <v>236.34789172897999</v>
      </c>
      <c r="AA22" s="665">
        <v>206.814362753327</v>
      </c>
      <c r="AB22" s="666">
        <v>130.304531558543</v>
      </c>
    </row>
    <row r="23" spans="1:29" ht="14.4">
      <c r="A23" s="667"/>
      <c r="B23" s="668" t="s">
        <v>170</v>
      </c>
      <c r="C23" s="669">
        <v>1322.68388125161</v>
      </c>
      <c r="D23" s="670">
        <v>1130.9708461364801</v>
      </c>
      <c r="E23" s="671">
        <v>780.767864701235</v>
      </c>
      <c r="F23" s="671">
        <v>528.64673237000795</v>
      </c>
      <c r="G23" s="671">
        <v>920.64927177740606</v>
      </c>
      <c r="H23" s="671">
        <v>885.03002228390699</v>
      </c>
      <c r="I23" s="671">
        <v>898.41698604666794</v>
      </c>
      <c r="J23" s="671">
        <v>608.83173741647795</v>
      </c>
      <c r="K23" s="671">
        <v>670.05358765787298</v>
      </c>
      <c r="L23" s="671">
        <v>715.18220354228902</v>
      </c>
      <c r="M23" s="671">
        <v>739.73723898527305</v>
      </c>
      <c r="N23" s="671">
        <v>688.14987949983299</v>
      </c>
      <c r="O23" s="671">
        <v>862.75301609416999</v>
      </c>
      <c r="P23" s="671">
        <v>576.73804393871899</v>
      </c>
      <c r="Q23" s="671">
        <v>763.56267698422005</v>
      </c>
      <c r="R23" s="671">
        <v>647.91111806166396</v>
      </c>
      <c r="S23" s="671">
        <v>899.47218765074797</v>
      </c>
      <c r="T23" s="671">
        <v>733.43650409720703</v>
      </c>
      <c r="U23" s="671">
        <v>798.13645608420302</v>
      </c>
      <c r="V23" s="671">
        <v>786.66343108420006</v>
      </c>
      <c r="W23" s="671">
        <v>931.79458194045606</v>
      </c>
      <c r="X23" s="671">
        <v>818.91160355155102</v>
      </c>
      <c r="Y23" s="671">
        <v>699.008278238245</v>
      </c>
      <c r="Z23" s="671">
        <v>662.70852927611395</v>
      </c>
      <c r="AA23" s="671">
        <v>724.23327764724695</v>
      </c>
      <c r="AB23" s="672">
        <v>745.54871822928703</v>
      </c>
    </row>
    <row r="24" spans="1:29" ht="14.4">
      <c r="A24" s="936" t="s">
        <v>243</v>
      </c>
      <c r="B24" s="673" t="s">
        <v>239</v>
      </c>
      <c r="C24" s="674">
        <v>1334.40472099014</v>
      </c>
      <c r="D24" s="675">
        <v>1689.8672061291199</v>
      </c>
      <c r="E24" s="676">
        <v>2321.05705332035</v>
      </c>
      <c r="F24" s="676">
        <v>1939.8199936232099</v>
      </c>
      <c r="G24" s="676">
        <v>1777.95782296834</v>
      </c>
      <c r="H24" s="676">
        <v>1566.0689306849499</v>
      </c>
      <c r="I24" s="676">
        <v>2165.6941209115898</v>
      </c>
      <c r="J24" s="676">
        <v>2290.5827932621901</v>
      </c>
      <c r="K24" s="676">
        <v>2219.2940772950601</v>
      </c>
      <c r="L24" s="676">
        <v>1802.6239347759799</v>
      </c>
      <c r="M24" s="676">
        <v>1556.3463265241601</v>
      </c>
      <c r="N24" s="676">
        <v>2913.93062895393</v>
      </c>
      <c r="O24" s="676">
        <v>2953.4228367267101</v>
      </c>
      <c r="P24" s="676">
        <v>2962.9492528855799</v>
      </c>
      <c r="Q24" s="676">
        <v>1993.2930266708399</v>
      </c>
      <c r="R24" s="676">
        <v>2049.18840833478</v>
      </c>
      <c r="S24" s="676">
        <v>3123.2852200308298</v>
      </c>
      <c r="T24" s="676">
        <v>3714.8983574929098</v>
      </c>
      <c r="U24" s="676">
        <v>4037.2532559687502</v>
      </c>
      <c r="V24" s="676">
        <v>3440.5417624256902</v>
      </c>
      <c r="W24" s="676">
        <v>2841.8607893016401</v>
      </c>
      <c r="X24" s="676">
        <v>3140.1616562609202</v>
      </c>
      <c r="Y24" s="676">
        <v>3458.3675254892</v>
      </c>
      <c r="Z24" s="676">
        <v>3981.64585312079</v>
      </c>
      <c r="AA24" s="676">
        <v>3708.5952461752299</v>
      </c>
      <c r="AB24" s="677">
        <v>3016.5436555623</v>
      </c>
    </row>
    <row r="25" spans="1:29" ht="14.4">
      <c r="A25" s="937"/>
      <c r="B25" s="656" t="s">
        <v>240</v>
      </c>
      <c r="C25" s="657">
        <v>0</v>
      </c>
      <c r="D25" s="658">
        <v>0</v>
      </c>
      <c r="E25" s="659">
        <v>17.720187534465001</v>
      </c>
      <c r="F25" s="659">
        <v>17.366187010062902</v>
      </c>
      <c r="G25" s="659">
        <v>17.012525054086002</v>
      </c>
      <c r="H25" s="659">
        <v>0</v>
      </c>
      <c r="I25" s="659">
        <v>0</v>
      </c>
      <c r="J25" s="659">
        <v>66.714248342234697</v>
      </c>
      <c r="K25" s="659">
        <v>66.596540820476605</v>
      </c>
      <c r="L25" s="659">
        <v>71.179407068775504</v>
      </c>
      <c r="M25" s="659">
        <v>193.08322272796599</v>
      </c>
      <c r="N25" s="659">
        <v>192.30695396060199</v>
      </c>
      <c r="O25" s="659">
        <v>189.51355000168701</v>
      </c>
      <c r="P25" s="659">
        <v>0</v>
      </c>
      <c r="Q25" s="659">
        <v>0</v>
      </c>
      <c r="R25" s="659">
        <v>0</v>
      </c>
      <c r="S25" s="659">
        <v>0</v>
      </c>
      <c r="T25" s="659">
        <v>0</v>
      </c>
      <c r="U25" s="659">
        <v>0</v>
      </c>
      <c r="V25" s="659">
        <v>40.744751532469003</v>
      </c>
      <c r="W25" s="659">
        <v>185.316069746815</v>
      </c>
      <c r="X25" s="659">
        <v>184.66403439999701</v>
      </c>
      <c r="Y25" s="659">
        <v>143.466838093951</v>
      </c>
      <c r="Z25" s="659">
        <v>0</v>
      </c>
      <c r="AA25" s="659">
        <v>0</v>
      </c>
      <c r="AB25" s="660">
        <v>0</v>
      </c>
    </row>
    <row r="26" spans="1:29" ht="14.4">
      <c r="A26" s="667"/>
      <c r="B26" s="668" t="s">
        <v>170</v>
      </c>
      <c r="C26" s="669">
        <v>1334.40472099014</v>
      </c>
      <c r="D26" s="670">
        <v>1689.8672061291199</v>
      </c>
      <c r="E26" s="671">
        <v>2338.7772408548099</v>
      </c>
      <c r="F26" s="671">
        <v>1957.1861806332699</v>
      </c>
      <c r="G26" s="671">
        <v>1794.97034802243</v>
      </c>
      <c r="H26" s="671">
        <v>1566.0689306849499</v>
      </c>
      <c r="I26" s="671">
        <v>2165.6941209115898</v>
      </c>
      <c r="J26" s="671">
        <v>2357.29704160443</v>
      </c>
      <c r="K26" s="671">
        <v>2285.8906181155398</v>
      </c>
      <c r="L26" s="671">
        <v>1873.8033418447601</v>
      </c>
      <c r="M26" s="671">
        <v>1749.4295492521201</v>
      </c>
      <c r="N26" s="671">
        <v>3106.2375829145299</v>
      </c>
      <c r="O26" s="671">
        <v>3142.9363867284001</v>
      </c>
      <c r="P26" s="671">
        <v>2962.9492528855799</v>
      </c>
      <c r="Q26" s="671">
        <v>1993.2930266708399</v>
      </c>
      <c r="R26" s="671">
        <v>2049.18840833478</v>
      </c>
      <c r="S26" s="671">
        <v>3123.2852200308298</v>
      </c>
      <c r="T26" s="671">
        <v>3714.8983574929098</v>
      </c>
      <c r="U26" s="671">
        <v>4037.2532559687502</v>
      </c>
      <c r="V26" s="671">
        <v>3481.28651395815</v>
      </c>
      <c r="W26" s="671">
        <v>3027.1768590484498</v>
      </c>
      <c r="X26" s="671">
        <v>3324.8256906609199</v>
      </c>
      <c r="Y26" s="671">
        <v>3601.8343635831502</v>
      </c>
      <c r="Z26" s="671">
        <v>3981.64585312079</v>
      </c>
      <c r="AA26" s="671">
        <v>3708.5952461752299</v>
      </c>
      <c r="AB26" s="672">
        <v>3016.5436555623</v>
      </c>
    </row>
    <row r="27" spans="1:29" ht="14.4">
      <c r="A27" s="936" t="s">
        <v>231</v>
      </c>
      <c r="B27" s="656" t="s">
        <v>241</v>
      </c>
      <c r="C27" s="657">
        <v>192.10490295003601</v>
      </c>
      <c r="D27" s="658">
        <v>128.195825153187</v>
      </c>
      <c r="E27" s="659">
        <v>66.659204201467006</v>
      </c>
      <c r="F27" s="659">
        <v>0</v>
      </c>
      <c r="G27" s="659">
        <v>0</v>
      </c>
      <c r="H27" s="659">
        <v>64.369070049328599</v>
      </c>
      <c r="I27" s="659">
        <v>64.167139783301394</v>
      </c>
      <c r="J27" s="659">
        <v>63.795037575592097</v>
      </c>
      <c r="K27" s="659">
        <v>0</v>
      </c>
      <c r="L27" s="659">
        <v>1.9901533081116101</v>
      </c>
      <c r="M27" s="659">
        <v>1.9862813378621</v>
      </c>
      <c r="N27" s="659">
        <v>1.9782957234519301</v>
      </c>
      <c r="O27" s="659">
        <v>0</v>
      </c>
      <c r="P27" s="659">
        <v>0</v>
      </c>
      <c r="Q27" s="659">
        <v>0</v>
      </c>
      <c r="R27" s="659">
        <v>0</v>
      </c>
      <c r="S27" s="659">
        <v>0</v>
      </c>
      <c r="T27" s="659">
        <v>0</v>
      </c>
      <c r="U27" s="659">
        <v>0</v>
      </c>
      <c r="V27" s="659">
        <v>0</v>
      </c>
      <c r="W27" s="659">
        <v>0</v>
      </c>
      <c r="X27" s="659">
        <v>0</v>
      </c>
      <c r="Y27" s="659">
        <v>0</v>
      </c>
      <c r="Z27" s="659">
        <v>0</v>
      </c>
      <c r="AA27" s="659">
        <v>0</v>
      </c>
      <c r="AB27" s="660">
        <v>13.704633588480799</v>
      </c>
    </row>
    <row r="28" spans="1:29" ht="14.4">
      <c r="A28" s="937"/>
      <c r="B28" s="656" t="s">
        <v>231</v>
      </c>
      <c r="C28" s="657">
        <v>15.5682253239813</v>
      </c>
      <c r="D28" s="658">
        <v>10.3890190251813</v>
      </c>
      <c r="E28" s="659">
        <v>9.6868177640280493</v>
      </c>
      <c r="F28" s="659">
        <v>9.4933018341551705</v>
      </c>
      <c r="G28" s="659">
        <v>9.2999709841879206</v>
      </c>
      <c r="H28" s="659">
        <v>0</v>
      </c>
      <c r="I28" s="659">
        <v>29.561264912417101</v>
      </c>
      <c r="J28" s="659">
        <v>30.8544679033219</v>
      </c>
      <c r="K28" s="659">
        <v>34.226089847363603</v>
      </c>
      <c r="L28" s="659">
        <v>4.9383871741607201</v>
      </c>
      <c r="M28" s="659">
        <v>3.4637999487806499</v>
      </c>
      <c r="N28" s="659">
        <v>41.236463738156502</v>
      </c>
      <c r="O28" s="659">
        <v>78.634718485424102</v>
      </c>
      <c r="P28" s="659">
        <v>97.410980209840602</v>
      </c>
      <c r="Q28" s="659">
        <v>50.675312737587099</v>
      </c>
      <c r="R28" s="659">
        <v>26.858215529102601</v>
      </c>
      <c r="S28" s="659">
        <v>71.6447285396425</v>
      </c>
      <c r="T28" s="659">
        <v>79.978940850650304</v>
      </c>
      <c r="U28" s="659">
        <v>133.45984520406199</v>
      </c>
      <c r="V28" s="659">
        <v>84.5997439413118</v>
      </c>
      <c r="W28" s="659">
        <v>94.295302688171802</v>
      </c>
      <c r="X28" s="659">
        <v>74.649178661358306</v>
      </c>
      <c r="Y28" s="659">
        <v>88.5345814582694</v>
      </c>
      <c r="Z28" s="659">
        <v>74.921548787238393</v>
      </c>
      <c r="AA28" s="659">
        <v>57.131701515368299</v>
      </c>
      <c r="AB28" s="660">
        <v>43.744172589184998</v>
      </c>
    </row>
    <row r="29" spans="1:29" ht="15" thickBot="1">
      <c r="A29" s="678"/>
      <c r="B29" s="679" t="s">
        <v>170</v>
      </c>
      <c r="C29" s="680">
        <v>207.67312827401699</v>
      </c>
      <c r="D29" s="681">
        <v>138.584844178369</v>
      </c>
      <c r="E29" s="682">
        <v>76.346021965494998</v>
      </c>
      <c r="F29" s="682">
        <v>9.4933018341551705</v>
      </c>
      <c r="G29" s="682">
        <v>9.2999709841879206</v>
      </c>
      <c r="H29" s="682">
        <v>64.369070049328599</v>
      </c>
      <c r="I29" s="682">
        <v>93.728404695718496</v>
      </c>
      <c r="J29" s="682">
        <v>94.649505478913895</v>
      </c>
      <c r="K29" s="682">
        <v>34.226089847363603</v>
      </c>
      <c r="L29" s="682">
        <v>6.9285404822723304</v>
      </c>
      <c r="M29" s="682">
        <v>5.4500812866427504</v>
      </c>
      <c r="N29" s="682">
        <v>43.214759461608502</v>
      </c>
      <c r="O29" s="682">
        <v>78.634718485424102</v>
      </c>
      <c r="P29" s="682">
        <v>97.410980209840602</v>
      </c>
      <c r="Q29" s="682">
        <v>50.675312737587099</v>
      </c>
      <c r="R29" s="682">
        <v>26.858215529102601</v>
      </c>
      <c r="S29" s="682">
        <v>71.6447285396425</v>
      </c>
      <c r="T29" s="682">
        <v>79.978940850650304</v>
      </c>
      <c r="U29" s="682">
        <v>133.45984520406199</v>
      </c>
      <c r="V29" s="682">
        <v>84.5997439413118</v>
      </c>
      <c r="W29" s="682">
        <v>94.295302688171802</v>
      </c>
      <c r="X29" s="682">
        <v>74.649178661358306</v>
      </c>
      <c r="Y29" s="682">
        <v>88.5345814582694</v>
      </c>
      <c r="Z29" s="682">
        <v>74.921548787238393</v>
      </c>
      <c r="AA29" s="682">
        <v>57.131701515368299</v>
      </c>
      <c r="AB29" s="683">
        <v>57.448806177665801</v>
      </c>
    </row>
    <row r="30" spans="1:29" ht="15.6" thickTop="1" thickBot="1">
      <c r="A30" s="938" t="s">
        <v>238</v>
      </c>
      <c r="B30" s="939"/>
      <c r="C30" s="684">
        <v>2864.7617305157701</v>
      </c>
      <c r="D30" s="685">
        <v>2959.4228964439699</v>
      </c>
      <c r="E30" s="686">
        <v>3195.8911275215401</v>
      </c>
      <c r="F30" s="686">
        <v>2495.3262148374301</v>
      </c>
      <c r="G30" s="686">
        <v>2724.9195907840199</v>
      </c>
      <c r="H30" s="686">
        <v>2515.4680230181798</v>
      </c>
      <c r="I30" s="686">
        <v>3157.83951165398</v>
      </c>
      <c r="J30" s="686">
        <v>3060.7782844998201</v>
      </c>
      <c r="K30" s="686">
        <v>2990.17029562077</v>
      </c>
      <c r="L30" s="686">
        <v>2595.9140858693199</v>
      </c>
      <c r="M30" s="686">
        <v>2494.6168695240399</v>
      </c>
      <c r="N30" s="686">
        <v>3837.6022218759699</v>
      </c>
      <c r="O30" s="686">
        <v>4084.32412130799</v>
      </c>
      <c r="P30" s="686">
        <v>3637.0982770341402</v>
      </c>
      <c r="Q30" s="686">
        <v>2807.5310163926501</v>
      </c>
      <c r="R30" s="686">
        <v>2723.9577419255402</v>
      </c>
      <c r="S30" s="686">
        <v>4094.4021362212202</v>
      </c>
      <c r="T30" s="686">
        <v>4528.3138024407699</v>
      </c>
      <c r="U30" s="686">
        <v>4968.84955725702</v>
      </c>
      <c r="V30" s="686">
        <v>4352.5496889836704</v>
      </c>
      <c r="W30" s="686">
        <v>4053.2667436770798</v>
      </c>
      <c r="X30" s="686">
        <v>4218.3864728738299</v>
      </c>
      <c r="Y30" s="686">
        <v>4389.37722327966</v>
      </c>
      <c r="Z30" s="686">
        <v>4719.2759311841501</v>
      </c>
      <c r="AA30" s="686">
        <v>4489.9602253378498</v>
      </c>
      <c r="AB30" s="687">
        <v>3819.5411799692602</v>
      </c>
    </row>
    <row r="31" spans="1:29" ht="15.6" thickTop="1" thickBot="1">
      <c r="A31" s="688"/>
      <c r="B31" s="688"/>
      <c r="C31" s="689"/>
      <c r="D31" s="689"/>
      <c r="E31" s="689"/>
      <c r="F31" s="689"/>
      <c r="G31" s="689"/>
      <c r="H31" s="689"/>
      <c r="I31" s="689"/>
      <c r="J31" s="689"/>
      <c r="K31" s="689"/>
      <c r="L31" s="689"/>
      <c r="M31" s="689"/>
      <c r="N31" s="689"/>
      <c r="O31" s="689"/>
      <c r="P31" s="689"/>
      <c r="Q31" s="689"/>
      <c r="R31" s="689"/>
      <c r="S31" s="689"/>
      <c r="T31" s="689"/>
      <c r="U31" s="689"/>
      <c r="V31" s="689"/>
      <c r="W31" s="689"/>
      <c r="X31" s="689"/>
      <c r="Y31" s="689"/>
      <c r="Z31" s="689"/>
      <c r="AA31" s="689"/>
      <c r="AB31" s="689"/>
    </row>
    <row r="32" spans="1:29" ht="16.2" thickBot="1">
      <c r="A32" s="940" t="s">
        <v>90</v>
      </c>
      <c r="B32" s="941"/>
      <c r="C32" s="941"/>
      <c r="D32" s="941"/>
      <c r="E32" s="941"/>
      <c r="F32" s="941"/>
      <c r="G32" s="941"/>
      <c r="H32" s="941"/>
      <c r="I32" s="941"/>
      <c r="J32" s="941"/>
      <c r="K32" s="941"/>
      <c r="L32" s="941"/>
      <c r="M32" s="941"/>
      <c r="N32" s="941"/>
      <c r="O32" s="941"/>
      <c r="P32" s="941"/>
      <c r="Q32" s="941"/>
      <c r="R32" s="941"/>
      <c r="S32" s="941"/>
      <c r="T32" s="941"/>
      <c r="U32" s="941"/>
      <c r="V32" s="941"/>
      <c r="W32" s="941"/>
      <c r="X32" s="941"/>
      <c r="Y32" s="941"/>
      <c r="Z32" s="941"/>
      <c r="AA32" s="941"/>
      <c r="AB32" s="942"/>
    </row>
    <row r="33" spans="1:28" ht="21.75" customHeight="1">
      <c r="A33" s="943" t="s">
        <v>228</v>
      </c>
      <c r="B33" s="944"/>
      <c r="C33" s="945" t="s">
        <v>507</v>
      </c>
      <c r="D33" s="946"/>
      <c r="E33" s="946"/>
      <c r="F33" s="946"/>
      <c r="G33" s="946"/>
      <c r="H33" s="946"/>
      <c r="I33" s="946"/>
      <c r="J33" s="946"/>
      <c r="K33" s="946"/>
      <c r="L33" s="946"/>
      <c r="M33" s="946"/>
      <c r="N33" s="946"/>
      <c r="O33" s="946"/>
      <c r="P33" s="946"/>
      <c r="Q33" s="946"/>
      <c r="R33" s="946"/>
      <c r="S33" s="946"/>
      <c r="T33" s="946"/>
      <c r="U33" s="946"/>
      <c r="V33" s="946"/>
      <c r="W33" s="946"/>
      <c r="X33" s="946"/>
      <c r="Y33" s="946"/>
      <c r="Z33" s="946"/>
      <c r="AA33" s="946"/>
      <c r="AB33" s="947"/>
    </row>
    <row r="34" spans="1:28" ht="16.2" thickBot="1">
      <c r="A34" s="646" t="s">
        <v>232</v>
      </c>
      <c r="B34" s="647" t="s">
        <v>233</v>
      </c>
      <c r="C34" s="648">
        <v>1999</v>
      </c>
      <c r="D34" s="648">
        <v>2000</v>
      </c>
      <c r="E34" s="648">
        <v>2001</v>
      </c>
      <c r="F34" s="648">
        <v>2002</v>
      </c>
      <c r="G34" s="648">
        <v>2003</v>
      </c>
      <c r="H34" s="648">
        <v>2004</v>
      </c>
      <c r="I34" s="648">
        <v>2005</v>
      </c>
      <c r="J34" s="648">
        <v>2006</v>
      </c>
      <c r="K34" s="648">
        <v>2007</v>
      </c>
      <c r="L34" s="648">
        <v>2008</v>
      </c>
      <c r="M34" s="648">
        <v>2009</v>
      </c>
      <c r="N34" s="648">
        <v>2010</v>
      </c>
      <c r="O34" s="648">
        <v>2011</v>
      </c>
      <c r="P34" s="648">
        <v>2012</v>
      </c>
      <c r="Q34" s="648">
        <v>2013</v>
      </c>
      <c r="R34" s="648">
        <v>2014</v>
      </c>
      <c r="S34" s="648">
        <v>2015</v>
      </c>
      <c r="T34" s="648">
        <v>2016</v>
      </c>
      <c r="U34" s="648">
        <v>2017</v>
      </c>
      <c r="V34" s="648">
        <v>2018</v>
      </c>
      <c r="W34" s="648">
        <v>2019</v>
      </c>
      <c r="X34" s="648">
        <v>2020</v>
      </c>
      <c r="Y34" s="648">
        <v>2021</v>
      </c>
      <c r="Z34" s="648">
        <v>2022</v>
      </c>
      <c r="AA34" s="648">
        <v>2023</v>
      </c>
      <c r="AB34" s="649">
        <v>2024</v>
      </c>
    </row>
    <row r="35" spans="1:28" ht="15" thickTop="1">
      <c r="A35" s="948" t="s">
        <v>242</v>
      </c>
      <c r="B35" s="651" t="s">
        <v>234</v>
      </c>
      <c r="C35" s="652">
        <v>3.6671066192511899</v>
      </c>
      <c r="D35" s="653">
        <v>2.4471408681427098</v>
      </c>
      <c r="E35" s="654">
        <v>0</v>
      </c>
      <c r="F35" s="654">
        <v>0</v>
      </c>
      <c r="G35" s="654">
        <v>0</v>
      </c>
      <c r="H35" s="654">
        <v>0</v>
      </c>
      <c r="I35" s="654">
        <v>6.3342228268484402E-2</v>
      </c>
      <c r="J35" s="654">
        <v>6.2974909683621003E-2</v>
      </c>
      <c r="K35" s="654">
        <v>3.2342776977217098</v>
      </c>
      <c r="L35" s="654">
        <v>3.59371642682575</v>
      </c>
      <c r="M35" s="654">
        <v>17.281191639261699</v>
      </c>
      <c r="N35" s="654">
        <v>15.3708371247884</v>
      </c>
      <c r="O35" s="654">
        <v>16.1509248354823</v>
      </c>
      <c r="P35" s="654">
        <v>3.52940439284921</v>
      </c>
      <c r="Q35" s="654">
        <v>3.4891306948748899</v>
      </c>
      <c r="R35" s="654">
        <v>4.0809274631238504</v>
      </c>
      <c r="S35" s="654">
        <v>10.5650619483411</v>
      </c>
      <c r="T35" s="654">
        <v>13.4171010581098</v>
      </c>
      <c r="U35" s="654">
        <v>21.976348018257699</v>
      </c>
      <c r="V35" s="654">
        <v>14.5469252217095</v>
      </c>
      <c r="W35" s="654">
        <v>16.804449285655</v>
      </c>
      <c r="X35" s="654">
        <v>9.1839294528382691</v>
      </c>
      <c r="Y35" s="654">
        <v>14.538666665717299</v>
      </c>
      <c r="Z35" s="654">
        <v>16.404100160608898</v>
      </c>
      <c r="AA35" s="654">
        <v>25.634565581939398</v>
      </c>
      <c r="AB35" s="655">
        <v>35.449876191470402</v>
      </c>
    </row>
    <row r="36" spans="1:28" ht="14.4">
      <c r="A36" s="949"/>
      <c r="B36" s="656" t="s">
        <v>235</v>
      </c>
      <c r="C36" s="657">
        <v>1994.0651068989901</v>
      </c>
      <c r="D36" s="658">
        <v>1876.8058903778101</v>
      </c>
      <c r="E36" s="659">
        <v>2318.83659557792</v>
      </c>
      <c r="F36" s="659">
        <v>2185.92769928086</v>
      </c>
      <c r="G36" s="659">
        <v>1952.5689556151499</v>
      </c>
      <c r="H36" s="659">
        <v>1231.56308261862</v>
      </c>
      <c r="I36" s="659">
        <v>731.11109447199397</v>
      </c>
      <c r="J36" s="659">
        <v>410.90585453415599</v>
      </c>
      <c r="K36" s="659">
        <v>374.34260509747298</v>
      </c>
      <c r="L36" s="659">
        <v>321.60178416996899</v>
      </c>
      <c r="M36" s="659">
        <v>464.180361173275</v>
      </c>
      <c r="N36" s="659">
        <v>453.44428453658901</v>
      </c>
      <c r="O36" s="659">
        <v>561.862036133272</v>
      </c>
      <c r="P36" s="659">
        <v>570.19147474392605</v>
      </c>
      <c r="Q36" s="659">
        <v>822.61131091714003</v>
      </c>
      <c r="R36" s="659">
        <v>639.03551904762003</v>
      </c>
      <c r="S36" s="659">
        <v>596.23857163525497</v>
      </c>
      <c r="T36" s="659">
        <v>599.32298352660905</v>
      </c>
      <c r="U36" s="659">
        <v>661.76861823320996</v>
      </c>
      <c r="V36" s="659">
        <v>819.73078068335599</v>
      </c>
      <c r="W36" s="659">
        <v>638.44288079658804</v>
      </c>
      <c r="X36" s="659">
        <v>706.18792250903198</v>
      </c>
      <c r="Y36" s="659">
        <v>595.00938738945297</v>
      </c>
      <c r="Z36" s="659">
        <v>926.32780247713094</v>
      </c>
      <c r="AA36" s="659">
        <v>1030.9849478845999</v>
      </c>
      <c r="AB36" s="660">
        <v>1247.9796772222201</v>
      </c>
    </row>
    <row r="37" spans="1:28" ht="14.4">
      <c r="A37" s="937"/>
      <c r="B37" s="662" t="s">
        <v>236</v>
      </c>
      <c r="C37" s="663">
        <v>214.25789089766999</v>
      </c>
      <c r="D37" s="664">
        <v>171.31676959462601</v>
      </c>
      <c r="E37" s="665">
        <v>259.12165087594201</v>
      </c>
      <c r="F37" s="665">
        <v>271.51350737825601</v>
      </c>
      <c r="G37" s="665">
        <v>321.74604952380901</v>
      </c>
      <c r="H37" s="665">
        <v>614.06283308325396</v>
      </c>
      <c r="I37" s="665">
        <v>814.81126919801795</v>
      </c>
      <c r="J37" s="665">
        <v>729.03120507307597</v>
      </c>
      <c r="K37" s="665">
        <v>296.31254596536098</v>
      </c>
      <c r="L37" s="665">
        <v>145.85614803887299</v>
      </c>
      <c r="M37" s="665">
        <v>220.39486172449099</v>
      </c>
      <c r="N37" s="665">
        <v>371.74133577143698</v>
      </c>
      <c r="O37" s="665">
        <v>468.46457209946601</v>
      </c>
      <c r="P37" s="665">
        <v>642.35992410436199</v>
      </c>
      <c r="Q37" s="665">
        <v>548.92174135920698</v>
      </c>
      <c r="R37" s="665">
        <v>454.10609140493301</v>
      </c>
      <c r="S37" s="665">
        <v>294.67355647581502</v>
      </c>
      <c r="T37" s="665">
        <v>362.19146722814997</v>
      </c>
      <c r="U37" s="665">
        <v>285.35083684433903</v>
      </c>
      <c r="V37" s="665">
        <v>359.26715333818697</v>
      </c>
      <c r="W37" s="665">
        <v>253.41968476833</v>
      </c>
      <c r="X37" s="665">
        <v>317.47745459618102</v>
      </c>
      <c r="Y37" s="665">
        <v>293.291028410416</v>
      </c>
      <c r="Z37" s="665">
        <v>462.82240645502401</v>
      </c>
      <c r="AA37" s="665">
        <v>631.074751103018</v>
      </c>
      <c r="AB37" s="666">
        <v>619.14595612953701</v>
      </c>
    </row>
    <row r="38" spans="1:28" ht="14.4">
      <c r="A38" s="667"/>
      <c r="B38" s="668" t="s">
        <v>170</v>
      </c>
      <c r="C38" s="669">
        <v>2211.9901044159201</v>
      </c>
      <c r="D38" s="670">
        <v>2050.5698008405798</v>
      </c>
      <c r="E38" s="671">
        <v>2577.9582464538598</v>
      </c>
      <c r="F38" s="671">
        <v>2457.4412066591199</v>
      </c>
      <c r="G38" s="671">
        <v>2274.3150051389498</v>
      </c>
      <c r="H38" s="671">
        <v>1845.6259157018801</v>
      </c>
      <c r="I38" s="671">
        <v>1545.98570589828</v>
      </c>
      <c r="J38" s="671">
        <v>1140.0000345169201</v>
      </c>
      <c r="K38" s="671">
        <v>673.88942876055501</v>
      </c>
      <c r="L38" s="671">
        <v>471.05164863566699</v>
      </c>
      <c r="M38" s="671">
        <v>701.85641453702704</v>
      </c>
      <c r="N38" s="671">
        <v>840.556457432814</v>
      </c>
      <c r="O38" s="671">
        <v>1046.4775330682201</v>
      </c>
      <c r="P38" s="671">
        <v>1216.0808032411401</v>
      </c>
      <c r="Q38" s="671">
        <v>1375.02218297122</v>
      </c>
      <c r="R38" s="671">
        <v>1097.22253791568</v>
      </c>
      <c r="S38" s="671">
        <v>901.47719005941099</v>
      </c>
      <c r="T38" s="671">
        <v>974.93155181286897</v>
      </c>
      <c r="U38" s="671">
        <v>969.09580309580804</v>
      </c>
      <c r="V38" s="671">
        <v>1193.5448592432499</v>
      </c>
      <c r="W38" s="671">
        <v>908.66701485057399</v>
      </c>
      <c r="X38" s="671">
        <v>1032.8493065580501</v>
      </c>
      <c r="Y38" s="671">
        <v>902.83908246558599</v>
      </c>
      <c r="Z38" s="671">
        <v>1405.5543090927599</v>
      </c>
      <c r="AA38" s="671">
        <v>1687.6942645695599</v>
      </c>
      <c r="AB38" s="672">
        <v>1902.5755095432301</v>
      </c>
    </row>
    <row r="39" spans="1:28" ht="14.4">
      <c r="A39" s="936" t="s">
        <v>243</v>
      </c>
      <c r="B39" s="673" t="s">
        <v>239</v>
      </c>
      <c r="C39" s="674">
        <v>3872.9555925104801</v>
      </c>
      <c r="D39" s="675">
        <v>3780.8817421055801</v>
      </c>
      <c r="E39" s="676">
        <v>4602.2762503485001</v>
      </c>
      <c r="F39" s="676">
        <v>3587.7184303467202</v>
      </c>
      <c r="G39" s="676">
        <v>3582.0881253633102</v>
      </c>
      <c r="H39" s="676">
        <v>2869.6569970307601</v>
      </c>
      <c r="I39" s="676">
        <v>2508.3522581247298</v>
      </c>
      <c r="J39" s="676">
        <v>1698.7015345345301</v>
      </c>
      <c r="K39" s="676">
        <v>1890.16209797903</v>
      </c>
      <c r="L39" s="676">
        <v>2206.0617577670901</v>
      </c>
      <c r="M39" s="676">
        <v>3013.7866340157898</v>
      </c>
      <c r="N39" s="676">
        <v>3416.4913632655498</v>
      </c>
      <c r="O39" s="676">
        <v>3980.6772337550601</v>
      </c>
      <c r="P39" s="676">
        <v>5374.7412832166501</v>
      </c>
      <c r="Q39" s="676">
        <v>6168.9298217300102</v>
      </c>
      <c r="R39" s="676">
        <v>6472.4526652639597</v>
      </c>
      <c r="S39" s="676">
        <v>5630.93144680555</v>
      </c>
      <c r="T39" s="676">
        <v>5884.4687573789997</v>
      </c>
      <c r="U39" s="676">
        <v>6755.34106450936</v>
      </c>
      <c r="V39" s="676">
        <v>7091.37913411522</v>
      </c>
      <c r="W39" s="676">
        <v>5846.3373933860703</v>
      </c>
      <c r="X39" s="676">
        <v>5194.2292855947799</v>
      </c>
      <c r="Y39" s="676">
        <v>4405.6026255984898</v>
      </c>
      <c r="Z39" s="676">
        <v>5570.6236128844803</v>
      </c>
      <c r="AA39" s="676">
        <v>5174.9886749012403</v>
      </c>
      <c r="AB39" s="677">
        <v>6214.4550756121298</v>
      </c>
    </row>
    <row r="40" spans="1:28" ht="14.4">
      <c r="A40" s="937"/>
      <c r="B40" s="656" t="s">
        <v>240</v>
      </c>
      <c r="C40" s="657">
        <v>235.51624520006999</v>
      </c>
      <c r="D40" s="658">
        <v>157.16516823235901</v>
      </c>
      <c r="E40" s="659">
        <v>495.08787840856502</v>
      </c>
      <c r="F40" s="659">
        <v>866.47396851201302</v>
      </c>
      <c r="G40" s="659">
        <v>939.48966385071799</v>
      </c>
      <c r="H40" s="659">
        <v>734.68552716096804</v>
      </c>
      <c r="I40" s="659">
        <v>352.15208355577403</v>
      </c>
      <c r="J40" s="659">
        <v>364.27143365651801</v>
      </c>
      <c r="K40" s="659">
        <v>210.18688653454601</v>
      </c>
      <c r="L40" s="659">
        <v>302.71697340375601</v>
      </c>
      <c r="M40" s="659">
        <v>273.33263416951303</v>
      </c>
      <c r="N40" s="659">
        <v>290.01565600248301</v>
      </c>
      <c r="O40" s="659">
        <v>180.954128434594</v>
      </c>
      <c r="P40" s="659">
        <v>170.65737691209401</v>
      </c>
      <c r="Q40" s="659">
        <v>177.816840071993</v>
      </c>
      <c r="R40" s="659">
        <v>238.82408429137701</v>
      </c>
      <c r="S40" s="659">
        <v>251.82538668681701</v>
      </c>
      <c r="T40" s="659">
        <v>153.69552775718</v>
      </c>
      <c r="U40" s="659">
        <v>523.40569132638905</v>
      </c>
      <c r="V40" s="659">
        <v>584.95943880694097</v>
      </c>
      <c r="W40" s="659">
        <v>642.29428051555396</v>
      </c>
      <c r="X40" s="659">
        <v>389.62875627265697</v>
      </c>
      <c r="Y40" s="659">
        <v>296.61364877275298</v>
      </c>
      <c r="Z40" s="659">
        <v>321.05917553679899</v>
      </c>
      <c r="AA40" s="659">
        <v>281.72004438083201</v>
      </c>
      <c r="AB40" s="660">
        <v>338.26983193937502</v>
      </c>
    </row>
    <row r="41" spans="1:28" ht="14.4">
      <c r="A41" s="667"/>
      <c r="B41" s="668" t="s">
        <v>170</v>
      </c>
      <c r="C41" s="669">
        <v>4108.4718377105501</v>
      </c>
      <c r="D41" s="670">
        <v>3938.0469103379401</v>
      </c>
      <c r="E41" s="671">
        <v>5097.3641287570699</v>
      </c>
      <c r="F41" s="671">
        <v>4454.1923988587296</v>
      </c>
      <c r="G41" s="671">
        <v>4521.5777892140304</v>
      </c>
      <c r="H41" s="671">
        <v>3604.3425241917298</v>
      </c>
      <c r="I41" s="671">
        <v>2860.5043416805001</v>
      </c>
      <c r="J41" s="671">
        <v>2062.9729681910499</v>
      </c>
      <c r="K41" s="671">
        <v>2100.34898451358</v>
      </c>
      <c r="L41" s="671">
        <v>2508.7787311708398</v>
      </c>
      <c r="M41" s="671">
        <v>3287.1192681852999</v>
      </c>
      <c r="N41" s="671">
        <v>3706.50701926803</v>
      </c>
      <c r="O41" s="671">
        <v>4161.6313621896597</v>
      </c>
      <c r="P41" s="671">
        <v>5545.3986601287397</v>
      </c>
      <c r="Q41" s="671">
        <v>6346.7466618020098</v>
      </c>
      <c r="R41" s="671">
        <v>6711.2767495553298</v>
      </c>
      <c r="S41" s="671">
        <v>5882.7568334923699</v>
      </c>
      <c r="T41" s="671">
        <v>6038.1642851361803</v>
      </c>
      <c r="U41" s="671">
        <v>7278.7467558357503</v>
      </c>
      <c r="V41" s="671">
        <v>7676.33857292216</v>
      </c>
      <c r="W41" s="671">
        <v>6488.6316739016202</v>
      </c>
      <c r="X41" s="671">
        <v>5583.8580418674301</v>
      </c>
      <c r="Y41" s="671">
        <v>4702.2162743712497</v>
      </c>
      <c r="Z41" s="671">
        <v>5891.6827884212798</v>
      </c>
      <c r="AA41" s="671">
        <v>5456.70871928207</v>
      </c>
      <c r="AB41" s="672">
        <v>6552.7249075515001</v>
      </c>
    </row>
    <row r="42" spans="1:28" ht="14.4">
      <c r="A42" s="936" t="s">
        <v>231</v>
      </c>
      <c r="B42" s="656" t="s">
        <v>241</v>
      </c>
      <c r="C42" s="657">
        <v>590.24146812588003</v>
      </c>
      <c r="D42" s="658">
        <v>550.40287939754899</v>
      </c>
      <c r="E42" s="659">
        <v>490.44147035331798</v>
      </c>
      <c r="F42" s="659">
        <v>153.74869676828499</v>
      </c>
      <c r="G42" s="659">
        <v>19.6779735862447</v>
      </c>
      <c r="H42" s="659">
        <v>66.704482732773499</v>
      </c>
      <c r="I42" s="659">
        <v>223.41467144863199</v>
      </c>
      <c r="J42" s="659">
        <v>206.515077496516</v>
      </c>
      <c r="K42" s="659">
        <v>158.442641618751</v>
      </c>
      <c r="L42" s="659">
        <v>61.331133572779898</v>
      </c>
      <c r="M42" s="659">
        <v>87.467052950715797</v>
      </c>
      <c r="N42" s="659">
        <v>100.22350532289499</v>
      </c>
      <c r="O42" s="659">
        <v>98.580257048910397</v>
      </c>
      <c r="P42" s="659">
        <v>216.39560954791301</v>
      </c>
      <c r="Q42" s="659">
        <v>185.80298687194599</v>
      </c>
      <c r="R42" s="659">
        <v>138.483686742754</v>
      </c>
      <c r="S42" s="659">
        <v>43.160069294125499</v>
      </c>
      <c r="T42" s="659">
        <v>39.247722212811297</v>
      </c>
      <c r="U42" s="659">
        <v>98.672796414300606</v>
      </c>
      <c r="V42" s="659">
        <v>97.160080395709798</v>
      </c>
      <c r="W42" s="659">
        <v>117.299692354453</v>
      </c>
      <c r="X42" s="659">
        <v>42.847200426115798</v>
      </c>
      <c r="Y42" s="659">
        <v>37.044936197769303</v>
      </c>
      <c r="Z42" s="659">
        <v>86.318814957488499</v>
      </c>
      <c r="AA42" s="659">
        <v>126.57148237812901</v>
      </c>
      <c r="AB42" s="660">
        <v>122.52701114266</v>
      </c>
    </row>
    <row r="43" spans="1:28" ht="14.4">
      <c r="A43" s="937"/>
      <c r="B43" s="656" t="s">
        <v>231</v>
      </c>
      <c r="C43" s="657">
        <v>109.68255936592099</v>
      </c>
      <c r="D43" s="658">
        <v>80.906812931191794</v>
      </c>
      <c r="E43" s="659">
        <v>115.63067737228</v>
      </c>
      <c r="F43" s="659">
        <v>108.906663513118</v>
      </c>
      <c r="G43" s="659">
        <v>135.10937187735499</v>
      </c>
      <c r="H43" s="659">
        <v>49.262211873399103</v>
      </c>
      <c r="I43" s="659">
        <v>199.70059083410001</v>
      </c>
      <c r="J43" s="659">
        <v>186.896934597924</v>
      </c>
      <c r="K43" s="659">
        <v>219.17095882284099</v>
      </c>
      <c r="L43" s="659">
        <v>57.274887169669597</v>
      </c>
      <c r="M43" s="659">
        <v>107.423607727223</v>
      </c>
      <c r="N43" s="659">
        <v>173.53231258992599</v>
      </c>
      <c r="O43" s="659">
        <v>192.769080088761</v>
      </c>
      <c r="P43" s="659">
        <v>202.268804237772</v>
      </c>
      <c r="Q43" s="659">
        <v>102.813765340423</v>
      </c>
      <c r="R43" s="659">
        <v>77.887721891543805</v>
      </c>
      <c r="S43" s="659">
        <v>8.7323988667878503</v>
      </c>
      <c r="T43" s="659">
        <v>5.6297954327720303</v>
      </c>
      <c r="U43" s="659">
        <v>24.346135768701998</v>
      </c>
      <c r="V43" s="659">
        <v>26.979622306453901</v>
      </c>
      <c r="W43" s="659">
        <v>31.139053197972999</v>
      </c>
      <c r="X43" s="659">
        <v>73.021307300830301</v>
      </c>
      <c r="Y43" s="659">
        <v>111.373244725381</v>
      </c>
      <c r="Z43" s="659">
        <v>143.98829542214401</v>
      </c>
      <c r="AA43" s="659">
        <v>119.563539689918</v>
      </c>
      <c r="AB43" s="660">
        <v>102.13907303201</v>
      </c>
    </row>
    <row r="44" spans="1:28" ht="15" thickBot="1">
      <c r="A44" s="678"/>
      <c r="B44" s="679" t="s">
        <v>170</v>
      </c>
      <c r="C44" s="680">
        <v>699.92402749180201</v>
      </c>
      <c r="D44" s="681">
        <v>631.30969232874099</v>
      </c>
      <c r="E44" s="682">
        <v>606.07214772559803</v>
      </c>
      <c r="F44" s="682">
        <v>262.65536028140201</v>
      </c>
      <c r="G44" s="682">
        <v>154.787345463599</v>
      </c>
      <c r="H44" s="682">
        <v>115.96669460617299</v>
      </c>
      <c r="I44" s="682">
        <v>423.11526228273198</v>
      </c>
      <c r="J44" s="682">
        <v>393.41201209444</v>
      </c>
      <c r="K44" s="682">
        <v>377.61360044159301</v>
      </c>
      <c r="L44" s="682">
        <v>118.60602074245</v>
      </c>
      <c r="M44" s="682">
        <v>194.890660677939</v>
      </c>
      <c r="N44" s="682">
        <v>273.75581791282002</v>
      </c>
      <c r="O44" s="682">
        <v>291.349337137671</v>
      </c>
      <c r="P44" s="682">
        <v>418.66441378568499</v>
      </c>
      <c r="Q44" s="682">
        <v>288.61675221236999</v>
      </c>
      <c r="R44" s="682">
        <v>216.37140863429801</v>
      </c>
      <c r="S44" s="682">
        <v>51.892468160913403</v>
      </c>
      <c r="T44" s="682">
        <v>44.877517645583303</v>
      </c>
      <c r="U44" s="682">
        <v>123.018932183003</v>
      </c>
      <c r="V44" s="682">
        <v>124.139702702164</v>
      </c>
      <c r="W44" s="682">
        <v>148.43874555242601</v>
      </c>
      <c r="X44" s="682">
        <v>115.86850772694601</v>
      </c>
      <c r="Y44" s="682">
        <v>148.41818092315</v>
      </c>
      <c r="Z44" s="682">
        <v>230.30711037963201</v>
      </c>
      <c r="AA44" s="682">
        <v>246.13502206804799</v>
      </c>
      <c r="AB44" s="683">
        <v>224.66608417467</v>
      </c>
    </row>
    <row r="45" spans="1:28" ht="15.6" thickTop="1" thickBot="1">
      <c r="A45" s="938" t="s">
        <v>238</v>
      </c>
      <c r="B45" s="939"/>
      <c r="C45" s="684">
        <v>7020.3859696182699</v>
      </c>
      <c r="D45" s="685">
        <v>6619.9264035072601</v>
      </c>
      <c r="E45" s="686">
        <v>8281.3945229365308</v>
      </c>
      <c r="F45" s="686">
        <v>7174.28896579925</v>
      </c>
      <c r="G45" s="686">
        <v>6950.6801398165799</v>
      </c>
      <c r="H45" s="686">
        <v>5565.9351344997804</v>
      </c>
      <c r="I45" s="686">
        <v>4829.6053098615203</v>
      </c>
      <c r="J45" s="686">
        <v>3596.3850148024098</v>
      </c>
      <c r="K45" s="686">
        <v>3151.8520137157202</v>
      </c>
      <c r="L45" s="686">
        <v>3098.4364005489601</v>
      </c>
      <c r="M45" s="686">
        <v>4183.8663434002701</v>
      </c>
      <c r="N45" s="686">
        <v>4820.8192946136596</v>
      </c>
      <c r="O45" s="686">
        <v>5499.4582323955501</v>
      </c>
      <c r="P45" s="686">
        <v>7180.1438771555604</v>
      </c>
      <c r="Q45" s="686">
        <v>8010.3855969856004</v>
      </c>
      <c r="R45" s="686">
        <v>8024.8706961053103</v>
      </c>
      <c r="S45" s="686">
        <v>6836.12649171269</v>
      </c>
      <c r="T45" s="686">
        <v>7057.9733545946401</v>
      </c>
      <c r="U45" s="686">
        <v>8370.8614911145596</v>
      </c>
      <c r="V45" s="686">
        <v>8994.0231348675807</v>
      </c>
      <c r="W45" s="686">
        <v>7545.7374343046204</v>
      </c>
      <c r="X45" s="686">
        <v>6732.5758561524299</v>
      </c>
      <c r="Y45" s="686">
        <v>5753.47353775998</v>
      </c>
      <c r="Z45" s="686">
        <v>7527.5442078936803</v>
      </c>
      <c r="AA45" s="686">
        <v>7390.5380059196796</v>
      </c>
      <c r="AB45" s="687">
        <v>8679.9665012694004</v>
      </c>
    </row>
    <row r="46" spans="1:28" s="692" customFormat="1" ht="13.8" thickTop="1">
      <c r="A46" s="693" t="s">
        <v>508</v>
      </c>
      <c r="B46" s="694"/>
      <c r="C46" s="694"/>
      <c r="D46" s="694"/>
      <c r="E46" s="694"/>
      <c r="F46" s="694"/>
      <c r="G46" s="694"/>
      <c r="H46" s="694"/>
      <c r="I46" s="694"/>
      <c r="J46" s="694"/>
      <c r="K46" s="694"/>
      <c r="L46" s="694"/>
      <c r="M46" s="694"/>
      <c r="N46" s="645"/>
      <c r="O46" s="645"/>
      <c r="P46" s="645"/>
      <c r="Q46" s="645"/>
      <c r="R46" s="645"/>
      <c r="S46" s="645"/>
      <c r="T46" s="645"/>
      <c r="U46" s="645"/>
      <c r="V46" s="645"/>
      <c r="W46" s="645"/>
      <c r="X46" s="645"/>
      <c r="Y46" s="645"/>
      <c r="Z46" s="645"/>
      <c r="AA46" s="645"/>
      <c r="AB46" s="645"/>
    </row>
    <row r="47" spans="1:28" s="692" customFormat="1">
      <c r="A47" s="645"/>
      <c r="B47" s="693"/>
      <c r="C47" s="695"/>
      <c r="D47" s="695"/>
      <c r="E47" s="695"/>
      <c r="F47" s="696"/>
      <c r="G47" s="696"/>
      <c r="H47" s="696"/>
      <c r="I47" s="696"/>
      <c r="J47" s="696"/>
      <c r="K47" s="696"/>
      <c r="L47" s="696"/>
      <c r="M47" s="696"/>
      <c r="N47" s="645"/>
      <c r="O47" s="695"/>
      <c r="P47" s="696"/>
      <c r="Q47" s="696"/>
      <c r="R47" s="696"/>
      <c r="S47" s="696"/>
      <c r="T47" s="696"/>
      <c r="U47" s="696"/>
      <c r="V47" s="696"/>
      <c r="W47" s="696"/>
      <c r="X47" s="696"/>
      <c r="Y47" s="696"/>
      <c r="Z47" s="696"/>
      <c r="AA47" s="645"/>
      <c r="AB47" s="645"/>
    </row>
    <row r="48" spans="1:28" s="692" customFormat="1">
      <c r="A48" s="645"/>
      <c r="B48" s="645"/>
      <c r="C48" s="645"/>
      <c r="D48" s="645"/>
      <c r="E48" s="645"/>
      <c r="F48" s="645"/>
      <c r="G48" s="645"/>
      <c r="H48" s="645"/>
      <c r="I48" s="645"/>
      <c r="J48" s="645"/>
      <c r="K48" s="645"/>
      <c r="L48" s="645"/>
      <c r="M48" s="645"/>
      <c r="N48" s="645"/>
      <c r="O48" s="645"/>
      <c r="P48" s="645"/>
      <c r="Q48" s="645"/>
      <c r="R48" s="645"/>
      <c r="S48" s="645"/>
      <c r="T48" s="645"/>
      <c r="U48" s="645"/>
      <c r="V48" s="645"/>
      <c r="W48" s="645"/>
      <c r="X48" s="645"/>
      <c r="Y48" s="645"/>
      <c r="Z48" s="645"/>
      <c r="AA48" s="645"/>
      <c r="AB48" s="645"/>
    </row>
    <row r="49" s="692" customFormat="1"/>
    <row r="50" s="692" customFormat="1"/>
    <row r="51" s="692" customFormat="1"/>
    <row r="52" s="692" customFormat="1"/>
    <row r="53" s="692" customFormat="1"/>
    <row r="54" s="692" customFormat="1"/>
    <row r="55" s="692" customFormat="1"/>
    <row r="56" s="692" customFormat="1"/>
    <row r="57" s="692" customFormat="1"/>
    <row r="58" s="692" customFormat="1"/>
    <row r="59" s="692" customFormat="1"/>
    <row r="60" s="692" customFormat="1"/>
    <row r="61" s="692" customFormat="1"/>
    <row r="62" s="692" customFormat="1"/>
    <row r="63" s="692" customFormat="1"/>
    <row r="64" s="692" customFormat="1"/>
    <row r="65" s="692" customFormat="1"/>
    <row r="66" s="692" customFormat="1"/>
    <row r="67" s="692" customFormat="1"/>
    <row r="68" s="692" customFormat="1"/>
    <row r="69" s="692" customFormat="1"/>
    <row r="70" s="692" customFormat="1"/>
    <row r="71" s="692" customFormat="1"/>
    <row r="72" s="692" customFormat="1"/>
    <row r="73" s="692" customFormat="1"/>
    <row r="74" s="692" customFormat="1"/>
    <row r="75" s="692" customFormat="1"/>
    <row r="76" s="692" customFormat="1"/>
    <row r="77" s="692" customFormat="1"/>
    <row r="78" s="692" customFormat="1"/>
    <row r="79" s="692" customFormat="1"/>
    <row r="80" s="692" customFormat="1"/>
    <row r="81" s="692" customFormat="1"/>
    <row r="82" s="692" customFormat="1"/>
    <row r="83" s="692" customFormat="1"/>
    <row r="84" s="692" customFormat="1"/>
    <row r="85" s="692" customFormat="1"/>
    <row r="86" s="692" customFormat="1"/>
    <row r="87" s="692" customFormat="1"/>
    <row r="88" s="692" customFormat="1"/>
    <row r="89" s="692" customFormat="1"/>
    <row r="90" s="692" customFormat="1"/>
    <row r="91" s="692" customFormat="1"/>
    <row r="92" s="692" customFormat="1"/>
    <row r="93" s="692" customFormat="1"/>
    <row r="94" s="692" customFormat="1"/>
    <row r="95" s="692" customFormat="1"/>
    <row r="96" s="692" customFormat="1"/>
    <row r="97" s="692" customFormat="1"/>
    <row r="98" s="692" customFormat="1"/>
    <row r="99" s="692" customFormat="1"/>
    <row r="100" s="692" customFormat="1"/>
    <row r="101" s="692" customFormat="1"/>
    <row r="102" s="692" customFormat="1"/>
    <row r="103" s="692" customFormat="1"/>
    <row r="104" s="692" customFormat="1"/>
    <row r="105" s="692" customFormat="1"/>
    <row r="106" s="692" customFormat="1"/>
    <row r="107" s="692" customFormat="1"/>
    <row r="108" s="692" customFormat="1"/>
    <row r="109" s="692" customFormat="1"/>
    <row r="110" s="692" customFormat="1"/>
    <row r="111" s="692" customFormat="1"/>
    <row r="112" s="692" customFormat="1"/>
    <row r="113" s="692" customFormat="1"/>
    <row r="114" s="692" customFormat="1"/>
    <row r="115" s="692" customFormat="1"/>
    <row r="116" s="692" customFormat="1"/>
    <row r="117" s="692" customFormat="1"/>
    <row r="118" s="692" customFormat="1"/>
    <row r="119" s="692" customFormat="1"/>
    <row r="120" s="692" customFormat="1"/>
    <row r="121" s="692" customFormat="1"/>
    <row r="122" s="692" customFormat="1"/>
    <row r="123" s="692" customFormat="1"/>
    <row r="124" s="692" customFormat="1"/>
    <row r="125" s="692" customFormat="1"/>
    <row r="126" s="692" customFormat="1"/>
    <row r="127" s="692" customFormat="1"/>
    <row r="128" s="692" customFormat="1"/>
    <row r="129" s="692" customFormat="1"/>
    <row r="130" s="692" customFormat="1"/>
    <row r="131" s="692" customFormat="1"/>
    <row r="132" s="692" customFormat="1"/>
    <row r="133" s="692" customFormat="1"/>
    <row r="134" s="692" customFormat="1"/>
    <row r="135" s="692" customFormat="1"/>
    <row r="136" s="692" customFormat="1"/>
    <row r="137" s="692" customFormat="1"/>
    <row r="138" s="692" customFormat="1"/>
    <row r="139" s="692" customFormat="1"/>
    <row r="140" s="692" customFormat="1"/>
    <row r="141" s="692" customFormat="1"/>
    <row r="142" s="692" customFormat="1"/>
    <row r="143" s="692" customFormat="1"/>
    <row r="144" s="692" customFormat="1"/>
    <row r="145" s="692" customFormat="1"/>
    <row r="146" s="692" customFormat="1"/>
    <row r="147" s="692" customFormat="1"/>
    <row r="148" s="692" customFormat="1"/>
    <row r="149" s="692" customFormat="1"/>
    <row r="150" s="692" customFormat="1"/>
    <row r="151" s="692" customFormat="1"/>
    <row r="152" s="692" customFormat="1"/>
    <row r="153" s="692" customFormat="1"/>
    <row r="154" s="692" customFormat="1"/>
    <row r="155" s="692" customFormat="1"/>
    <row r="156" s="692" customFormat="1"/>
    <row r="157" s="692" customFormat="1"/>
    <row r="158" s="692" customFormat="1"/>
    <row r="159" s="692" customFormat="1"/>
    <row r="160" s="692" customFormat="1"/>
    <row r="161" s="692" customFormat="1"/>
    <row r="162" s="692" customFormat="1"/>
    <row r="163" s="692" customFormat="1"/>
    <row r="164" s="692" customFormat="1"/>
    <row r="165" s="692" customFormat="1"/>
    <row r="166" s="692" customFormat="1"/>
    <row r="167" s="692" customFormat="1"/>
    <row r="168" s="692" customFormat="1"/>
    <row r="169" s="692" customFormat="1"/>
    <row r="170" s="692" customFormat="1"/>
    <row r="171" s="692" customFormat="1"/>
    <row r="172" s="692" customFormat="1"/>
    <row r="173" s="692" customFormat="1"/>
    <row r="174" s="692" customFormat="1"/>
    <row r="175" s="692" customFormat="1"/>
    <row r="176" s="692" customFormat="1"/>
    <row r="177" s="692" customFormat="1"/>
    <row r="178" s="692" customFormat="1"/>
    <row r="179" s="692" customFormat="1"/>
    <row r="180" s="692" customFormat="1"/>
    <row r="181" s="692" customFormat="1"/>
    <row r="182" s="692" customFormat="1"/>
    <row r="183" s="692" customFormat="1"/>
    <row r="184" s="692" customFormat="1"/>
    <row r="185" s="692" customFormat="1"/>
    <row r="186" s="692" customFormat="1"/>
    <row r="187" s="692" customFormat="1"/>
    <row r="188" s="692" customFormat="1"/>
    <row r="189" s="692" customFormat="1"/>
    <row r="190" s="692" customFormat="1"/>
    <row r="191" s="692" customFormat="1"/>
    <row r="192" s="692" customFormat="1"/>
    <row r="193" s="692" customFormat="1"/>
    <row r="194" s="692" customFormat="1"/>
    <row r="195" s="692" customFormat="1"/>
    <row r="196" s="692" customFormat="1"/>
    <row r="197" s="692" customFormat="1"/>
    <row r="198" s="692" customFormat="1"/>
    <row r="199" s="692" customFormat="1"/>
    <row r="200" s="692" customFormat="1"/>
    <row r="201" s="692" customFormat="1"/>
    <row r="202" s="692" customFormat="1"/>
    <row r="203" s="692" customFormat="1"/>
    <row r="204" s="692" customFormat="1"/>
    <row r="205" s="692" customFormat="1"/>
    <row r="206" s="692" customFormat="1"/>
    <row r="207" s="692" customFormat="1"/>
    <row r="208" s="692" customFormat="1"/>
    <row r="209" s="692" customFormat="1"/>
    <row r="210" s="692" customFormat="1"/>
    <row r="211" s="692" customFormat="1"/>
    <row r="212" s="692" customFormat="1"/>
    <row r="213" s="692" customFormat="1"/>
    <row r="214" s="692" customFormat="1"/>
    <row r="215" s="692" customFormat="1"/>
    <row r="216" s="692" customFormat="1"/>
    <row r="217" s="692" customFormat="1"/>
    <row r="218" s="692" customFormat="1"/>
    <row r="219" s="692" customFormat="1"/>
    <row r="220" s="692" customFormat="1"/>
    <row r="221" s="692" customFormat="1"/>
    <row r="222" s="692" customFormat="1"/>
    <row r="223" s="692" customFormat="1"/>
    <row r="224" s="692" customFormat="1"/>
    <row r="225" s="692" customFormat="1"/>
    <row r="226" s="692" customFormat="1"/>
    <row r="227" s="692" customFormat="1"/>
    <row r="228" s="692" customFormat="1"/>
    <row r="229" s="692" customFormat="1"/>
    <row r="230" s="692" customFormat="1"/>
    <row r="231" s="692" customFormat="1"/>
    <row r="232" s="692" customFormat="1"/>
    <row r="233" s="692" customFormat="1"/>
    <row r="234" s="692" customFormat="1"/>
    <row r="235" s="692" customFormat="1"/>
    <row r="236" s="692" customFormat="1"/>
    <row r="237" s="692" customFormat="1"/>
    <row r="238" s="692" customFormat="1"/>
    <row r="239" s="692" customFormat="1"/>
    <row r="240" s="692" customFormat="1"/>
    <row r="241" s="692" customFormat="1"/>
    <row r="242" s="692" customFormat="1"/>
    <row r="243" s="692" customFormat="1"/>
    <row r="244" s="692" customFormat="1"/>
    <row r="245" s="692" customFormat="1"/>
    <row r="246" s="692" customFormat="1"/>
    <row r="247" s="692" customFormat="1"/>
    <row r="248" s="692" customFormat="1"/>
    <row r="249" s="692" customFormat="1"/>
    <row r="250" s="692" customFormat="1"/>
    <row r="251" s="692" customFormat="1"/>
    <row r="252" s="692" customFormat="1"/>
    <row r="253" s="692" customFormat="1"/>
    <row r="254" s="692" customFormat="1"/>
    <row r="255" s="692" customFormat="1"/>
    <row r="256" s="692" customFormat="1"/>
    <row r="257" s="692" customFormat="1"/>
    <row r="258" s="692" customFormat="1"/>
    <row r="259" s="692" customFormat="1"/>
    <row r="260" s="692" customFormat="1"/>
    <row r="261" s="692" customFormat="1"/>
    <row r="262" s="692" customFormat="1"/>
    <row r="263" s="692" customFormat="1"/>
    <row r="264" s="692" customFormat="1"/>
    <row r="265" s="692" customFormat="1"/>
    <row r="266" s="692" customFormat="1"/>
    <row r="267" s="692" customFormat="1"/>
    <row r="268" s="692" customFormat="1"/>
    <row r="269" s="692" customFormat="1"/>
    <row r="270" s="692" customFormat="1"/>
    <row r="271" s="692" customFormat="1"/>
    <row r="272" s="692" customFormat="1"/>
    <row r="273" s="692" customFormat="1"/>
    <row r="274" s="692" customFormat="1"/>
    <row r="275" s="692" customFormat="1"/>
    <row r="276" s="692" customFormat="1"/>
    <row r="277" s="692" customFormat="1"/>
    <row r="278" s="692" customFormat="1"/>
    <row r="279" s="692" customFormat="1"/>
    <row r="280" s="692" customFormat="1"/>
    <row r="281" s="692" customFormat="1"/>
    <row r="282" s="692" customFormat="1"/>
    <row r="283" s="692" customFormat="1"/>
    <row r="284" s="692" customFormat="1"/>
    <row r="285" s="692" customFormat="1"/>
    <row r="286" s="692" customFormat="1"/>
    <row r="287" s="692" customFormat="1"/>
    <row r="288" s="692" customFormat="1"/>
    <row r="289" s="692" customFormat="1"/>
    <row r="290" s="692" customFormat="1"/>
    <row r="291" s="692" customFormat="1"/>
    <row r="292" s="692" customFormat="1"/>
    <row r="293" s="692" customFormat="1"/>
    <row r="294" s="692" customFormat="1"/>
    <row r="295" s="692" customFormat="1"/>
    <row r="296" s="692" customFormat="1"/>
    <row r="297" s="692" customFormat="1"/>
    <row r="298" s="692" customFormat="1"/>
    <row r="299" s="692" customFormat="1"/>
    <row r="300" s="692" customFormat="1"/>
    <row r="301" s="692" customFormat="1"/>
    <row r="302" s="692" customFormat="1"/>
    <row r="303" s="692" customFormat="1"/>
    <row r="304" s="692" customFormat="1"/>
    <row r="305" s="692" customFormat="1"/>
    <row r="306" s="692" customFormat="1"/>
    <row r="307" s="692" customFormat="1"/>
    <row r="308" s="692" customFormat="1"/>
    <row r="309" s="692" customFormat="1"/>
    <row r="310" s="692" customFormat="1"/>
    <row r="311" s="692" customFormat="1"/>
    <row r="312" s="692" customFormat="1"/>
    <row r="313" s="692" customFormat="1"/>
    <row r="314" s="692" customFormat="1"/>
    <row r="315" s="692" customFormat="1"/>
    <row r="316" s="692" customFormat="1"/>
    <row r="317" s="692" customFormat="1"/>
    <row r="318" s="692" customFormat="1"/>
    <row r="319" s="692" customFormat="1"/>
    <row r="320" s="692" customFormat="1"/>
    <row r="321" s="692" customFormat="1"/>
    <row r="322" s="692" customFormat="1"/>
    <row r="323" s="692" customFormat="1"/>
    <row r="324" s="692" customFormat="1"/>
    <row r="325" s="692" customFormat="1"/>
    <row r="326" s="692" customFormat="1"/>
    <row r="327" s="692" customFormat="1"/>
    <row r="328" s="692" customFormat="1"/>
    <row r="329" s="692" customFormat="1"/>
    <row r="330" s="692" customFormat="1"/>
    <row r="331" s="692" customFormat="1"/>
    <row r="332" s="692" customFormat="1"/>
    <row r="333" s="692" customFormat="1"/>
    <row r="334" s="692" customFormat="1"/>
    <row r="335" s="692" customFormat="1"/>
    <row r="336" s="692" customFormat="1"/>
    <row r="337" s="692" customFormat="1"/>
    <row r="338" s="692" customFormat="1"/>
    <row r="339" s="692" customFormat="1"/>
    <row r="340" s="692" customFormat="1"/>
    <row r="341" s="692" customFormat="1"/>
    <row r="342" s="692" customFormat="1"/>
    <row r="343" s="692" customFormat="1"/>
    <row r="344" s="692" customFormat="1"/>
    <row r="345" s="692" customFormat="1"/>
    <row r="346" s="692" customFormat="1"/>
    <row r="347" s="692" customFormat="1"/>
    <row r="348" s="692" customFormat="1"/>
    <row r="349" s="692" customFormat="1"/>
    <row r="350" s="692" customFormat="1"/>
    <row r="351" s="692" customFormat="1"/>
    <row r="352" s="692" customFormat="1"/>
    <row r="353" spans="1:28" s="692" customFormat="1"/>
    <row r="354" spans="1:28" s="692" customFormat="1"/>
    <row r="355" spans="1:28" s="692" customFormat="1"/>
    <row r="356" spans="1:28" s="692" customFormat="1"/>
    <row r="357" spans="1:28" s="692" customFormat="1"/>
    <row r="358" spans="1:28">
      <c r="A358" s="692"/>
      <c r="B358" s="692"/>
      <c r="C358" s="692"/>
      <c r="D358" s="692"/>
      <c r="E358" s="692"/>
      <c r="F358" s="692"/>
      <c r="G358" s="692"/>
      <c r="H358" s="692"/>
      <c r="I358" s="692"/>
      <c r="J358" s="692"/>
      <c r="K358" s="692"/>
      <c r="L358" s="692"/>
      <c r="M358" s="692"/>
      <c r="N358" s="692"/>
      <c r="O358" s="692"/>
      <c r="P358" s="692"/>
      <c r="Q358" s="692"/>
      <c r="R358" s="692"/>
      <c r="S358" s="692"/>
      <c r="T358" s="692"/>
      <c r="U358" s="692"/>
      <c r="V358" s="692"/>
      <c r="W358" s="692"/>
      <c r="X358" s="692"/>
      <c r="Y358" s="692"/>
      <c r="Z358" s="692"/>
      <c r="AA358" s="692"/>
      <c r="AB358" s="692"/>
    </row>
    <row r="359" spans="1:28">
      <c r="A359" s="692"/>
      <c r="B359" s="692"/>
      <c r="C359" s="692"/>
      <c r="D359" s="692"/>
      <c r="E359" s="692"/>
      <c r="F359" s="692"/>
      <c r="G359" s="692"/>
      <c r="H359" s="692"/>
      <c r="I359" s="692"/>
      <c r="J359" s="692"/>
      <c r="K359" s="692"/>
      <c r="L359" s="692"/>
      <c r="M359" s="692"/>
      <c r="N359" s="692"/>
      <c r="O359" s="692"/>
      <c r="P359" s="692"/>
      <c r="Q359" s="692"/>
      <c r="R359" s="692"/>
      <c r="S359" s="692"/>
      <c r="T359" s="692"/>
      <c r="U359" s="692"/>
      <c r="V359" s="692"/>
      <c r="W359" s="692"/>
      <c r="X359" s="692"/>
      <c r="Y359" s="692"/>
      <c r="Z359" s="692"/>
      <c r="AA359" s="692"/>
      <c r="AB359" s="692"/>
    </row>
    <row r="360" spans="1:28">
      <c r="A360" s="692"/>
      <c r="B360" s="692"/>
      <c r="C360" s="692"/>
      <c r="D360" s="692"/>
      <c r="E360" s="692"/>
      <c r="F360" s="692"/>
      <c r="G360" s="692"/>
      <c r="H360" s="692"/>
      <c r="I360" s="692"/>
      <c r="J360" s="692"/>
      <c r="K360" s="692"/>
      <c r="L360" s="692"/>
      <c r="M360" s="692"/>
      <c r="N360" s="692"/>
      <c r="O360" s="692"/>
      <c r="P360" s="692"/>
      <c r="Q360" s="692"/>
      <c r="R360" s="692"/>
      <c r="S360" s="692"/>
      <c r="T360" s="692"/>
      <c r="U360" s="692"/>
      <c r="V360" s="692"/>
      <c r="W360" s="692"/>
      <c r="X360" s="692"/>
      <c r="Y360" s="692"/>
      <c r="Z360" s="692"/>
      <c r="AA360" s="692"/>
      <c r="AB360" s="692"/>
    </row>
  </sheetData>
  <mergeCells count="20">
    <mergeCell ref="A27:A28"/>
    <mergeCell ref="A3:B3"/>
    <mergeCell ref="C3:AB3"/>
    <mergeCell ref="A5:A7"/>
    <mergeCell ref="A9:A10"/>
    <mergeCell ref="A12:A13"/>
    <mergeCell ref="A15:B15"/>
    <mergeCell ref="A17:AB17"/>
    <mergeCell ref="A18:B18"/>
    <mergeCell ref="C18:AB18"/>
    <mergeCell ref="A20:A22"/>
    <mergeCell ref="A24:A25"/>
    <mergeCell ref="A42:A43"/>
    <mergeCell ref="A45:B45"/>
    <mergeCell ref="A30:B30"/>
    <mergeCell ref="A32:AB32"/>
    <mergeCell ref="A33:B33"/>
    <mergeCell ref="C33:AB33"/>
    <mergeCell ref="A35:A37"/>
    <mergeCell ref="A39:A40"/>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4A54-CD44-4B87-A466-5283303816AC}">
  <dimension ref="A1:AC236"/>
  <sheetViews>
    <sheetView showGridLines="0" workbookViewId="0"/>
  </sheetViews>
  <sheetFormatPr defaultColWidth="9.109375" defaultRowHeight="13.2"/>
  <cols>
    <col min="1" max="1" width="16.88671875" style="645" customWidth="1"/>
    <col min="2" max="2" width="14.88671875" style="645" customWidth="1"/>
    <col min="3" max="28" width="10.6640625" style="645" customWidth="1"/>
    <col min="29" max="29" width="5.6640625" style="645" customWidth="1"/>
    <col min="30" max="16384" width="9.109375" style="645"/>
  </cols>
  <sheetData>
    <row r="1" spans="1:29" ht="16.5" customHeight="1">
      <c r="A1" s="615" t="s">
        <v>537</v>
      </c>
      <c r="E1" s="617"/>
      <c r="N1" s="617"/>
    </row>
    <row r="2" spans="1:29" ht="13.8" thickBot="1"/>
    <row r="3" spans="1:29" ht="20.25" customHeight="1">
      <c r="A3" s="943" t="s">
        <v>228</v>
      </c>
      <c r="B3" s="944"/>
      <c r="C3" s="945" t="s">
        <v>509</v>
      </c>
      <c r="D3" s="946"/>
      <c r="E3" s="946"/>
      <c r="F3" s="946"/>
      <c r="G3" s="946"/>
      <c r="H3" s="946"/>
      <c r="I3" s="946"/>
      <c r="J3" s="946"/>
      <c r="K3" s="946"/>
      <c r="L3" s="946"/>
      <c r="M3" s="946"/>
      <c r="N3" s="946"/>
      <c r="O3" s="946"/>
      <c r="P3" s="946"/>
      <c r="Q3" s="946"/>
      <c r="R3" s="946"/>
      <c r="S3" s="946"/>
      <c r="T3" s="946"/>
      <c r="U3" s="946"/>
      <c r="V3" s="946"/>
      <c r="W3" s="946"/>
      <c r="X3" s="946"/>
      <c r="Y3" s="946"/>
      <c r="Z3" s="946"/>
      <c r="AA3" s="946"/>
      <c r="AB3" s="947"/>
    </row>
    <row r="4" spans="1:29" ht="16.2" thickBot="1">
      <c r="A4" s="646" t="s">
        <v>232</v>
      </c>
      <c r="B4" s="647" t="s">
        <v>233</v>
      </c>
      <c r="C4" s="648">
        <v>1999</v>
      </c>
      <c r="D4" s="648">
        <v>2000</v>
      </c>
      <c r="E4" s="648">
        <v>2001</v>
      </c>
      <c r="F4" s="648">
        <v>2002</v>
      </c>
      <c r="G4" s="648">
        <v>2003</v>
      </c>
      <c r="H4" s="648">
        <v>2004</v>
      </c>
      <c r="I4" s="648">
        <v>2005</v>
      </c>
      <c r="J4" s="648">
        <v>2006</v>
      </c>
      <c r="K4" s="648">
        <v>2007</v>
      </c>
      <c r="L4" s="648">
        <v>2008</v>
      </c>
      <c r="M4" s="648">
        <v>2009</v>
      </c>
      <c r="N4" s="648">
        <v>2010</v>
      </c>
      <c r="O4" s="648">
        <v>2011</v>
      </c>
      <c r="P4" s="648">
        <v>2012</v>
      </c>
      <c r="Q4" s="648">
        <v>2013</v>
      </c>
      <c r="R4" s="648">
        <v>2014</v>
      </c>
      <c r="S4" s="648">
        <v>2015</v>
      </c>
      <c r="T4" s="648">
        <v>2016</v>
      </c>
      <c r="U4" s="648">
        <v>2017</v>
      </c>
      <c r="V4" s="648">
        <v>2018</v>
      </c>
      <c r="W4" s="648">
        <v>2019</v>
      </c>
      <c r="X4" s="648">
        <v>2020</v>
      </c>
      <c r="Y4" s="648">
        <v>2021</v>
      </c>
      <c r="Z4" s="648">
        <v>2022</v>
      </c>
      <c r="AA4" s="648">
        <v>2023</v>
      </c>
      <c r="AB4" s="649">
        <v>2024</v>
      </c>
      <c r="AC4" s="650"/>
    </row>
    <row r="5" spans="1:29" ht="18" customHeight="1" thickTop="1">
      <c r="A5" s="948" t="s">
        <v>242</v>
      </c>
      <c r="B5" s="651" t="s">
        <v>234</v>
      </c>
      <c r="C5" s="652">
        <f>'34.'!C5/'33.'!C5</f>
        <v>2.2007571428571446</v>
      </c>
      <c r="D5" s="653">
        <f>'34.'!D5/'33.'!D5</f>
        <v>1.7997555555555578</v>
      </c>
      <c r="E5" s="654">
        <f>'34.'!E5/'33.'!E5</f>
        <v>7.0291923076922913</v>
      </c>
      <c r="F5" s="654">
        <f>'34.'!F5/'33.'!F5</f>
        <v>5.4325588235294182</v>
      </c>
      <c r="G5" s="654">
        <f>'34.'!G5/'33.'!G5</f>
        <v>5.1588473684210472</v>
      </c>
      <c r="H5" s="654">
        <f>'34.'!H5/'33.'!H5</f>
        <v>1.0041535510053505</v>
      </c>
      <c r="I5" s="654">
        <f>'34.'!I5/'33.'!I5</f>
        <v>1.1887193422083027</v>
      </c>
      <c r="J5" s="654">
        <f>'34.'!J5/'33.'!J5</f>
        <v>0.60695270627436915</v>
      </c>
      <c r="K5" s="654">
        <f>'34.'!K5/'33.'!K5</f>
        <v>0.9254367158819361</v>
      </c>
      <c r="L5" s="654">
        <f>'34.'!L5/'33.'!L5</f>
        <v>0.9022895308265988</v>
      </c>
      <c r="M5" s="654">
        <f>'34.'!M5/'33.'!M5</f>
        <v>3.7745938396542105</v>
      </c>
      <c r="N5" s="654">
        <f>'34.'!N5/'33.'!N5</f>
        <v>3.6833084857882823</v>
      </c>
      <c r="O5" s="654">
        <f>'34.'!O5/'33.'!O5</f>
        <v>3.6414394552721374</v>
      </c>
      <c r="P5" s="654">
        <f>'34.'!P5/'33.'!P5</f>
        <v>2.4732816096389487</v>
      </c>
      <c r="Q5" s="654">
        <f>'34.'!Q5/'33.'!Q5</f>
        <v>5.2723306477390928</v>
      </c>
      <c r="R5" s="654">
        <f>'34.'!R5/'33.'!R5</f>
        <v>5.8969336011553768</v>
      </c>
      <c r="S5" s="654">
        <f>'34.'!S5/'33.'!S5</f>
        <v>6.1789667850626584</v>
      </c>
      <c r="T5" s="654">
        <f>'34.'!T5/'33.'!T5</f>
        <v>3.8674915353889472</v>
      </c>
      <c r="U5" s="654">
        <f>'34.'!U5/'33.'!U5</f>
        <v>3.687646476047528</v>
      </c>
      <c r="V5" s="654">
        <f>'34.'!V5/'33.'!V5</f>
        <v>2.6995586768237096</v>
      </c>
      <c r="W5" s="654">
        <f>'34.'!W5/'33.'!W5</f>
        <v>1.9514842490278654</v>
      </c>
      <c r="X5" s="654">
        <f>'34.'!X5/'33.'!X5</f>
        <v>1.3340812137702616</v>
      </c>
      <c r="Y5" s="654">
        <f>'34.'!Y5/'33.'!Y5</f>
        <v>1.2491508444411452</v>
      </c>
      <c r="Z5" s="654">
        <f>'34.'!Z5/'33.'!Z5</f>
        <v>1.0610852525877306</v>
      </c>
      <c r="AA5" s="654">
        <f>'34.'!AA5/'33.'!AA5</f>
        <v>1.2095063332316687</v>
      </c>
      <c r="AB5" s="655">
        <f>'34.'!AB5/'33.'!AB5</f>
        <v>1.6378902415812207</v>
      </c>
    </row>
    <row r="6" spans="1:29" ht="18" customHeight="1">
      <c r="A6" s="949"/>
      <c r="B6" s="656" t="s">
        <v>235</v>
      </c>
      <c r="C6" s="657">
        <f>'34.'!C6/'33.'!C6</f>
        <v>91.245228402852945</v>
      </c>
      <c r="D6" s="658">
        <f>'34.'!D6/'33.'!D6</f>
        <v>91.621314429601014</v>
      </c>
      <c r="E6" s="659">
        <f>'34.'!E6/'33.'!E6</f>
        <v>87.56662578215726</v>
      </c>
      <c r="F6" s="659">
        <f>'34.'!F6/'33.'!F6</f>
        <v>83.78539615395583</v>
      </c>
      <c r="G6" s="659">
        <f>'34.'!G6/'33.'!G6</f>
        <v>83.976469422358349</v>
      </c>
      <c r="H6" s="659">
        <f>'34.'!H6/'33.'!H6</f>
        <v>86.333711026752297</v>
      </c>
      <c r="I6" s="659">
        <f>'34.'!I6/'33.'!I6</f>
        <v>75.121636334835159</v>
      </c>
      <c r="J6" s="659">
        <f>'34.'!J6/'33.'!J6</f>
        <v>66.113303319902045</v>
      </c>
      <c r="K6" s="659">
        <f>'34.'!K6/'33.'!K6</f>
        <v>65.308027807663521</v>
      </c>
      <c r="L6" s="659">
        <f>'34.'!L6/'33.'!L6</f>
        <v>69.054755012686854</v>
      </c>
      <c r="M6" s="659">
        <f>'34.'!M6/'33.'!M6</f>
        <v>64.237098763634236</v>
      </c>
      <c r="N6" s="659">
        <f>'34.'!N6/'33.'!N6</f>
        <v>65.798983141354753</v>
      </c>
      <c r="O6" s="659">
        <f>'34.'!O6/'33.'!O6</f>
        <v>57.807419691012711</v>
      </c>
      <c r="P6" s="659">
        <f>'34.'!P6/'33.'!P6</f>
        <v>54.519616830518991</v>
      </c>
      <c r="Q6" s="659">
        <f>'34.'!Q6/'33.'!Q6</f>
        <v>56.518785041505083</v>
      </c>
      <c r="R6" s="659">
        <f>'34.'!R6/'33.'!R6</f>
        <v>59.478013691610734</v>
      </c>
      <c r="S6" s="659">
        <f>'34.'!S6/'33.'!S6</f>
        <v>66.919599633195602</v>
      </c>
      <c r="T6" s="659">
        <f>'34.'!T6/'33.'!T6</f>
        <v>73.408686913003933</v>
      </c>
      <c r="U6" s="659">
        <f>'34.'!U6/'33.'!U6</f>
        <v>81.015290673028204</v>
      </c>
      <c r="V6" s="659">
        <f>'34.'!V6/'33.'!V6</f>
        <v>74.778194374565473</v>
      </c>
      <c r="W6" s="659">
        <f>'34.'!W6/'33.'!W6</f>
        <v>72.108027677342662</v>
      </c>
      <c r="X6" s="659">
        <f>'34.'!X6/'33.'!X6</f>
        <v>69.423178336635758</v>
      </c>
      <c r="Y6" s="659">
        <f>'34.'!Y6/'33.'!Y6</f>
        <v>65.189174768665211</v>
      </c>
      <c r="Z6" s="659">
        <f>'34.'!Z6/'33.'!Z6</f>
        <v>71.138018631733942</v>
      </c>
      <c r="AA6" s="659">
        <f>'34.'!AA6/'33.'!AA6</f>
        <v>71.721121297302929</v>
      </c>
      <c r="AB6" s="660">
        <f>'34.'!AB6/'33.'!AB6</f>
        <v>72.905771136657833</v>
      </c>
      <c r="AC6" s="661"/>
    </row>
    <row r="7" spans="1:29" ht="18" customHeight="1">
      <c r="A7" s="937"/>
      <c r="B7" s="662" t="s">
        <v>236</v>
      </c>
      <c r="C7" s="663">
        <f>'34.'!C7/'33.'!C7</f>
        <v>64.950788264018016</v>
      </c>
      <c r="D7" s="664">
        <f>'34.'!D7/'33.'!D7</f>
        <v>64.296504558668687</v>
      </c>
      <c r="E7" s="665">
        <f>'34.'!E7/'33.'!E7</f>
        <v>58.965571951591542</v>
      </c>
      <c r="F7" s="665">
        <f>'34.'!F7/'33.'!F7</f>
        <v>40.353551125075697</v>
      </c>
      <c r="G7" s="665">
        <f>'34.'!G7/'33.'!G7</f>
        <v>47.80432808363863</v>
      </c>
      <c r="H7" s="665">
        <f>'34.'!H7/'33.'!H7</f>
        <v>50.144360351515658</v>
      </c>
      <c r="I7" s="665">
        <f>'34.'!I7/'33.'!I7</f>
        <v>56.197876488730138</v>
      </c>
      <c r="J7" s="665">
        <f>'34.'!J7/'33.'!J7</f>
        <v>52.051421413964583</v>
      </c>
      <c r="K7" s="665">
        <f>'34.'!K7/'33.'!K7</f>
        <v>48.859265158371059</v>
      </c>
      <c r="L7" s="665">
        <f>'34.'!L7/'33.'!L7</f>
        <v>50.458372507222215</v>
      </c>
      <c r="M7" s="665">
        <f>'34.'!M7/'33.'!M7</f>
        <v>44.126987462136974</v>
      </c>
      <c r="N7" s="665">
        <f>'34.'!N7/'33.'!N7</f>
        <v>43.332790661295462</v>
      </c>
      <c r="O7" s="665">
        <f>'34.'!O7/'33.'!O7</f>
        <v>45.128376230913631</v>
      </c>
      <c r="P7" s="665">
        <f>'34.'!P7/'33.'!P7</f>
        <v>55.691134581305235</v>
      </c>
      <c r="Q7" s="665">
        <f>'34.'!Q7/'33.'!Q7</f>
        <v>57.39357894944844</v>
      </c>
      <c r="R7" s="665">
        <f>'34.'!R7/'33.'!R7</f>
        <v>51.738679159788241</v>
      </c>
      <c r="S7" s="665">
        <f>'34.'!S7/'33.'!S7</f>
        <v>46.359460845194448</v>
      </c>
      <c r="T7" s="665">
        <f>'34.'!T7/'33.'!T7</f>
        <v>48.825179845373846</v>
      </c>
      <c r="U7" s="665">
        <f>'34.'!U7/'33.'!U7</f>
        <v>45.368639537101501</v>
      </c>
      <c r="V7" s="665">
        <f>'34.'!V7/'33.'!V7</f>
        <v>39.556155738241173</v>
      </c>
      <c r="W7" s="665">
        <f>'34.'!W7/'33.'!W7</f>
        <v>29.492296175749985</v>
      </c>
      <c r="X7" s="665">
        <f>'34.'!X7/'33.'!X7</f>
        <v>30.93996057683038</v>
      </c>
      <c r="Y7" s="665">
        <f>'34.'!Y7/'33.'!Y7</f>
        <v>34.24336884346004</v>
      </c>
      <c r="Z7" s="665">
        <f>'34.'!Z7/'33.'!Z7</f>
        <v>43.873256955759281</v>
      </c>
      <c r="AA7" s="665">
        <f>'34.'!AA7/'33.'!AA7</f>
        <v>51.770445232107242</v>
      </c>
      <c r="AB7" s="666">
        <f>'34.'!AB7/'33.'!AB7</f>
        <v>47.619779642810776</v>
      </c>
      <c r="AC7" s="661"/>
    </row>
    <row r="8" spans="1:29" ht="18" customHeight="1">
      <c r="A8" s="667"/>
      <c r="B8" s="668" t="s">
        <v>170</v>
      </c>
      <c r="C8" s="669">
        <f>'34.'!C8/'33.'!C8</f>
        <v>80.110469875476952</v>
      </c>
      <c r="D8" s="670">
        <f>'34.'!D8/'33.'!D8</f>
        <v>80.656578436367226</v>
      </c>
      <c r="E8" s="671">
        <f>'34.'!E8/'33.'!E8</f>
        <v>78.283989948584704</v>
      </c>
      <c r="F8" s="671">
        <f>'34.'!F8/'33.'!F8</f>
        <v>67.747927132131935</v>
      </c>
      <c r="G8" s="671">
        <f>'34.'!G8/'33.'!G8</f>
        <v>69.81014116850119</v>
      </c>
      <c r="H8" s="671">
        <f>'34.'!H8/'33.'!H8</f>
        <v>65.688943195460098</v>
      </c>
      <c r="I8" s="671">
        <f>'34.'!I8/'33.'!I8</f>
        <v>61.56125487142431</v>
      </c>
      <c r="J8" s="671">
        <f>'34.'!J8/'33.'!J8</f>
        <v>51.289821196656952</v>
      </c>
      <c r="K8" s="671">
        <f>'34.'!K8/'33.'!K8</f>
        <v>47.84866680189095</v>
      </c>
      <c r="L8" s="671">
        <f>'34.'!L8/'33.'!L8</f>
        <v>48.275998955799196</v>
      </c>
      <c r="M8" s="671">
        <f>'34.'!M8/'33.'!M8</f>
        <v>46.342490573256804</v>
      </c>
      <c r="N8" s="671">
        <f>'34.'!N8/'33.'!N8</f>
        <v>44.33506567637594</v>
      </c>
      <c r="O8" s="671">
        <f>'34.'!O8/'33.'!O8</f>
        <v>40.443472341658641</v>
      </c>
      <c r="P8" s="671">
        <f>'34.'!P8/'33.'!P8</f>
        <v>40.307340735021526</v>
      </c>
      <c r="Q8" s="671">
        <f>'34.'!Q8/'33.'!Q8</f>
        <v>44.016764797769362</v>
      </c>
      <c r="R8" s="671">
        <f>'34.'!R8/'33.'!R8</f>
        <v>44.93859417613659</v>
      </c>
      <c r="S8" s="671">
        <f>'34.'!S8/'33.'!S8</f>
        <v>45.618404297958975</v>
      </c>
      <c r="T8" s="671">
        <f>'34.'!T8/'33.'!T8</f>
        <v>46.779630640685738</v>
      </c>
      <c r="U8" s="671">
        <f>'34.'!U8/'33.'!U8</f>
        <v>46.170587952891992</v>
      </c>
      <c r="V8" s="671">
        <f>'34.'!V8/'33.'!V8</f>
        <v>46.717186394900423</v>
      </c>
      <c r="W8" s="671">
        <f>'34.'!W8/'33.'!W8</f>
        <v>41.36880347491369</v>
      </c>
      <c r="X8" s="671">
        <f>'34.'!X8/'33.'!X8</f>
        <v>41.941920260500346</v>
      </c>
      <c r="Y8" s="671">
        <f>'34.'!Y8/'33.'!Y8</f>
        <v>34.826117466763677</v>
      </c>
      <c r="Z8" s="671">
        <f>'34.'!Z8/'33.'!Z8</f>
        <v>37.305753009125183</v>
      </c>
      <c r="AA8" s="671">
        <f>'34.'!AA8/'33.'!AA8</f>
        <v>37.605342583184012</v>
      </c>
      <c r="AB8" s="672">
        <f>'34.'!AB8/'33.'!AB8</f>
        <v>39.555033049466815</v>
      </c>
      <c r="AC8" s="661"/>
    </row>
    <row r="9" spans="1:29" ht="18" customHeight="1">
      <c r="A9" s="936" t="s">
        <v>243</v>
      </c>
      <c r="B9" s="673" t="s">
        <v>239</v>
      </c>
      <c r="C9" s="674">
        <f>'34.'!C9/'33.'!C9</f>
        <v>241.42327150724603</v>
      </c>
      <c r="D9" s="675">
        <f>'34.'!D9/'33.'!D9</f>
        <v>236.59410671333549</v>
      </c>
      <c r="E9" s="676">
        <f>'34.'!E9/'33.'!E9</f>
        <v>239.3833519853257</v>
      </c>
      <c r="F9" s="676">
        <f>'34.'!F9/'33.'!F9</f>
        <v>208.13466840083842</v>
      </c>
      <c r="G9" s="676">
        <f>'34.'!G9/'33.'!G9</f>
        <v>225.32847907611799</v>
      </c>
      <c r="H9" s="676">
        <f>'34.'!H9/'33.'!H9</f>
        <v>242.05480608810151</v>
      </c>
      <c r="I9" s="676">
        <f>'34.'!I9/'33.'!I9</f>
        <v>312.30294024756216</v>
      </c>
      <c r="J9" s="676">
        <f>'34.'!J9/'33.'!J9</f>
        <v>326.35532908855515</v>
      </c>
      <c r="K9" s="676">
        <f>'34.'!K9/'33.'!K9</f>
        <v>324.297361443049</v>
      </c>
      <c r="L9" s="676">
        <f>'34.'!L9/'33.'!L9</f>
        <v>312.99436960130657</v>
      </c>
      <c r="M9" s="676">
        <f>'34.'!M9/'33.'!M9</f>
        <v>264.22356097521407</v>
      </c>
      <c r="N9" s="676">
        <f>'34.'!N9/'33.'!N9</f>
        <v>277.355803492311</v>
      </c>
      <c r="O9" s="676">
        <f>'34.'!O9/'33.'!O9</f>
        <v>277.67013809840677</v>
      </c>
      <c r="P9" s="676">
        <f>'34.'!P9/'33.'!P9</f>
        <v>303.95071328813424</v>
      </c>
      <c r="Q9" s="676">
        <f>'34.'!Q9/'33.'!Q9</f>
        <v>284.78577205109474</v>
      </c>
      <c r="R9" s="676">
        <f>'34.'!R9/'33.'!R9</f>
        <v>286.98602488024477</v>
      </c>
      <c r="S9" s="676">
        <f>'34.'!S9/'33.'!S9</f>
        <v>277.3478546016288</v>
      </c>
      <c r="T9" s="676">
        <f>'34.'!T9/'33.'!T9</f>
        <v>295.94274149601563</v>
      </c>
      <c r="U9" s="676">
        <f>'34.'!U9/'33.'!U9</f>
        <v>302.79230370729232</v>
      </c>
      <c r="V9" s="676">
        <f>'34.'!V9/'33.'!V9</f>
        <v>304.70755575351473</v>
      </c>
      <c r="W9" s="676">
        <f>'34.'!W9/'33.'!W9</f>
        <v>292.82259262615293</v>
      </c>
      <c r="X9" s="676">
        <f>'34.'!X9/'33.'!X9</f>
        <v>280.62071783899484</v>
      </c>
      <c r="Y9" s="676">
        <f>'34.'!Y9/'33.'!Y9</f>
        <v>290.6775404624093</v>
      </c>
      <c r="Z9" s="676">
        <f>'34.'!Z9/'33.'!Z9</f>
        <v>292.60773381125136</v>
      </c>
      <c r="AA9" s="676">
        <f>'34.'!AA9/'33.'!AA9</f>
        <v>277.54309430835741</v>
      </c>
      <c r="AB9" s="677">
        <f>'34.'!AB9/'33.'!AB9</f>
        <v>271.23105974746602</v>
      </c>
      <c r="AC9" s="661"/>
    </row>
    <row r="10" spans="1:29" ht="18" customHeight="1">
      <c r="A10" s="937"/>
      <c r="B10" s="656" t="s">
        <v>240</v>
      </c>
      <c r="C10" s="657">
        <f>'34.'!C10/'33.'!C10</f>
        <v>93.361711111111219</v>
      </c>
      <c r="D10" s="658">
        <f>'34.'!D10/'33.'!D10</f>
        <v>93.361711111110836</v>
      </c>
      <c r="E10" s="659">
        <f>'34.'!E10/'33.'!E10</f>
        <v>164.504376470588</v>
      </c>
      <c r="F10" s="659">
        <f>'34.'!F10/'33.'!F10</f>
        <v>175.65117857142863</v>
      </c>
      <c r="G10" s="659">
        <f>'34.'!G10/'33.'!G10</f>
        <v>139.68790123562172</v>
      </c>
      <c r="H10" s="659">
        <f>'34.'!H10/'33.'!H10</f>
        <v>123.7739462915119</v>
      </c>
      <c r="I10" s="659">
        <f>'34.'!I10/'33.'!I10</f>
        <v>82.466958820171584</v>
      </c>
      <c r="J10" s="659">
        <f>'34.'!J10/'33.'!J10</f>
        <v>107.84636960261994</v>
      </c>
      <c r="K10" s="659">
        <f>'34.'!K10/'33.'!K10</f>
        <v>82.674939950656537</v>
      </c>
      <c r="L10" s="659">
        <f>'34.'!L10/'33.'!L10</f>
        <v>86.789484029315773</v>
      </c>
      <c r="M10" s="659">
        <f>'34.'!M10/'33.'!M10</f>
        <v>119.67197962576306</v>
      </c>
      <c r="N10" s="659">
        <f>'34.'!N10/'33.'!N10</f>
        <v>120.90653429243312</v>
      </c>
      <c r="O10" s="659">
        <f>'34.'!O10/'33.'!O10</f>
        <v>128.47682530864176</v>
      </c>
      <c r="P10" s="659">
        <f>'34.'!P10/'33.'!P10</f>
        <v>72.832545163668456</v>
      </c>
      <c r="Q10" s="659">
        <f>'34.'!Q10/'33.'!Q10</f>
        <v>79.727208545195708</v>
      </c>
      <c r="R10" s="659">
        <f>'34.'!R10/'33.'!R10</f>
        <v>100.28140582087104</v>
      </c>
      <c r="S10" s="659">
        <f>'34.'!S10/'33.'!S10</f>
        <v>102.98037118896916</v>
      </c>
      <c r="T10" s="659">
        <f>'34.'!T10/'33.'!T10</f>
        <v>84.217785714285469</v>
      </c>
      <c r="U10" s="659">
        <f>'34.'!U10/'33.'!U10</f>
        <v>161.82760545321415</v>
      </c>
      <c r="V10" s="659">
        <f>'34.'!V10/'33.'!V10</f>
        <v>161.1894468654736</v>
      </c>
      <c r="W10" s="659">
        <f>'34.'!W10/'33.'!W10</f>
        <v>158.81450222978378</v>
      </c>
      <c r="X10" s="659">
        <f>'34.'!X10/'33.'!X10</f>
        <v>133.55434242424229</v>
      </c>
      <c r="Y10" s="659">
        <f>'34.'!Y10/'33.'!Y10</f>
        <v>141.08264166666675</v>
      </c>
      <c r="Z10" s="659">
        <f>'34.'!Z10/'33.'!Z10</f>
        <v>170.29391246657028</v>
      </c>
      <c r="AA10" s="659">
        <f>'34.'!AA10/'33.'!AA10</f>
        <v>189.5854000122203</v>
      </c>
      <c r="AB10" s="660">
        <f>'34.'!AB10/'33.'!AB10</f>
        <v>216.28864027252948</v>
      </c>
      <c r="AC10" s="661"/>
    </row>
    <row r="11" spans="1:29" ht="18" customHeight="1">
      <c r="A11" s="667"/>
      <c r="B11" s="668" t="s">
        <v>170</v>
      </c>
      <c r="C11" s="669">
        <f>'34.'!C11/'33.'!C11</f>
        <v>225.92009254132466</v>
      </c>
      <c r="D11" s="670">
        <f>'34.'!D11/'33.'!D11</f>
        <v>226.87410755467073</v>
      </c>
      <c r="E11" s="671">
        <f>'34.'!E11/'33.'!E11</f>
        <v>232.09782911673503</v>
      </c>
      <c r="F11" s="671">
        <f>'34.'!F11/'33.'!F11</f>
        <v>202.96044324960889</v>
      </c>
      <c r="G11" s="671">
        <f>'34.'!G11/'33.'!G11</f>
        <v>206.18648612063436</v>
      </c>
      <c r="H11" s="671">
        <f>'34.'!H11/'33.'!H11</f>
        <v>213.11617242058554</v>
      </c>
      <c r="I11" s="671">
        <f>'34.'!I11/'33.'!I11</f>
        <v>261.28301198585132</v>
      </c>
      <c r="J11" s="671">
        <f>'34.'!J11/'33.'!J11</f>
        <v>272.51909213545974</v>
      </c>
      <c r="K11" s="671">
        <f>'34.'!K11/'33.'!K11</f>
        <v>273.80237241338358</v>
      </c>
      <c r="L11" s="671">
        <f>'34.'!L11/'33.'!L11</f>
        <v>256.05750083073832</v>
      </c>
      <c r="M11" s="671">
        <f>'34.'!M11/'33.'!M11</f>
        <v>237.64126515377492</v>
      </c>
      <c r="N11" s="671">
        <f>'34.'!N11/'33.'!N11</f>
        <v>254.07975070218356</v>
      </c>
      <c r="O11" s="671">
        <f>'34.'!O11/'33.'!O11</f>
        <v>262.22625398468398</v>
      </c>
      <c r="P11" s="671">
        <f>'34.'!P11/'33.'!P11</f>
        <v>285.76235731703036</v>
      </c>
      <c r="Q11" s="671">
        <f>'34.'!Q11/'33.'!Q11</f>
        <v>269.98075439857041</v>
      </c>
      <c r="R11" s="671">
        <f>'34.'!R11/'33.'!R11</f>
        <v>273.12342909839555</v>
      </c>
      <c r="S11" s="671">
        <f>'34.'!S11/'33.'!S11</f>
        <v>264.81033799596707</v>
      </c>
      <c r="T11" s="671">
        <f>'34.'!T11/'33.'!T11</f>
        <v>284.66499033921298</v>
      </c>
      <c r="U11" s="671">
        <f>'34.'!U11/'33.'!U11</f>
        <v>291.06512790061902</v>
      </c>
      <c r="V11" s="671">
        <f>'34.'!V11/'33.'!V11</f>
        <v>290.21683463756744</v>
      </c>
      <c r="W11" s="671">
        <f>'34.'!W11/'33.'!W11</f>
        <v>272.80235644440938</v>
      </c>
      <c r="X11" s="671">
        <f>'34.'!X11/'33.'!X11</f>
        <v>262.02080235094002</v>
      </c>
      <c r="Y11" s="671">
        <f>'34.'!Y11/'33.'!Y11</f>
        <v>275.21241841757904</v>
      </c>
      <c r="Z11" s="671">
        <f>'34.'!Z11/'33.'!Z11</f>
        <v>285.92957138851108</v>
      </c>
      <c r="AA11" s="671">
        <f>'34.'!AA11/'33.'!AA11</f>
        <v>273.64079421186307</v>
      </c>
      <c r="AB11" s="672">
        <f>'34.'!AB11/'33.'!AB11</f>
        <v>268.81718008731127</v>
      </c>
      <c r="AC11" s="661"/>
    </row>
    <row r="12" spans="1:29" ht="18" customHeight="1">
      <c r="A12" s="936" t="s">
        <v>231</v>
      </c>
      <c r="B12" s="656" t="s">
        <v>241</v>
      </c>
      <c r="C12" s="657">
        <f>'34.'!C12/'33.'!C12</f>
        <v>68.480017788376315</v>
      </c>
      <c r="D12" s="658">
        <f>'34.'!D12/'33.'!D12</f>
        <v>74.88577945970043</v>
      </c>
      <c r="E12" s="659">
        <f>'34.'!E12/'33.'!E12</f>
        <v>61.441740576615111</v>
      </c>
      <c r="F12" s="659">
        <f>'34.'!F12/'33.'!F12</f>
        <v>33.305543195266367</v>
      </c>
      <c r="G12" s="659">
        <f>'34.'!G12/'33.'!G12</f>
        <v>5.052330073495515</v>
      </c>
      <c r="H12" s="659">
        <f>'34.'!H12/'33.'!H12</f>
        <v>26.683689262475191</v>
      </c>
      <c r="I12" s="659">
        <f>'34.'!I12/'33.'!I12</f>
        <v>64.422838095980993</v>
      </c>
      <c r="J12" s="659">
        <f>'34.'!J12/'33.'!J12</f>
        <v>50.384787083368209</v>
      </c>
      <c r="K12" s="659">
        <f>'34.'!K12/'33.'!K12</f>
        <v>45.434196438304497</v>
      </c>
      <c r="L12" s="659">
        <f>'34.'!L12/'33.'!L12</f>
        <v>10.419507475178834</v>
      </c>
      <c r="M12" s="659">
        <f>'34.'!M12/'33.'!M12</f>
        <v>13.915906978974183</v>
      </c>
      <c r="N12" s="659">
        <f>'34.'!N12/'33.'!N12</f>
        <v>17.463265447152001</v>
      </c>
      <c r="O12" s="659">
        <f>'34.'!O12/'33.'!O12</f>
        <v>19.392230492733812</v>
      </c>
      <c r="P12" s="659">
        <f>'34.'!P12/'33.'!P12</f>
        <v>45.026703751896171</v>
      </c>
      <c r="Q12" s="659">
        <f>'34.'!Q12/'33.'!Q12</f>
        <v>37.224627682418095</v>
      </c>
      <c r="R12" s="659">
        <f>'34.'!R12/'33.'!R12</f>
        <v>53.320145608945253</v>
      </c>
      <c r="S12" s="659">
        <f>'34.'!S12/'33.'!S12</f>
        <v>27.027491483910918</v>
      </c>
      <c r="T12" s="659">
        <f>'34.'!T12/'33.'!T12</f>
        <v>50.180366666666707</v>
      </c>
      <c r="U12" s="659">
        <f>'34.'!U12/'33.'!U12</f>
        <v>87.091091244514885</v>
      </c>
      <c r="V12" s="659">
        <f>'34.'!V12/'33.'!V12</f>
        <v>78.502508810859794</v>
      </c>
      <c r="W12" s="659">
        <f>'34.'!W12/'33.'!W12</f>
        <v>48.411965940957494</v>
      </c>
      <c r="X12" s="659">
        <f>'34.'!X12/'33.'!X12</f>
        <v>23.787011429728889</v>
      </c>
      <c r="Y12" s="659">
        <f>'34.'!Y12/'33.'!Y12</f>
        <v>18.246913465724372</v>
      </c>
      <c r="Z12" s="659">
        <f>'34.'!Z12/'33.'!Z12</f>
        <v>59.55020946664299</v>
      </c>
      <c r="AA12" s="659">
        <f>'34.'!AA12/'33.'!AA12</f>
        <v>41.311290764762589</v>
      </c>
      <c r="AB12" s="660">
        <f>'34.'!AB12/'33.'!AB12</f>
        <v>41.659850940378782</v>
      </c>
      <c r="AC12" s="661"/>
    </row>
    <row r="13" spans="1:29" ht="18" customHeight="1">
      <c r="A13" s="937"/>
      <c r="B13" s="656" t="s">
        <v>231</v>
      </c>
      <c r="C13" s="657">
        <f>'34.'!C13/'33.'!C13</f>
        <v>17.063908624758529</v>
      </c>
      <c r="D13" s="658">
        <f>'34.'!D13/'33.'!D13</f>
        <v>17.316134184777571</v>
      </c>
      <c r="E13" s="659">
        <f>'34.'!E13/'33.'!E13</f>
        <v>30.726238647603548</v>
      </c>
      <c r="F13" s="659">
        <f>'34.'!F13/'33.'!F13</f>
        <v>23.328751504850995</v>
      </c>
      <c r="G13" s="659">
        <f>'34.'!G13/'33.'!G13</f>
        <v>26.248712000409704</v>
      </c>
      <c r="H13" s="659">
        <f>'34.'!H13/'33.'!H13</f>
        <v>16.582505276154386</v>
      </c>
      <c r="I13" s="659">
        <f>'34.'!I13/'33.'!I13</f>
        <v>56.135785255196986</v>
      </c>
      <c r="J13" s="659">
        <f>'34.'!J13/'33.'!J13</f>
        <v>32.717838775170492</v>
      </c>
      <c r="K13" s="659">
        <f>'34.'!K13/'33.'!K13</f>
        <v>34.442339403803992</v>
      </c>
      <c r="L13" s="659">
        <f>'34.'!L13/'33.'!L13</f>
        <v>13.262378127218939</v>
      </c>
      <c r="M13" s="659">
        <f>'34.'!M13/'33.'!M13</f>
        <v>42.581916018617051</v>
      </c>
      <c r="N13" s="659">
        <f>'34.'!N13/'33.'!N13</f>
        <v>52.975327071104054</v>
      </c>
      <c r="O13" s="659">
        <f>'34.'!O13/'33.'!O13</f>
        <v>51.028443965618692</v>
      </c>
      <c r="P13" s="659">
        <f>'34.'!P13/'33.'!P13</f>
        <v>61.083117314544928</v>
      </c>
      <c r="Q13" s="659">
        <f>'34.'!Q13/'33.'!Q13</f>
        <v>42.004975008304029</v>
      </c>
      <c r="R13" s="659">
        <f>'34.'!R13/'33.'!R13</f>
        <v>42.976118664458809</v>
      </c>
      <c r="S13" s="659">
        <f>'34.'!S13/'33.'!S13</f>
        <v>32.144294617661217</v>
      </c>
      <c r="T13" s="659">
        <f>'34.'!T13/'33.'!T13</f>
        <v>35.614963502858018</v>
      </c>
      <c r="U13" s="659">
        <f>'34.'!U13/'33.'!U13</f>
        <v>36.881804079596542</v>
      </c>
      <c r="V13" s="659">
        <f>'34.'!V13/'33.'!V13</f>
        <v>19.636789172563464</v>
      </c>
      <c r="W13" s="659">
        <f>'34.'!W13/'33.'!W13</f>
        <v>19.265662571852101</v>
      </c>
      <c r="X13" s="659">
        <f>'34.'!X13/'33.'!X13</f>
        <v>18.097237847686937</v>
      </c>
      <c r="Y13" s="659">
        <f>'34.'!Y13/'33.'!Y13</f>
        <v>23.368166097842597</v>
      </c>
      <c r="Z13" s="659">
        <f>'34.'!Z13/'33.'!Z13</f>
        <v>24.070182822628304</v>
      </c>
      <c r="AA13" s="659">
        <f>'34.'!AA13/'33.'!AA13</f>
        <v>19.259174007006898</v>
      </c>
      <c r="AB13" s="660">
        <f>'34.'!AB13/'33.'!AB13</f>
        <v>12.626490783583284</v>
      </c>
      <c r="AC13" s="661"/>
    </row>
    <row r="14" spans="1:29" ht="18" customHeight="1" thickBot="1">
      <c r="A14" s="678"/>
      <c r="B14" s="679" t="s">
        <v>170</v>
      </c>
      <c r="C14" s="680">
        <f>'34.'!C14/'33.'!C14</f>
        <v>48.367656337439222</v>
      </c>
      <c r="D14" s="681">
        <f>'34.'!D14/'33.'!D14</f>
        <v>53.710766877624387</v>
      </c>
      <c r="E14" s="682">
        <f>'34.'!E14/'33.'!E14</f>
        <v>51.912073710405323</v>
      </c>
      <c r="F14" s="682">
        <f>'34.'!F14/'33.'!F14</f>
        <v>28.080908466530662</v>
      </c>
      <c r="G14" s="682">
        <f>'34.'!G14/'33.'!G14</f>
        <v>17.462767531250911</v>
      </c>
      <c r="H14" s="682">
        <f>'34.'!H14/'33.'!H14</f>
        <v>22.876956229227748</v>
      </c>
      <c r="I14" s="682">
        <f>'34.'!I14/'33.'!I14</f>
        <v>60.463469155592762</v>
      </c>
      <c r="J14" s="682">
        <f>'34.'!J14/'33.'!J14</f>
        <v>40.602941138299734</v>
      </c>
      <c r="K14" s="682">
        <f>'34.'!K14/'33.'!K14</f>
        <v>37.977045155358738</v>
      </c>
      <c r="L14" s="682">
        <f>'34.'!L14/'33.'!L14</f>
        <v>11.65795566854519</v>
      </c>
      <c r="M14" s="682">
        <f>'34.'!M14/'33.'!M14</f>
        <v>22.180647018544732</v>
      </c>
      <c r="N14" s="682">
        <f>'34.'!N14/'33.'!N14</f>
        <v>31.996170306478074</v>
      </c>
      <c r="O14" s="682">
        <f>'34.'!O14/'33.'!O14</f>
        <v>35.567971345353769</v>
      </c>
      <c r="P14" s="682">
        <f>'34.'!P14/'33.'!P14</f>
        <v>53.137704405471247</v>
      </c>
      <c r="Q14" s="682">
        <f>'34.'!Q14/'33.'!Q14</f>
        <v>39.245075631924927</v>
      </c>
      <c r="R14" s="682">
        <f>'34.'!R14/'33.'!R14</f>
        <v>48.312404956555795</v>
      </c>
      <c r="S14" s="682">
        <f>'34.'!S14/'33.'!S14</f>
        <v>30.15010612797785</v>
      </c>
      <c r="T14" s="682">
        <f>'34.'!T14/'33.'!T14</f>
        <v>39.190787322318585</v>
      </c>
      <c r="U14" s="682">
        <f>'34.'!U14/'33.'!U14</f>
        <v>47.393572101815124</v>
      </c>
      <c r="V14" s="682">
        <f>'34.'!V14/'33.'!V14</f>
        <v>30.165410224338689</v>
      </c>
      <c r="W14" s="682">
        <f>'34.'!W14/'33.'!W14</f>
        <v>27.170541684572967</v>
      </c>
      <c r="X14" s="682">
        <f>'34.'!X14/'33.'!X14</f>
        <v>19.126128758080988</v>
      </c>
      <c r="Y14" s="682">
        <f>'34.'!Y14/'33.'!Y14</f>
        <v>22.38590158766409</v>
      </c>
      <c r="Z14" s="682">
        <f>'34.'!Z14/'33.'!Z14</f>
        <v>28.947646784176381</v>
      </c>
      <c r="AA14" s="682">
        <f>'34.'!AA14/'33.'!AA14</f>
        <v>24.779834293224191</v>
      </c>
      <c r="AB14" s="683">
        <f>'34.'!AB14/'33.'!AB14</f>
        <v>19.031163031092017</v>
      </c>
      <c r="AC14" s="661"/>
    </row>
    <row r="15" spans="1:29" ht="18" customHeight="1" thickTop="1" thickBot="1">
      <c r="A15" s="938" t="s">
        <v>238</v>
      </c>
      <c r="B15" s="939"/>
      <c r="C15" s="684">
        <f>'34.'!C15/'33.'!C15</f>
        <v>113.64970636530161</v>
      </c>
      <c r="D15" s="685">
        <f>'34.'!D15/'33.'!D15</f>
        <v>121.89648999741983</v>
      </c>
      <c r="E15" s="686">
        <f>'34.'!E15/'33.'!E15</f>
        <v>130.29213750652633</v>
      </c>
      <c r="F15" s="686">
        <f>'34.'!F15/'33.'!F15</f>
        <v>113.28393441775556</v>
      </c>
      <c r="G15" s="686">
        <f>'34.'!G15/'33.'!G15</f>
        <v>112.77184409980161</v>
      </c>
      <c r="H15" s="686">
        <f>'34.'!H15/'33.'!H15</f>
        <v>109.63283337400897</v>
      </c>
      <c r="I15" s="686">
        <f>'34.'!I15/'33.'!I15</f>
        <v>118.34746266029423</v>
      </c>
      <c r="J15" s="686">
        <f>'34.'!J15/'33.'!J15</f>
        <v>106.79237516321081</v>
      </c>
      <c r="K15" s="686">
        <f>'34.'!K15/'33.'!K15</f>
        <v>111.77163076581051</v>
      </c>
      <c r="L15" s="686">
        <f>'34.'!L15/'33.'!L15</f>
        <v>108.55546138819695</v>
      </c>
      <c r="M15" s="686">
        <f>'34.'!M15/'33.'!M15</f>
        <v>108.88796248619551</v>
      </c>
      <c r="N15" s="686">
        <f>'34.'!N15/'33.'!N15</f>
        <v>121.60588765880513</v>
      </c>
      <c r="O15" s="686">
        <f>'34.'!O15/'33.'!O15</f>
        <v>112.13623314708667</v>
      </c>
      <c r="P15" s="686">
        <f>'34.'!P15/'33.'!P15</f>
        <v>128.83042671264224</v>
      </c>
      <c r="Q15" s="686">
        <f>'34.'!Q15/'33.'!Q15</f>
        <v>122.76012851051361</v>
      </c>
      <c r="R15" s="686">
        <f>'34.'!R15/'33.'!R15</f>
        <v>141.53741612263622</v>
      </c>
      <c r="S15" s="686">
        <f>'34.'!S15/'33.'!S15</f>
        <v>140.88386987303392</v>
      </c>
      <c r="T15" s="686">
        <f>'34.'!T15/'33.'!T15</f>
        <v>156.64152571112558</v>
      </c>
      <c r="U15" s="686">
        <f>'34.'!U15/'33.'!U15</f>
        <v>161.56475712465803</v>
      </c>
      <c r="V15" s="686">
        <f>'34.'!V15/'33.'!V15</f>
        <v>152.09284478410899</v>
      </c>
      <c r="W15" s="686">
        <f>'34.'!W15/'33.'!W15</f>
        <v>131.35230525983766</v>
      </c>
      <c r="X15" s="686">
        <f>'34.'!X15/'33.'!X15</f>
        <v>124.28509457345767</v>
      </c>
      <c r="Y15" s="686">
        <f>'34.'!Y15/'33.'!Y15</f>
        <v>116.91544521786231</v>
      </c>
      <c r="Z15" s="686">
        <f>'34.'!Z15/'33.'!Z15</f>
        <v>121.83993660213621</v>
      </c>
      <c r="AA15" s="686">
        <f>'34.'!AA15/'33.'!AA15</f>
        <v>108.13205819981043</v>
      </c>
      <c r="AB15" s="687">
        <f>'34.'!AB15/'33.'!AB15</f>
        <v>106.49719001240364</v>
      </c>
      <c r="AC15" s="661"/>
    </row>
    <row r="16" spans="1:29" ht="15.6" thickTop="1" thickBot="1">
      <c r="A16" s="688"/>
      <c r="B16" s="688"/>
      <c r="C16" s="689"/>
      <c r="D16" s="689"/>
      <c r="E16" s="690"/>
      <c r="F16" s="690"/>
      <c r="G16" s="690"/>
      <c r="H16" s="690"/>
      <c r="I16" s="690"/>
      <c r="J16" s="690"/>
      <c r="K16" s="690"/>
      <c r="L16" s="690"/>
      <c r="M16" s="690"/>
      <c r="N16" s="691"/>
      <c r="O16" s="691"/>
      <c r="P16" s="691"/>
      <c r="Q16" s="691"/>
      <c r="R16" s="691"/>
      <c r="S16" s="691"/>
      <c r="T16" s="691"/>
      <c r="U16" s="691"/>
      <c r="V16" s="691"/>
      <c r="W16" s="691"/>
      <c r="X16" s="691"/>
      <c r="Y16" s="691"/>
      <c r="Z16" s="691"/>
      <c r="AA16" s="661"/>
      <c r="AB16" s="661"/>
      <c r="AC16" s="661"/>
    </row>
    <row r="17" spans="1:29" ht="16.2" thickBot="1">
      <c r="A17" s="940" t="s">
        <v>89</v>
      </c>
      <c r="B17" s="941"/>
      <c r="C17" s="941"/>
      <c r="D17" s="941"/>
      <c r="E17" s="941"/>
      <c r="F17" s="941"/>
      <c r="G17" s="941"/>
      <c r="H17" s="941"/>
      <c r="I17" s="941"/>
      <c r="J17" s="941"/>
      <c r="K17" s="941"/>
      <c r="L17" s="941"/>
      <c r="M17" s="941"/>
      <c r="N17" s="941"/>
      <c r="O17" s="941"/>
      <c r="P17" s="941"/>
      <c r="Q17" s="941"/>
      <c r="R17" s="941"/>
      <c r="S17" s="941"/>
      <c r="T17" s="941"/>
      <c r="U17" s="941"/>
      <c r="V17" s="941"/>
      <c r="W17" s="941"/>
      <c r="X17" s="941"/>
      <c r="Y17" s="941"/>
      <c r="Z17" s="941"/>
      <c r="AA17" s="941"/>
      <c r="AB17" s="942"/>
      <c r="AC17" s="661"/>
    </row>
    <row r="18" spans="1:29" ht="21" customHeight="1">
      <c r="A18" s="943" t="s">
        <v>228</v>
      </c>
      <c r="B18" s="944"/>
      <c r="C18" s="945" t="s">
        <v>510</v>
      </c>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7"/>
      <c r="AC18" s="692"/>
    </row>
    <row r="19" spans="1:29" ht="16.2" thickBot="1">
      <c r="A19" s="646" t="s">
        <v>232</v>
      </c>
      <c r="B19" s="647" t="s">
        <v>233</v>
      </c>
      <c r="C19" s="648">
        <v>1999</v>
      </c>
      <c r="D19" s="648">
        <v>2000</v>
      </c>
      <c r="E19" s="648">
        <v>2001</v>
      </c>
      <c r="F19" s="648">
        <v>2002</v>
      </c>
      <c r="G19" s="648">
        <v>2003</v>
      </c>
      <c r="H19" s="648">
        <v>2004</v>
      </c>
      <c r="I19" s="648">
        <v>2005</v>
      </c>
      <c r="J19" s="648">
        <v>2006</v>
      </c>
      <c r="K19" s="648">
        <v>2007</v>
      </c>
      <c r="L19" s="648">
        <v>2008</v>
      </c>
      <c r="M19" s="648">
        <v>2009</v>
      </c>
      <c r="N19" s="648">
        <v>2010</v>
      </c>
      <c r="O19" s="648">
        <v>2011</v>
      </c>
      <c r="P19" s="648">
        <v>2012</v>
      </c>
      <c r="Q19" s="648">
        <v>2013</v>
      </c>
      <c r="R19" s="648">
        <v>2014</v>
      </c>
      <c r="S19" s="648">
        <v>2015</v>
      </c>
      <c r="T19" s="648">
        <v>2016</v>
      </c>
      <c r="U19" s="648">
        <v>2017</v>
      </c>
      <c r="V19" s="648">
        <v>2018</v>
      </c>
      <c r="W19" s="648">
        <v>2019</v>
      </c>
      <c r="X19" s="648">
        <v>2020</v>
      </c>
      <c r="Y19" s="648">
        <v>2021</v>
      </c>
      <c r="Z19" s="648">
        <v>2022</v>
      </c>
      <c r="AA19" s="648">
        <v>2023</v>
      </c>
      <c r="AB19" s="649">
        <v>2024</v>
      </c>
    </row>
    <row r="20" spans="1:29" ht="15" thickTop="1">
      <c r="A20" s="948" t="s">
        <v>242</v>
      </c>
      <c r="B20" s="651" t="s">
        <v>234</v>
      </c>
      <c r="C20" s="652">
        <f>'34.'!C20/'33.'!C20</f>
        <v>1.7727399999999991</v>
      </c>
      <c r="D20" s="653">
        <f>'34.'!D20/'33.'!D20</f>
        <v>1.6093666666666697</v>
      </c>
      <c r="E20" s="654">
        <f>'34.'!E20/'33.'!E20</f>
        <v>8.3072272727272694</v>
      </c>
      <c r="F20" s="654">
        <f>'34.'!F20/'33.'!F20</f>
        <v>6.1569000000000118</v>
      </c>
      <c r="G20" s="654">
        <f>'34.'!G20/'33.'!G20</f>
        <v>5.1588473684210472</v>
      </c>
      <c r="H20" s="654">
        <f>'34.'!H20/'33.'!H20</f>
        <v>1.0041535510053505</v>
      </c>
      <c r="I20" s="654">
        <f>'34.'!I20/'33.'!I20</f>
        <v>1.3342681527741613</v>
      </c>
      <c r="J20" s="654">
        <f>'34.'!J20/'33.'!J20</f>
        <v>0.67192869665238797</v>
      </c>
      <c r="K20" s="654">
        <f>'34.'!K20/'33.'!K20</f>
        <v>0.36307047505478834</v>
      </c>
      <c r="L20" s="654">
        <f>'34.'!L20/'33.'!L20</f>
        <v>0.40936829961880328</v>
      </c>
      <c r="M20" s="654">
        <f>'34.'!M20/'33.'!M20</f>
        <v>2.209695441592245</v>
      </c>
      <c r="N20" s="654">
        <f>'34.'!N20/'33.'!N20</f>
        <v>3.2160076337578709</v>
      </c>
      <c r="O20" s="654">
        <f>'34.'!O20/'33.'!O20</f>
        <v>3.2033526596745361</v>
      </c>
      <c r="P20" s="654">
        <f>'34.'!P20/'33.'!P20</f>
        <v>2.8148441398261999</v>
      </c>
      <c r="Q20" s="654">
        <f>'34.'!Q20/'33.'!Q20</f>
        <v>7.6935435110547683</v>
      </c>
      <c r="R20" s="654">
        <f>'34.'!R20/'33.'!R20</f>
        <v>9.0496513523577882</v>
      </c>
      <c r="S20" s="654">
        <f>'34.'!S20/'33.'!S20</f>
        <v>8.5686666502045767</v>
      </c>
      <c r="T20" s="654">
        <f>'34.'!T20/'33.'!T20</f>
        <v>3.6655663592665531</v>
      </c>
      <c r="U20" s="654">
        <f>'34.'!U20/'33.'!U20</f>
        <v>3.6848947223633313</v>
      </c>
      <c r="V20" s="654">
        <f>'34.'!V20/'33.'!V20</f>
        <v>2.5813640169126537</v>
      </c>
      <c r="W20" s="654">
        <f>'34.'!W20/'33.'!W20</f>
        <v>1.1101821358011856</v>
      </c>
      <c r="X20" s="654">
        <f>'34.'!X20/'33.'!X20</f>
        <v>0.55400033685156103</v>
      </c>
      <c r="Y20" s="654">
        <f>'34.'!Y20/'33.'!Y20</f>
        <v>0.4475928572559319</v>
      </c>
      <c r="Z20" s="654">
        <f>'34.'!Z20/'33.'!Z20</f>
        <v>0.50891191672596425</v>
      </c>
      <c r="AA20" s="654">
        <f>'34.'!AA20/'33.'!AA20</f>
        <v>0.53159497030450165</v>
      </c>
      <c r="AB20" s="655">
        <f>'34.'!AB20/'33.'!AB20</f>
        <v>0.57493901437417427</v>
      </c>
    </row>
    <row r="21" spans="1:29" ht="14.4">
      <c r="A21" s="949"/>
      <c r="B21" s="656" t="s">
        <v>235</v>
      </c>
      <c r="C21" s="657">
        <f>'34.'!C21/'33.'!C21</f>
        <v>76.98025150387295</v>
      </c>
      <c r="D21" s="658">
        <f>'34.'!D21/'33.'!D21</f>
        <v>72.688921180889409</v>
      </c>
      <c r="E21" s="659">
        <f>'34.'!E21/'33.'!E21</f>
        <v>51.853875443490658</v>
      </c>
      <c r="F21" s="659">
        <f>'34.'!F21/'33.'!F21</f>
        <v>38.771362618321746</v>
      </c>
      <c r="G21" s="659">
        <f>'34.'!G21/'33.'!G21</f>
        <v>65.39148791717146</v>
      </c>
      <c r="H21" s="659">
        <f>'34.'!H21/'33.'!H21</f>
        <v>89.850449071133738</v>
      </c>
      <c r="I21" s="659">
        <f>'34.'!I21/'33.'!I21</f>
        <v>91.572025530948906</v>
      </c>
      <c r="J21" s="659">
        <f>'34.'!J21/'33.'!J21</f>
        <v>80.755292404400322</v>
      </c>
      <c r="K21" s="659">
        <f>'34.'!K21/'33.'!K21</f>
        <v>76.239417405096788</v>
      </c>
      <c r="L21" s="659">
        <f>'34.'!L21/'33.'!L21</f>
        <v>69.282272555427866</v>
      </c>
      <c r="M21" s="659">
        <f>'34.'!M21/'33.'!M21</f>
        <v>63.337283316286651</v>
      </c>
      <c r="N21" s="659">
        <f>'34.'!N21/'33.'!N21</f>
        <v>69.67290039835072</v>
      </c>
      <c r="O21" s="659">
        <f>'34.'!O21/'33.'!O21</f>
        <v>59.480103850895702</v>
      </c>
      <c r="P21" s="659">
        <f>'34.'!P21/'33.'!P21</f>
        <v>46.278917005117435</v>
      </c>
      <c r="Q21" s="659">
        <f>'34.'!Q21/'33.'!Q21</f>
        <v>46.651437951438609</v>
      </c>
      <c r="R21" s="659">
        <f>'34.'!R21/'33.'!R21</f>
        <v>51.17905233530653</v>
      </c>
      <c r="S21" s="659">
        <f>'34.'!S21/'33.'!S21</f>
        <v>67.424160241530828</v>
      </c>
      <c r="T21" s="659">
        <f>'34.'!T21/'33.'!T21</f>
        <v>65.050553155844028</v>
      </c>
      <c r="U21" s="659">
        <f>'34.'!U21/'33.'!U21</f>
        <v>75.258940945289609</v>
      </c>
      <c r="V21" s="659">
        <f>'34.'!V21/'33.'!V21</f>
        <v>60.323210962277294</v>
      </c>
      <c r="W21" s="659">
        <f>'34.'!W21/'33.'!W21</f>
        <v>63.638623983378565</v>
      </c>
      <c r="X21" s="659">
        <f>'34.'!X21/'33.'!X21</f>
        <v>62.050937686960992</v>
      </c>
      <c r="Y21" s="659">
        <f>'34.'!Y21/'33.'!Y21</f>
        <v>65.4504819587426</v>
      </c>
      <c r="Z21" s="659">
        <f>'34.'!Z21/'33.'!Z21</f>
        <v>67.801311374644428</v>
      </c>
      <c r="AA21" s="659">
        <f>'34.'!AA21/'33.'!AA21</f>
        <v>66.434084486276291</v>
      </c>
      <c r="AB21" s="660">
        <f>'34.'!AB21/'33.'!AB21</f>
        <v>57.429903498636712</v>
      </c>
    </row>
    <row r="22" spans="1:29" ht="14.4">
      <c r="A22" s="937"/>
      <c r="B22" s="662" t="s">
        <v>236</v>
      </c>
      <c r="C22" s="663">
        <f>'34.'!C22/'33.'!C22</f>
        <v>43.190704542141368</v>
      </c>
      <c r="D22" s="664">
        <f>'34.'!D22/'33.'!D22</f>
        <v>54.394670589123244</v>
      </c>
      <c r="E22" s="665">
        <f>'34.'!E22/'33.'!E22</f>
        <v>58.745528311917198</v>
      </c>
      <c r="F22" s="665">
        <f>'34.'!F22/'33.'!F22</f>
        <v>52.009003133500883</v>
      </c>
      <c r="G22" s="665">
        <f>'34.'!G22/'33.'!G22</f>
        <v>55.809647360997083</v>
      </c>
      <c r="H22" s="665">
        <f>'34.'!H22/'33.'!H22</f>
        <v>42.974339534465152</v>
      </c>
      <c r="I22" s="665">
        <f>'34.'!I22/'33.'!I22</f>
        <v>39.303090652403419</v>
      </c>
      <c r="J22" s="665">
        <f>'34.'!J22/'33.'!J22</f>
        <v>39.041202950056757</v>
      </c>
      <c r="K22" s="665">
        <f>'34.'!K22/'33.'!K22</f>
        <v>57.082886956521826</v>
      </c>
      <c r="L22" s="665">
        <f>'34.'!L22/'33.'!L22</f>
        <v>81.312150000000372</v>
      </c>
      <c r="M22" s="665">
        <f>'34.'!M22/'33.'!M22</f>
        <v>65.244314466886024</v>
      </c>
      <c r="N22" s="665">
        <f>'34.'!N22/'33.'!N22</f>
        <v>40.909007973143176</v>
      </c>
      <c r="O22" s="665">
        <f>'34.'!O22/'33.'!O22</f>
        <v>32.586823362939199</v>
      </c>
      <c r="P22" s="665">
        <f>'34.'!P22/'33.'!P22</f>
        <v>34.899917307431288</v>
      </c>
      <c r="Q22" s="665">
        <f>'34.'!Q22/'33.'!Q22</f>
        <v>37.38906704312771</v>
      </c>
      <c r="R22" s="665">
        <f>'34.'!R22/'33.'!R22</f>
        <v>42.335075517521787</v>
      </c>
      <c r="S22" s="665">
        <f>'34.'!S22/'33.'!S22</f>
        <v>54.673219910578396</v>
      </c>
      <c r="T22" s="665">
        <f>'34.'!T22/'33.'!T22</f>
        <v>61.206044125105556</v>
      </c>
      <c r="U22" s="665">
        <f>'34.'!U22/'33.'!U22</f>
        <v>64.366965004533057</v>
      </c>
      <c r="V22" s="665">
        <f>'34.'!V22/'33.'!V22</f>
        <v>58.922340000000034</v>
      </c>
      <c r="W22" s="665">
        <f>'34.'!W22/'33.'!W22</f>
        <v>52.865494652759971</v>
      </c>
      <c r="X22" s="665">
        <f>'34.'!X22/'33.'!X22</f>
        <v>50.878172345196063</v>
      </c>
      <c r="Y22" s="665">
        <f>'34.'!Y22/'33.'!Y22</f>
        <v>69.309183099840652</v>
      </c>
      <c r="Z22" s="665">
        <f>'34.'!Z22/'33.'!Z22</f>
        <v>72.998244972408287</v>
      </c>
      <c r="AA22" s="665">
        <f>'34.'!AA22/'33.'!AA22</f>
        <v>82.883486699451083</v>
      </c>
      <c r="AB22" s="666">
        <f>'34.'!AB22/'33.'!AB22</f>
        <v>53.484466601910448</v>
      </c>
    </row>
    <row r="23" spans="1:29" ht="14.4">
      <c r="A23" s="667"/>
      <c r="B23" s="668" t="s">
        <v>170</v>
      </c>
      <c r="C23" s="669">
        <f>'34.'!C23/'33.'!C23</f>
        <v>62.084420017681914</v>
      </c>
      <c r="D23" s="670">
        <f>'34.'!D23/'33.'!D23</f>
        <v>61.540565781738579</v>
      </c>
      <c r="E23" s="671">
        <f>'34.'!E23/'33.'!E23</f>
        <v>47.680204647214758</v>
      </c>
      <c r="F23" s="671">
        <f>'34.'!F23/'33.'!F23</f>
        <v>35.638948551892106</v>
      </c>
      <c r="G23" s="671">
        <f>'34.'!G23/'33.'!G23</f>
        <v>52.160936119339823</v>
      </c>
      <c r="H23" s="671">
        <f>'34.'!H23/'33.'!H23</f>
        <v>57.178663784227972</v>
      </c>
      <c r="I23" s="671">
        <f>'34.'!I23/'33.'!I23</f>
        <v>60.776334897351163</v>
      </c>
      <c r="J23" s="671">
        <f>'34.'!J23/'33.'!J23</f>
        <v>45.514409753635697</v>
      </c>
      <c r="K23" s="671">
        <f>'34.'!K23/'33.'!K23</f>
        <v>48.531381096464962</v>
      </c>
      <c r="L23" s="671">
        <f>'34.'!L23/'33.'!L23</f>
        <v>51.3953077340242</v>
      </c>
      <c r="M23" s="671">
        <f>'34.'!M23/'33.'!M23</f>
        <v>50.711519635981247</v>
      </c>
      <c r="N23" s="671">
        <f>'34.'!N23/'33.'!N23</f>
        <v>45.886178257999816</v>
      </c>
      <c r="O23" s="671">
        <f>'34.'!O23/'33.'!O23</f>
        <v>35.737514074643684</v>
      </c>
      <c r="P23" s="671">
        <f>'34.'!P23/'33.'!P23</f>
        <v>25.929406714922592</v>
      </c>
      <c r="Q23" s="671">
        <f>'34.'!Q23/'33.'!Q23</f>
        <v>32.426703815425839</v>
      </c>
      <c r="R23" s="671">
        <f>'34.'!R23/'33.'!R23</f>
        <v>36.903115968796286</v>
      </c>
      <c r="S23" s="671">
        <f>'34.'!S23/'33.'!S23</f>
        <v>46.384187165781256</v>
      </c>
      <c r="T23" s="671">
        <f>'34.'!T23/'33.'!T23</f>
        <v>41.531214055898246</v>
      </c>
      <c r="U23" s="671">
        <f>'34.'!U23/'33.'!U23</f>
        <v>47.297716890176247</v>
      </c>
      <c r="V23" s="671">
        <f>'34.'!V23/'33.'!V23</f>
        <v>43.977220531053916</v>
      </c>
      <c r="W23" s="671">
        <f>'34.'!W23/'33.'!W23</f>
        <v>48.166526595556256</v>
      </c>
      <c r="X23" s="671">
        <f>'34.'!X23/'33.'!X23</f>
        <v>44.458919994934909</v>
      </c>
      <c r="Y23" s="671">
        <f>'34.'!Y23/'33.'!Y23</f>
        <v>41.166023139935326</v>
      </c>
      <c r="Z23" s="671">
        <f>'34.'!Z23/'33.'!Z23</f>
        <v>32.982774624652983</v>
      </c>
      <c r="AA23" s="671">
        <f>'34.'!AA23/'33.'!AA23</f>
        <v>32.693667954294128</v>
      </c>
      <c r="AB23" s="672">
        <f>'34.'!AB23/'33.'!AB23</f>
        <v>30.163636258659288</v>
      </c>
    </row>
    <row r="24" spans="1:29" ht="14.4">
      <c r="A24" s="936" t="s">
        <v>243</v>
      </c>
      <c r="B24" s="673" t="s">
        <v>239</v>
      </c>
      <c r="C24" s="674">
        <f>'34.'!C24/'33.'!C24</f>
        <v>239.75801032503068</v>
      </c>
      <c r="D24" s="675">
        <f>'34.'!D24/'33.'!D24</f>
        <v>251.96399290005121</v>
      </c>
      <c r="E24" s="676">
        <f>'34.'!E24/'33.'!E24</f>
        <v>249.90077742955739</v>
      </c>
      <c r="F24" s="676">
        <f>'34.'!F24/'33.'!F24</f>
        <v>220.87811401713145</v>
      </c>
      <c r="G24" s="676">
        <f>'34.'!G24/'33.'!G24</f>
        <v>235.57923703738254</v>
      </c>
      <c r="H24" s="676">
        <f>'34.'!H24/'33.'!H24</f>
        <v>276.45249987667148</v>
      </c>
      <c r="I24" s="676">
        <f>'34.'!I24/'33.'!I24</f>
        <v>341.61821980642907</v>
      </c>
      <c r="J24" s="676">
        <f>'34.'!J24/'33.'!J24</f>
        <v>369.64703283013318</v>
      </c>
      <c r="K24" s="676">
        <f>'34.'!K24/'33.'!K24</f>
        <v>367.13419528965835</v>
      </c>
      <c r="L24" s="676">
        <f>'34.'!L24/'33.'!L24</f>
        <v>358.23277653779525</v>
      </c>
      <c r="M24" s="676">
        <f>'34.'!M24/'33.'!M24</f>
        <v>292.93285970826412</v>
      </c>
      <c r="N24" s="676">
        <f>'34.'!N24/'33.'!N24</f>
        <v>342.09669835808728</v>
      </c>
      <c r="O24" s="676">
        <f>'34.'!O24/'33.'!O24</f>
        <v>370.32267461749075</v>
      </c>
      <c r="P24" s="676">
        <f>'34.'!P24/'33.'!P24</f>
        <v>371.09114797599369</v>
      </c>
      <c r="Q24" s="676">
        <f>'34.'!Q24/'33.'!Q24</f>
        <v>319.0797239890793</v>
      </c>
      <c r="R24" s="676">
        <f>'34.'!R24/'33.'!R24</f>
        <v>324.6489710407954</v>
      </c>
      <c r="S24" s="676">
        <f>'34.'!S24/'33.'!S24</f>
        <v>302.12469075444017</v>
      </c>
      <c r="T24" s="676">
        <f>'34.'!T24/'33.'!T24</f>
        <v>308.38145273827371</v>
      </c>
      <c r="U24" s="676">
        <f>'34.'!U24/'33.'!U24</f>
        <v>296.78309129339988</v>
      </c>
      <c r="V24" s="676">
        <f>'34.'!V24/'33.'!V24</f>
        <v>318.86864638264558</v>
      </c>
      <c r="W24" s="676">
        <f>'34.'!W24/'33.'!W24</f>
        <v>289.77579319446733</v>
      </c>
      <c r="X24" s="676">
        <f>'34.'!X24/'33.'!X24</f>
        <v>313.53231153062632</v>
      </c>
      <c r="Y24" s="676">
        <f>'34.'!Y24/'33.'!Y24</f>
        <v>341.82536937784931</v>
      </c>
      <c r="Z24" s="676">
        <f>'34.'!Z24/'33.'!Z24</f>
        <v>345.03546775486546</v>
      </c>
      <c r="AA24" s="676">
        <f>'34.'!AA24/'33.'!AA24</f>
        <v>309.69135577171073</v>
      </c>
      <c r="AB24" s="677">
        <f>'34.'!AB24/'33.'!AB24</f>
        <v>286.10381086161334</v>
      </c>
    </row>
    <row r="25" spans="1:29" ht="14.4">
      <c r="A25" s="937"/>
      <c r="B25" s="656" t="s">
        <v>240</v>
      </c>
      <c r="C25" s="657"/>
      <c r="D25" s="658"/>
      <c r="E25" s="659">
        <f>'34.'!E25/'33.'!E25</f>
        <v>24.159050000000043</v>
      </c>
      <c r="F25" s="659">
        <f>'34.'!F25/'33.'!F25</f>
        <v>24.159050000000072</v>
      </c>
      <c r="G25" s="659">
        <f>'34.'!G25/'33.'!G25</f>
        <v>24.159049999999965</v>
      </c>
      <c r="H25" s="659"/>
      <c r="I25" s="659">
        <f>'34.'!I25/'33.'!I25</f>
        <v>0</v>
      </c>
      <c r="J25" s="659">
        <f>'34.'!J25/'33.'!J25</f>
        <v>96.350449999999981</v>
      </c>
      <c r="K25" s="659">
        <f>'34.'!K25/'33.'!K25</f>
        <v>96.35045000000008</v>
      </c>
      <c r="L25" s="659">
        <f>'34.'!L25/'33.'!L25</f>
        <v>68.383000000000095</v>
      </c>
      <c r="M25" s="659">
        <f>'34.'!M25/'33.'!M25</f>
        <v>156.3418680574255</v>
      </c>
      <c r="N25" s="659">
        <f>'34.'!N25/'33.'!N25</f>
        <v>156.34186805742434</v>
      </c>
      <c r="O25" s="659">
        <f>'34.'!O25/'33.'!O25</f>
        <v>348.01426087844715</v>
      </c>
      <c r="P25" s="659"/>
      <c r="Q25" s="659"/>
      <c r="R25" s="659"/>
      <c r="S25" s="659"/>
      <c r="T25" s="659"/>
      <c r="U25" s="659"/>
      <c r="V25" s="659">
        <f>'34.'!V25/'33.'!V25</f>
        <v>156.66569999999959</v>
      </c>
      <c r="W25" s="659">
        <f>'34.'!W25/'33.'!W25</f>
        <v>177.14582499999972</v>
      </c>
      <c r="X25" s="659">
        <f>'34.'!X25/'33.'!X25</f>
        <v>177.14582499999949</v>
      </c>
      <c r="Y25" s="659">
        <f>'34.'!Y25/'33.'!Y25</f>
        <v>183.97253333333336</v>
      </c>
      <c r="Z25" s="659" t="e">
        <f>'34.'!Z25/'33.'!Z25</f>
        <v>#DIV/0!</v>
      </c>
      <c r="AA25" s="659" t="e">
        <f>'34.'!AA25/'33.'!AA25</f>
        <v>#DIV/0!</v>
      </c>
      <c r="AB25" s="660" t="e">
        <f>'34.'!AB25/'33.'!AB25</f>
        <v>#DIV/0!</v>
      </c>
    </row>
    <row r="26" spans="1:29" ht="14.4">
      <c r="A26" s="667"/>
      <c r="B26" s="668" t="s">
        <v>170</v>
      </c>
      <c r="C26" s="669">
        <f>'34.'!C26/'33.'!C26</f>
        <v>239.75801032503068</v>
      </c>
      <c r="D26" s="670">
        <f>'34.'!D26/'33.'!D26</f>
        <v>251.96399290005121</v>
      </c>
      <c r="E26" s="671">
        <f>'34.'!E26/'33.'!E26</f>
        <v>233.37841543717195</v>
      </c>
      <c r="F26" s="671">
        <f>'34.'!F26/'33.'!F26</f>
        <v>205.99494247496713</v>
      </c>
      <c r="G26" s="671">
        <f>'34.'!G26/'33.'!G26</f>
        <v>217.53620013654762</v>
      </c>
      <c r="H26" s="671">
        <f>'34.'!H26/'33.'!H26</f>
        <v>276.45249987667148</v>
      </c>
      <c r="I26" s="671">
        <f>'34.'!I26/'33.'!I26</f>
        <v>323.83042172015899</v>
      </c>
      <c r="J26" s="671">
        <f>'34.'!J26/'33.'!J26</f>
        <v>342.17838317989049</v>
      </c>
      <c r="K26" s="671">
        <f>'34.'!K26/'33.'!K26</f>
        <v>339.34910704109035</v>
      </c>
      <c r="L26" s="671">
        <f>'34.'!L26/'33.'!L26</f>
        <v>308.55247615252352</v>
      </c>
      <c r="M26" s="671">
        <f>'34.'!M26/'33.'!M26</f>
        <v>267.17062412607743</v>
      </c>
      <c r="N26" s="671">
        <f>'34.'!N26/'33.'!N26</f>
        <v>318.65717180821696</v>
      </c>
      <c r="O26" s="671">
        <f>'34.'!O26/'33.'!O26</f>
        <v>368.89680040682327</v>
      </c>
      <c r="P26" s="671">
        <f>'34.'!P26/'33.'!P26</f>
        <v>371.09114797599369</v>
      </c>
      <c r="Q26" s="671">
        <f>'34.'!Q26/'33.'!Q26</f>
        <v>319.0797239890793</v>
      </c>
      <c r="R26" s="671">
        <f>'34.'!R26/'33.'!R26</f>
        <v>324.6489710407954</v>
      </c>
      <c r="S26" s="671">
        <f>'34.'!S26/'33.'!S26</f>
        <v>302.12469075444017</v>
      </c>
      <c r="T26" s="671">
        <f>'34.'!T26/'33.'!T26</f>
        <v>308.38145273827371</v>
      </c>
      <c r="U26" s="671">
        <f>'34.'!U26/'33.'!U26</f>
        <v>296.78309129339988</v>
      </c>
      <c r="V26" s="671">
        <f>'34.'!V26/'33.'!V26</f>
        <v>315.05098362577053</v>
      </c>
      <c r="W26" s="671">
        <f>'34.'!W26/'33.'!W26</f>
        <v>278.91960489121294</v>
      </c>
      <c r="X26" s="671">
        <f>'34.'!X26/'33.'!X26</f>
        <v>300.67497130002624</v>
      </c>
      <c r="Y26" s="671">
        <f>'34.'!Y26/'33.'!Y26</f>
        <v>330.52905345085435</v>
      </c>
      <c r="Z26" s="671">
        <f>'34.'!Z26/'33.'!Z26</f>
        <v>345.03546775486546</v>
      </c>
      <c r="AA26" s="671">
        <f>'34.'!AA26/'33.'!AA26</f>
        <v>309.69135577171073</v>
      </c>
      <c r="AB26" s="672">
        <f>'34.'!AB26/'33.'!AB26</f>
        <v>286.10381086161334</v>
      </c>
    </row>
    <row r="27" spans="1:29" ht="14.4">
      <c r="A27" s="936" t="s">
        <v>231</v>
      </c>
      <c r="B27" s="656" t="s">
        <v>241</v>
      </c>
      <c r="C27" s="657">
        <f>'34.'!C27/'33.'!C27</f>
        <v>114.22933333333383</v>
      </c>
      <c r="D27" s="658">
        <f>'34.'!D27/'33.'!D27</f>
        <v>114.22933333333323</v>
      </c>
      <c r="E27" s="659">
        <f>'34.'!E27/'33.'!E27</f>
        <v>181.76140000000035</v>
      </c>
      <c r="F27" s="659"/>
      <c r="G27" s="659"/>
      <c r="H27" s="659">
        <f>'34.'!H27/'33.'!H27</f>
        <v>92.134450000000015</v>
      </c>
      <c r="I27" s="659">
        <f>'34.'!I27/'33.'!I27</f>
        <v>92.134449999999958</v>
      </c>
      <c r="J27" s="659">
        <f>'34.'!J27/'33.'!J27</f>
        <v>92.134450000000015</v>
      </c>
      <c r="K27" s="659"/>
      <c r="L27" s="659">
        <f>'34.'!L27/'33.'!L27</f>
        <v>2.2113886961215163</v>
      </c>
      <c r="M27" s="659">
        <f>'34.'!M27/'33.'!M27</f>
        <v>2.211388696121519</v>
      </c>
      <c r="N27" s="659">
        <f>'34.'!N27/'33.'!N27</f>
        <v>2.2113886961215257</v>
      </c>
      <c r="O27" s="659"/>
      <c r="P27" s="659"/>
      <c r="Q27" s="659">
        <f>'34.'!Q27/'33.'!Q27</f>
        <v>0</v>
      </c>
      <c r="R27" s="659">
        <f>'34.'!R27/'33.'!R27</f>
        <v>0</v>
      </c>
      <c r="S27" s="659">
        <f>'34.'!S27/'33.'!S27</f>
        <v>0</v>
      </c>
      <c r="T27" s="659"/>
      <c r="U27" s="659"/>
      <c r="V27" s="659">
        <f>'34.'!V27/'33.'!V27</f>
        <v>0</v>
      </c>
      <c r="W27" s="659">
        <f>'34.'!W27/'33.'!W27</f>
        <v>0</v>
      </c>
      <c r="X27" s="659">
        <f>'34.'!X27/'33.'!X27</f>
        <v>0</v>
      </c>
      <c r="Y27" s="659" t="e">
        <f>'34.'!Y27/'33.'!Y27</f>
        <v>#DIV/0!</v>
      </c>
      <c r="Z27" s="659" t="e">
        <f>'34.'!Z27/'33.'!Z27</f>
        <v>#DIV/0!</v>
      </c>
      <c r="AA27" s="659" t="e">
        <f>'34.'!AA27/'33.'!AA27</f>
        <v>#DIV/0!</v>
      </c>
      <c r="AB27" s="660">
        <f>'34.'!AB27/'33.'!AB27</f>
        <v>52.409700000000058</v>
      </c>
    </row>
    <row r="28" spans="1:29" ht="14.4">
      <c r="A28" s="937"/>
      <c r="B28" s="656" t="s">
        <v>231</v>
      </c>
      <c r="C28" s="657">
        <f>'34.'!C28/'33.'!C28</f>
        <v>41.567900000000037</v>
      </c>
      <c r="D28" s="658">
        <f>'34.'!D28/'33.'!D28</f>
        <v>41.567899999999923</v>
      </c>
      <c r="E28" s="659">
        <f>'34.'!E28/'33.'!E28</f>
        <v>13.206650000000003</v>
      </c>
      <c r="F28" s="659">
        <f>'34.'!F28/'33.'!F28</f>
        <v>13.206649999999996</v>
      </c>
      <c r="G28" s="659">
        <f>'34.'!G28/'33.'!G28</f>
        <v>13.206649999999998</v>
      </c>
      <c r="H28" s="659"/>
      <c r="I28" s="659">
        <f>'34.'!I28/'33.'!I28</f>
        <v>80.518962240348898</v>
      </c>
      <c r="J28" s="659">
        <f>'34.'!J28/'33.'!J28</f>
        <v>15.71893533167542</v>
      </c>
      <c r="K28" s="659">
        <f>'34.'!K28/'33.'!K28</f>
        <v>15.357858201132077</v>
      </c>
      <c r="L28" s="659">
        <f>'34.'!L28/'33.'!L28</f>
        <v>2.4330955041197968</v>
      </c>
      <c r="M28" s="659">
        <f>'34.'!M28/'33.'!M28</f>
        <v>8.1032212572910112</v>
      </c>
      <c r="N28" s="659">
        <f>'34.'!N28/'33.'!N28</f>
        <v>48.68936934354128</v>
      </c>
      <c r="O28" s="659">
        <f>'34.'!O28/'33.'!O28</f>
        <v>45.238039999999906</v>
      </c>
      <c r="P28" s="659">
        <f>'34.'!P28/'33.'!P28</f>
        <v>47.777760160645272</v>
      </c>
      <c r="Q28" s="659">
        <f>'34.'!Q28/'33.'!Q28</f>
        <v>33.223153158410199</v>
      </c>
      <c r="R28" s="659">
        <f>'34.'!R28/'33.'!R28</f>
        <v>25.07119792671039</v>
      </c>
      <c r="S28" s="659">
        <f>'34.'!S28/'33.'!S28</f>
        <v>46.825637279880063</v>
      </c>
      <c r="T28" s="659">
        <f>'34.'!T28/'33.'!T28</f>
        <v>41.818533052973052</v>
      </c>
      <c r="U28" s="659">
        <f>'34.'!U28/'33.'!U28</f>
        <v>54.279733514715218</v>
      </c>
      <c r="V28" s="659">
        <f>'34.'!V28/'33.'!V28</f>
        <v>29.666791805596102</v>
      </c>
      <c r="W28" s="659">
        <f>'34.'!W28/'33.'!W28</f>
        <v>31.940326244873042</v>
      </c>
      <c r="X28" s="659">
        <f>'34.'!X28/'33.'!X28</f>
        <v>23.31927436947425</v>
      </c>
      <c r="Y28" s="659">
        <f>'34.'!Y28/'33.'!Y28</f>
        <v>25.634898407381996</v>
      </c>
      <c r="Z28" s="659">
        <f>'34.'!Z28/'33.'!Z28</f>
        <v>23.182984523314222</v>
      </c>
      <c r="AA28" s="659">
        <f>'34.'!AA28/'33.'!AA28</f>
        <v>13.373657173394211</v>
      </c>
      <c r="AB28" s="660">
        <f>'34.'!AB28/'33.'!AB28</f>
        <v>9.7971824469549098</v>
      </c>
    </row>
    <row r="29" spans="1:29" ht="15" thickBot="1">
      <c r="A29" s="678"/>
      <c r="B29" s="679" t="s">
        <v>170</v>
      </c>
      <c r="C29" s="680">
        <f>'34.'!C29/'33.'!C29</f>
        <v>100.9949330688914</v>
      </c>
      <c r="D29" s="681">
        <f>'34.'!D29/'33.'!D29</f>
        <v>100.99493306889187</v>
      </c>
      <c r="E29" s="682">
        <f>'34.'!E29/'33.'!E29</f>
        <v>69.391566666666421</v>
      </c>
      <c r="F29" s="682">
        <f>'34.'!F29/'33.'!F29</f>
        <v>13.206649999999996</v>
      </c>
      <c r="G29" s="682">
        <f>'34.'!G29/'33.'!G29</f>
        <v>13.206649999999998</v>
      </c>
      <c r="H29" s="682">
        <f>'34.'!H29/'33.'!H29</f>
        <v>92.134450000000015</v>
      </c>
      <c r="I29" s="682">
        <f>'34.'!I29/'33.'!I29</f>
        <v>88.124952326228922</v>
      </c>
      <c r="J29" s="682">
        <f>'34.'!J29/'33.'!J29</f>
        <v>35.645533417213215</v>
      </c>
      <c r="K29" s="682">
        <f>'34.'!K29/'33.'!K29</f>
        <v>15.357858201132077</v>
      </c>
      <c r="L29" s="682">
        <f>'34.'!L29/'33.'!L29</f>
        <v>2.3649891136482082</v>
      </c>
      <c r="M29" s="682">
        <f>'34.'!M29/'33.'!M29</f>
        <v>4.1112053497727441</v>
      </c>
      <c r="N29" s="682">
        <f>'34.'!N29/'33.'!N29</f>
        <v>24.814337418307144</v>
      </c>
      <c r="O29" s="682">
        <f>'34.'!O29/'33.'!O29</f>
        <v>45.238039999999906</v>
      </c>
      <c r="P29" s="682">
        <f>'34.'!P29/'33.'!P29</f>
        <v>47.777760160645272</v>
      </c>
      <c r="Q29" s="682">
        <f>'34.'!Q29/'33.'!Q29</f>
        <v>28.690567925292907</v>
      </c>
      <c r="R29" s="682">
        <f>'34.'!R29/'33.'!R29</f>
        <v>20.823543873353415</v>
      </c>
      <c r="S29" s="682">
        <f>'34.'!S29/'33.'!S29</f>
        <v>41.370243748965521</v>
      </c>
      <c r="T29" s="682">
        <f>'34.'!T29/'33.'!T29</f>
        <v>41.818533052973052</v>
      </c>
      <c r="U29" s="682">
        <f>'34.'!U29/'33.'!U29</f>
        <v>54.279733514715218</v>
      </c>
      <c r="V29" s="682">
        <f>'34.'!V29/'33.'!V29</f>
        <v>27.415041953073633</v>
      </c>
      <c r="W29" s="682">
        <f>'34.'!W29/'33.'!W29</f>
        <v>29.580354646440629</v>
      </c>
      <c r="X29" s="682">
        <f>'34.'!X29/'33.'!X29</f>
        <v>21.726333039290068</v>
      </c>
      <c r="Y29" s="682">
        <f>'34.'!Y29/'33.'!Y29</f>
        <v>25.634898407381996</v>
      </c>
      <c r="Z29" s="682">
        <f>'34.'!Z29/'33.'!Z29</f>
        <v>23.182984523314222</v>
      </c>
      <c r="AA29" s="682">
        <f>'34.'!AA29/'33.'!AA29</f>
        <v>13.373657173394211</v>
      </c>
      <c r="AB29" s="683">
        <f>'34.'!AB29/'33.'!AB29</f>
        <v>12.154708411018454</v>
      </c>
    </row>
    <row r="30" spans="1:29" ht="15.6" thickTop="1" thickBot="1">
      <c r="A30" s="938" t="s">
        <v>238</v>
      </c>
      <c r="B30" s="939"/>
      <c r="C30" s="684">
        <f>'34.'!C30/'33.'!C30</f>
        <v>99.035869599308725</v>
      </c>
      <c r="D30" s="685">
        <f>'34.'!D30/'33.'!D30</f>
        <v>111.85942890722656</v>
      </c>
      <c r="E30" s="686">
        <f>'34.'!E30/'33.'!E30</f>
        <v>116.22812818035089</v>
      </c>
      <c r="F30" s="686">
        <f>'34.'!F30/'33.'!F30</f>
        <v>99.600448932806373</v>
      </c>
      <c r="G30" s="686">
        <f>'34.'!G30/'33.'!G30</f>
        <v>102.4185617877247</v>
      </c>
      <c r="H30" s="686">
        <f>'34.'!H30/'33.'!H30</f>
        <v>115.16738084939996</v>
      </c>
      <c r="I30" s="686">
        <f>'34.'!I30/'33.'!I30</f>
        <v>140.13867812811012</v>
      </c>
      <c r="J30" s="686">
        <f>'34.'!J30/'33.'!J30</f>
        <v>133.53559431550451</v>
      </c>
      <c r="K30" s="686">
        <f>'34.'!K30/'33.'!K30</f>
        <v>131.31323083563476</v>
      </c>
      <c r="L30" s="686">
        <f>'34.'!L30/'33.'!L30</f>
        <v>113.27048266800317</v>
      </c>
      <c r="M30" s="686">
        <f>'34.'!M30/'33.'!M30</f>
        <v>111.0652875727323</v>
      </c>
      <c r="N30" s="686">
        <f>'34.'!N30/'33.'!N30</f>
        <v>144.89002997416515</v>
      </c>
      <c r="O30" s="686">
        <f>'34.'!O30/'33.'!O30</f>
        <v>118.73224428154319</v>
      </c>
      <c r="P30" s="686">
        <f>'34.'!P30/'33.'!P30</f>
        <v>112.72272315219028</v>
      </c>
      <c r="Q30" s="686">
        <f>'34.'!Q30/'33.'!Q30</f>
        <v>88.956779738928148</v>
      </c>
      <c r="R30" s="686">
        <f>'34.'!R30/'33.'!R30</f>
        <v>108.27015601868803</v>
      </c>
      <c r="S30" s="686">
        <f>'34.'!S30/'33.'!S30</f>
        <v>130.14084742949646</v>
      </c>
      <c r="T30" s="686">
        <f>'34.'!T30/'33.'!T30</f>
        <v>143.2156443608265</v>
      </c>
      <c r="U30" s="686">
        <f>'34.'!U30/'33.'!U30</f>
        <v>150.85985586631278</v>
      </c>
      <c r="V30" s="686">
        <f>'34.'!V30/'33.'!V30</f>
        <v>135.91618443099387</v>
      </c>
      <c r="W30" s="686">
        <f>'34.'!W30/'33.'!W30</f>
        <v>121.40522058025664</v>
      </c>
      <c r="X30" s="686">
        <f>'34.'!X30/'33.'!X30</f>
        <v>128.16673920032062</v>
      </c>
      <c r="Y30" s="686">
        <f>'34.'!Y30/'33.'!Y30</f>
        <v>140.09659601131003</v>
      </c>
      <c r="Z30" s="686">
        <f>'34.'!Z30/'33.'!Z30</f>
        <v>135.3619377464826</v>
      </c>
      <c r="AA30" s="686">
        <f>'34.'!AA30/'33.'!AA30</f>
        <v>116.92852186968832</v>
      </c>
      <c r="AB30" s="687">
        <f>'34.'!AB30/'33.'!AB30</f>
        <v>95.520054268801474</v>
      </c>
    </row>
    <row r="31" spans="1:29" ht="15.6" thickTop="1" thickBot="1">
      <c r="A31" s="688"/>
      <c r="B31" s="688"/>
      <c r="C31" s="689"/>
      <c r="D31" s="689"/>
      <c r="E31" s="689"/>
      <c r="F31" s="689"/>
      <c r="G31" s="689"/>
      <c r="H31" s="689"/>
      <c r="I31" s="689"/>
      <c r="J31" s="689"/>
      <c r="K31" s="689"/>
      <c r="L31" s="689"/>
      <c r="M31" s="689"/>
      <c r="N31" s="689"/>
      <c r="O31" s="689"/>
      <c r="P31" s="689"/>
      <c r="Q31" s="689"/>
      <c r="R31" s="689"/>
      <c r="S31" s="689"/>
      <c r="T31" s="689"/>
      <c r="U31" s="689"/>
      <c r="V31" s="689"/>
      <c r="W31" s="689"/>
      <c r="X31" s="689"/>
      <c r="Y31" s="689"/>
      <c r="Z31" s="689"/>
      <c r="AA31" s="689"/>
      <c r="AB31" s="689"/>
    </row>
    <row r="32" spans="1:29" ht="16.2" thickBot="1">
      <c r="A32" s="940" t="s">
        <v>90</v>
      </c>
      <c r="B32" s="941"/>
      <c r="C32" s="941"/>
      <c r="D32" s="941"/>
      <c r="E32" s="941"/>
      <c r="F32" s="941"/>
      <c r="G32" s="941"/>
      <c r="H32" s="941"/>
      <c r="I32" s="941"/>
      <c r="J32" s="941"/>
      <c r="K32" s="941"/>
      <c r="L32" s="941"/>
      <c r="M32" s="941"/>
      <c r="N32" s="941"/>
      <c r="O32" s="941"/>
      <c r="P32" s="941"/>
      <c r="Q32" s="941"/>
      <c r="R32" s="941"/>
      <c r="S32" s="941"/>
      <c r="T32" s="941"/>
      <c r="U32" s="941"/>
      <c r="V32" s="941"/>
      <c r="W32" s="941"/>
      <c r="X32" s="941"/>
      <c r="Y32" s="941"/>
      <c r="Z32" s="941"/>
      <c r="AA32" s="941"/>
      <c r="AB32" s="942"/>
    </row>
    <row r="33" spans="1:28" ht="21.75" customHeight="1">
      <c r="A33" s="943" t="s">
        <v>228</v>
      </c>
      <c r="B33" s="944"/>
      <c r="C33" s="945" t="s">
        <v>510</v>
      </c>
      <c r="D33" s="946"/>
      <c r="E33" s="946"/>
      <c r="F33" s="946"/>
      <c r="G33" s="946"/>
      <c r="H33" s="946"/>
      <c r="I33" s="946"/>
      <c r="J33" s="946"/>
      <c r="K33" s="946"/>
      <c r="L33" s="946"/>
      <c r="M33" s="946"/>
      <c r="N33" s="946"/>
      <c r="O33" s="946"/>
      <c r="P33" s="946"/>
      <c r="Q33" s="946"/>
      <c r="R33" s="946"/>
      <c r="S33" s="946"/>
      <c r="T33" s="946"/>
      <c r="U33" s="946"/>
      <c r="V33" s="946"/>
      <c r="W33" s="946"/>
      <c r="X33" s="946"/>
      <c r="Y33" s="946"/>
      <c r="Z33" s="946"/>
      <c r="AA33" s="946"/>
      <c r="AB33" s="947"/>
    </row>
    <row r="34" spans="1:28" ht="16.2" thickBot="1">
      <c r="A34" s="646" t="s">
        <v>232</v>
      </c>
      <c r="B34" s="647" t="s">
        <v>233</v>
      </c>
      <c r="C34" s="648">
        <v>1999</v>
      </c>
      <c r="D34" s="648">
        <v>2000</v>
      </c>
      <c r="E34" s="648">
        <v>2001</v>
      </c>
      <c r="F34" s="648">
        <v>2002</v>
      </c>
      <c r="G34" s="648">
        <v>2003</v>
      </c>
      <c r="H34" s="648">
        <v>2004</v>
      </c>
      <c r="I34" s="648">
        <v>2005</v>
      </c>
      <c r="J34" s="648">
        <v>2006</v>
      </c>
      <c r="K34" s="648">
        <v>2007</v>
      </c>
      <c r="L34" s="648">
        <v>2008</v>
      </c>
      <c r="M34" s="648">
        <v>2009</v>
      </c>
      <c r="N34" s="648">
        <v>2010</v>
      </c>
      <c r="O34" s="648">
        <v>2011</v>
      </c>
      <c r="P34" s="648">
        <v>2012</v>
      </c>
      <c r="Q34" s="648">
        <v>2013</v>
      </c>
      <c r="R34" s="648">
        <v>2014</v>
      </c>
      <c r="S34" s="648">
        <v>2015</v>
      </c>
      <c r="T34" s="648">
        <v>2016</v>
      </c>
      <c r="U34" s="648">
        <v>2017</v>
      </c>
      <c r="V34" s="648">
        <v>2018</v>
      </c>
      <c r="W34" s="648">
        <v>2019</v>
      </c>
      <c r="X34" s="648">
        <v>2020</v>
      </c>
      <c r="Y34" s="648">
        <v>2021</v>
      </c>
      <c r="Z34" s="648">
        <v>2022</v>
      </c>
      <c r="AA34" s="648">
        <v>2023</v>
      </c>
      <c r="AB34" s="649">
        <v>2024</v>
      </c>
    </row>
    <row r="35" spans="1:28" ht="15" thickTop="1">
      <c r="A35" s="948" t="s">
        <v>242</v>
      </c>
      <c r="B35" s="651" t="s">
        <v>234</v>
      </c>
      <c r="C35" s="652">
        <f>'34.'!C35/'33.'!C35</f>
        <v>3.2707999999999848</v>
      </c>
      <c r="D35" s="653">
        <f>'34.'!D35/'33.'!D35</f>
        <v>2.1805333333333334</v>
      </c>
      <c r="E35" s="654">
        <f>'34.'!E35/'33.'!E35</f>
        <v>0</v>
      </c>
      <c r="F35" s="654">
        <f>'34.'!F35/'33.'!F35</f>
        <v>0</v>
      </c>
      <c r="G35" s="654"/>
      <c r="H35" s="654"/>
      <c r="I35" s="654">
        <f>'34.'!I35/'33.'!I35</f>
        <v>0.18190000000000023</v>
      </c>
      <c r="J35" s="654">
        <f>'34.'!J35/'33.'!J35</f>
        <v>0.13187848908866814</v>
      </c>
      <c r="K35" s="654">
        <f>'34.'!K35/'33.'!K35</f>
        <v>3.6406160079358942</v>
      </c>
      <c r="L35" s="654">
        <f>'34.'!L35/'33.'!L35</f>
        <v>1.9855445298571863</v>
      </c>
      <c r="M35" s="654">
        <f>'34.'!M35/'33.'!M35</f>
        <v>5.2388696830679207</v>
      </c>
      <c r="N35" s="654">
        <f>'34.'!N35/'33.'!N35</f>
        <v>4.3124354998838781</v>
      </c>
      <c r="O35" s="654">
        <f>'34.'!O35/'33.'!O35</f>
        <v>4.795129060226035</v>
      </c>
      <c r="P35" s="654">
        <f>'34.'!P35/'33.'!P35</f>
        <v>1.2769375000000025</v>
      </c>
      <c r="Q35" s="654">
        <f>'34.'!Q35/'33.'!Q35</f>
        <v>0.82160275833767105</v>
      </c>
      <c r="R35" s="654">
        <f>'34.'!R35/'33.'!R35</f>
        <v>1.1434622351908532</v>
      </c>
      <c r="S35" s="654">
        <f>'34.'!S35/'33.'!S35</f>
        <v>2.5914462625991534</v>
      </c>
      <c r="T35" s="654">
        <f>'34.'!T35/'33.'!T35</f>
        <v>4.2886249999999988</v>
      </c>
      <c r="U35" s="654">
        <f>'34.'!U35/'33.'!U35</f>
        <v>3.6904403882383257</v>
      </c>
      <c r="V35" s="654">
        <f>'34.'!V35/'33.'!V35</f>
        <v>2.8138913490997401</v>
      </c>
      <c r="W35" s="654">
        <f>'34.'!W35/'33.'!W35</f>
        <v>2.4829984144649599</v>
      </c>
      <c r="X35" s="654">
        <f>'34.'!X35/'33.'!X35</f>
        <v>2.202506249999999</v>
      </c>
      <c r="Y35" s="654">
        <f>'34.'!Y35/'33.'!Y35</f>
        <v>1.9582827904582871</v>
      </c>
      <c r="Z35" s="654">
        <f>'34.'!Z35/'33.'!Z35</f>
        <v>1.6537189824782705</v>
      </c>
      <c r="AA35" s="654">
        <f>'34.'!AA35/'33.'!AA35</f>
        <v>1.7693032138559834</v>
      </c>
      <c r="AB35" s="655">
        <f>'34.'!AB35/'33.'!AB35</f>
        <v>2.5212112669979403</v>
      </c>
    </row>
    <row r="36" spans="1:28" ht="14.4">
      <c r="A36" s="949"/>
      <c r="B36" s="656" t="s">
        <v>235</v>
      </c>
      <c r="C36" s="657">
        <f>'34.'!C36/'33.'!C36</f>
        <v>102.4994413878554</v>
      </c>
      <c r="D36" s="658">
        <f>'34.'!D36/'33.'!D36</f>
        <v>106.25754544884643</v>
      </c>
      <c r="E36" s="659">
        <f>'34.'!E36/'33.'!E36</f>
        <v>106.4729549935675</v>
      </c>
      <c r="F36" s="659">
        <f>'34.'!F36/'33.'!F36</f>
        <v>102.8631290036259</v>
      </c>
      <c r="G36" s="659">
        <f>'34.'!G36/'33.'!G36</f>
        <v>93.757636776329335</v>
      </c>
      <c r="H36" s="659">
        <f>'34.'!H36/'33.'!H36</f>
        <v>84.546457525419413</v>
      </c>
      <c r="I36" s="659">
        <f>'34.'!I36/'33.'!I36</f>
        <v>63.878116291020646</v>
      </c>
      <c r="J36" s="659">
        <f>'34.'!J36/'33.'!J36</f>
        <v>55.632042577984073</v>
      </c>
      <c r="K36" s="659">
        <f>'34.'!K36/'33.'!K36</f>
        <v>54.840202272220999</v>
      </c>
      <c r="L36" s="659">
        <f>'34.'!L36/'33.'!L36</f>
        <v>68.673089627555072</v>
      </c>
      <c r="M36" s="659">
        <f>'34.'!M36/'33.'!M36</f>
        <v>65.395959108272805</v>
      </c>
      <c r="N36" s="659">
        <f>'34.'!N36/'33.'!N36</f>
        <v>61.157591540798222</v>
      </c>
      <c r="O36" s="659">
        <f>'34.'!O36/'33.'!O36</f>
        <v>55.730268965517013</v>
      </c>
      <c r="P36" s="659">
        <f>'34.'!P36/'33.'!P36</f>
        <v>63.475419230769283</v>
      </c>
      <c r="Q36" s="659">
        <f>'34.'!Q36/'33.'!Q36</f>
        <v>66.405641292906012</v>
      </c>
      <c r="R36" s="659">
        <f>'34.'!R36/'33.'!R36</f>
        <v>67.81714181606894</v>
      </c>
      <c r="S36" s="659">
        <f>'34.'!S36/'33.'!S36</f>
        <v>66.38456800595317</v>
      </c>
      <c r="T36" s="659">
        <f>'34.'!T36/'33.'!T36</f>
        <v>81.70351655322915</v>
      </c>
      <c r="U36" s="659">
        <f>'34.'!U36/'33.'!U36</f>
        <v>86.460070505997138</v>
      </c>
      <c r="V36" s="659">
        <f>'34.'!V36/'33.'!V36</f>
        <v>91.34772889681058</v>
      </c>
      <c r="W36" s="659">
        <f>'34.'!W36/'33.'!W36</f>
        <v>85.899891717483754</v>
      </c>
      <c r="X36" s="659">
        <f>'34.'!X36/'33.'!X36</f>
        <v>77.810642417925081</v>
      </c>
      <c r="Y36" s="659">
        <f>'34.'!Y36/'33.'!Y36</f>
        <v>64.999897999460529</v>
      </c>
      <c r="Z36" s="659">
        <f>'34.'!Z36/'33.'!Z36</f>
        <v>72.765299369956509</v>
      </c>
      <c r="AA36" s="659">
        <f>'34.'!AA36/'33.'!AA36</f>
        <v>74.66667378694234</v>
      </c>
      <c r="AB36" s="660">
        <f>'34.'!AB36/'33.'!AB36</f>
        <v>83.934611377142431</v>
      </c>
    </row>
    <row r="37" spans="1:28" ht="14.4">
      <c r="A37" s="937"/>
      <c r="B37" s="662" t="s">
        <v>236</v>
      </c>
      <c r="C37" s="663">
        <f>'34.'!C37/'33.'!C37</f>
        <v>95.551450000000102</v>
      </c>
      <c r="D37" s="664">
        <f>'34.'!D37/'33.'!D37</f>
        <v>75.046654540091325</v>
      </c>
      <c r="E37" s="665">
        <f>'34.'!E37/'33.'!E37</f>
        <v>59.107539924876853</v>
      </c>
      <c r="F37" s="665">
        <f>'34.'!F37/'33.'!F37</f>
        <v>35.571955285165323</v>
      </c>
      <c r="G37" s="665">
        <f>'34.'!G37/'33.'!G37</f>
        <v>44.131602159718788</v>
      </c>
      <c r="H37" s="665">
        <f>'34.'!H37/'33.'!H37</f>
        <v>53.283425935254954</v>
      </c>
      <c r="I37" s="665">
        <f>'34.'!I37/'33.'!I37</f>
        <v>62.053179971040691</v>
      </c>
      <c r="J37" s="665">
        <f>'34.'!J37/'33.'!J37</f>
        <v>56.704319206968961</v>
      </c>
      <c r="K37" s="665">
        <f>'34.'!K37/'33.'!K37</f>
        <v>45.126173684210521</v>
      </c>
      <c r="L37" s="665">
        <f>'34.'!L37/'33.'!L37</f>
        <v>35.03148376083341</v>
      </c>
      <c r="M37" s="665">
        <f>'34.'!M37/'33.'!M37</f>
        <v>35.991214623319038</v>
      </c>
      <c r="N37" s="665">
        <f>'34.'!N37/'33.'!N37</f>
        <v>43.707541722053001</v>
      </c>
      <c r="O37" s="665">
        <f>'34.'!O37/'33.'!O37</f>
        <v>48.717215212164781</v>
      </c>
      <c r="P37" s="665">
        <f>'34.'!P37/'33.'!P37</f>
        <v>61.239755294613374</v>
      </c>
      <c r="Q37" s="665">
        <f>'34.'!Q37/'33.'!Q37</f>
        <v>65.317200169974257</v>
      </c>
      <c r="R37" s="665">
        <f>'34.'!R37/'33.'!R37</f>
        <v>54.8118703282816</v>
      </c>
      <c r="S37" s="665">
        <f>'34.'!S37/'33.'!S37</f>
        <v>41.926699208453108</v>
      </c>
      <c r="T37" s="665">
        <f>'34.'!T37/'33.'!T37</f>
        <v>43.139967489566303</v>
      </c>
      <c r="U37" s="665">
        <f>'34.'!U37/'33.'!U37</f>
        <v>36.618951446036618</v>
      </c>
      <c r="V37" s="665">
        <f>'34.'!V37/'33.'!V37</f>
        <v>34.692528806531534</v>
      </c>
      <c r="W37" s="665">
        <f>'34.'!W37/'33.'!W37</f>
        <v>23.156811332167006</v>
      </c>
      <c r="X37" s="665">
        <f>'34.'!X37/'33.'!X37</f>
        <v>25.427488719888377</v>
      </c>
      <c r="Y37" s="665">
        <f>'34.'!Y37/'33.'!Y37</f>
        <v>23.581839238971842</v>
      </c>
      <c r="Z37" s="665">
        <f>'34.'!Z37/'33.'!Z37</f>
        <v>36.447248480183703</v>
      </c>
      <c r="AA37" s="665">
        <f>'34.'!AA37/'33.'!AA37</f>
        <v>46.099324320477926</v>
      </c>
      <c r="AB37" s="666">
        <f>'34.'!AB37/'33.'!AB37</f>
        <v>46.545635391668057</v>
      </c>
    </row>
    <row r="38" spans="1:28" ht="14.4">
      <c r="A38" s="667"/>
      <c r="B38" s="668" t="s">
        <v>170</v>
      </c>
      <c r="C38" s="669">
        <f>'34.'!C38/'33.'!C38</f>
        <v>96.941024422230186</v>
      </c>
      <c r="D38" s="670">
        <f>'34.'!D38/'33.'!D38</f>
        <v>97.331606297475915</v>
      </c>
      <c r="E38" s="671">
        <f>'34.'!E38/'33.'!E38</f>
        <v>97.17405279541471</v>
      </c>
      <c r="F38" s="671">
        <f>'34.'!F38/'33.'!F38</f>
        <v>84.035055291827405</v>
      </c>
      <c r="G38" s="671">
        <f>'34.'!G38/'33.'!G38</f>
        <v>80.889526360693282</v>
      </c>
      <c r="H38" s="671">
        <f>'34.'!H38/'33.'!H38</f>
        <v>70.737582624948161</v>
      </c>
      <c r="I38" s="671">
        <f>'34.'!I38/'33.'!I38</f>
        <v>62.026779418992867</v>
      </c>
      <c r="J38" s="671">
        <f>'34.'!J38/'33.'!J38</f>
        <v>55.018317696132883</v>
      </c>
      <c r="K38" s="671">
        <f>'34.'!K38/'33.'!K38</f>
        <v>47.188620322974131</v>
      </c>
      <c r="L38" s="671">
        <f>'34.'!L38/'33.'!L38</f>
        <v>44.202823838144404</v>
      </c>
      <c r="M38" s="671">
        <f>'34.'!M38/'33.'!M38</f>
        <v>42.484688390656203</v>
      </c>
      <c r="N38" s="671">
        <f>'34.'!N38/'33.'!N38</f>
        <v>43.141161649655338</v>
      </c>
      <c r="O38" s="671">
        <f>'34.'!O38/'33.'!O38</f>
        <v>45.368831480845103</v>
      </c>
      <c r="P38" s="671">
        <f>'34.'!P38/'33.'!P38</f>
        <v>54.68949698213649</v>
      </c>
      <c r="Q38" s="671">
        <f>'34.'!Q38/'33.'!Q38</f>
        <v>54.916650512150241</v>
      </c>
      <c r="R38" s="671">
        <f>'34.'!R38/'33.'!R38</f>
        <v>51.569315383523744</v>
      </c>
      <c r="S38" s="671">
        <f>'34.'!S38/'33.'!S38</f>
        <v>44.879117416036429</v>
      </c>
      <c r="T38" s="671">
        <f>'34.'!T38/'33.'!T38</f>
        <v>51.694180221346372</v>
      </c>
      <c r="U38" s="671">
        <f>'34.'!U38/'33.'!U38</f>
        <v>45.28186145414751</v>
      </c>
      <c r="V38" s="671">
        <f>'34.'!V38/'33.'!V38</f>
        <v>48.717761763937723</v>
      </c>
      <c r="W38" s="671">
        <f>'34.'!W38/'33.'!W38</f>
        <v>36.138744141637531</v>
      </c>
      <c r="X38" s="671">
        <f>'34.'!X38/'33.'!X38</f>
        <v>40.140134512629906</v>
      </c>
      <c r="Y38" s="671">
        <f>'34.'!Y38/'33.'!Y38</f>
        <v>31.115908760174943</v>
      </c>
      <c r="Z38" s="671">
        <f>'34.'!Z38/'33.'!Z38</f>
        <v>39.763006858693878</v>
      </c>
      <c r="AA38" s="671">
        <f>'34.'!AA38/'33.'!AA38</f>
        <v>40.196787549067778</v>
      </c>
      <c r="AB38" s="672">
        <f>'34.'!AB38/'33.'!AB38</f>
        <v>45.051590170543669</v>
      </c>
    </row>
    <row r="39" spans="1:28" ht="14.4">
      <c r="A39" s="936" t="s">
        <v>243</v>
      </c>
      <c r="B39" s="673" t="s">
        <v>239</v>
      </c>
      <c r="C39" s="674">
        <f>'34.'!C39/'33.'!C39</f>
        <v>242.00239869765466</v>
      </c>
      <c r="D39" s="675">
        <f>'34.'!D39/'33.'!D39</f>
        <v>230.31477461385967</v>
      </c>
      <c r="E39" s="676">
        <f>'34.'!E39/'33.'!E39</f>
        <v>234.40795977211346</v>
      </c>
      <c r="F39" s="676">
        <f>'34.'!F39/'33.'!F39</f>
        <v>201.83843056609851</v>
      </c>
      <c r="G39" s="676">
        <f>'34.'!G39/'33.'!G39</f>
        <v>220.56482292116027</v>
      </c>
      <c r="H39" s="676">
        <f>'34.'!H39/'33.'!H39</f>
        <v>226.66363924906656</v>
      </c>
      <c r="I39" s="676">
        <f>'34.'!I39/'33.'!I39</f>
        <v>290.76040226691089</v>
      </c>
      <c r="J39" s="676">
        <f>'34.'!J39/'33.'!J39</f>
        <v>281.84536309818492</v>
      </c>
      <c r="K39" s="676">
        <f>'34.'!K39/'33.'!K39</f>
        <v>285.22292208755965</v>
      </c>
      <c r="L39" s="676">
        <f>'34.'!L39/'33.'!L39</f>
        <v>283.718053818351</v>
      </c>
      <c r="M39" s="676">
        <f>'34.'!M39/'33.'!M39</f>
        <v>251.49504788934786</v>
      </c>
      <c r="N39" s="676">
        <f>'34.'!N39/'33.'!N39</f>
        <v>238.80968651253713</v>
      </c>
      <c r="O39" s="676">
        <f>'34.'!O39/'33.'!O39</f>
        <v>234.19649263496078</v>
      </c>
      <c r="P39" s="676">
        <f>'34.'!P39/'33.'!P39</f>
        <v>276.38410898691177</v>
      </c>
      <c r="Q39" s="676">
        <f>'34.'!Q39/'33.'!Q39</f>
        <v>275.22766839877909</v>
      </c>
      <c r="R39" s="676">
        <f>'34.'!R39/'33.'!R39</f>
        <v>276.81865506138911</v>
      </c>
      <c r="S39" s="676">
        <f>'34.'!S39/'33.'!S39</f>
        <v>265.28091755669385</v>
      </c>
      <c r="T39" s="676">
        <f>'34.'!T39/'33.'!T39</f>
        <v>288.59398123314662</v>
      </c>
      <c r="U39" s="676">
        <f>'34.'!U39/'33.'!U39</f>
        <v>306.50123979828464</v>
      </c>
      <c r="V39" s="676">
        <f>'34.'!V39/'33.'!V39</f>
        <v>298.28058970409035</v>
      </c>
      <c r="W39" s="676">
        <f>'34.'!W39/'33.'!W39</f>
        <v>294.3268793175049</v>
      </c>
      <c r="X39" s="676">
        <f>'34.'!X39/'33.'!X39</f>
        <v>263.87529095125223</v>
      </c>
      <c r="Y39" s="676">
        <f>'34.'!Y39/'33.'!Y39</f>
        <v>260.12352054482318</v>
      </c>
      <c r="Z39" s="676">
        <f>'34.'!Z39/'33.'!Z39</f>
        <v>263.94190477938253</v>
      </c>
      <c r="AA39" s="676">
        <f>'34.'!AA39/'33.'!AA39</f>
        <v>258.32563592586894</v>
      </c>
      <c r="AB39" s="677">
        <f>'34.'!AB39/'33.'!AB39</f>
        <v>264.55544996521246</v>
      </c>
    </row>
    <row r="40" spans="1:28" ht="14.4">
      <c r="A40" s="937"/>
      <c r="B40" s="656" t="s">
        <v>240</v>
      </c>
      <c r="C40" s="657">
        <f>'34.'!C40/'33.'!C40</f>
        <v>93.361711111111219</v>
      </c>
      <c r="D40" s="658">
        <f>'34.'!D40/'33.'!D40</f>
        <v>93.361711111110836</v>
      </c>
      <c r="E40" s="659">
        <f>'34.'!E40/'33.'!E40</f>
        <v>207.68755384615341</v>
      </c>
      <c r="F40" s="659">
        <f>'34.'!F40/'33.'!F40</f>
        <v>200.89986666666644</v>
      </c>
      <c r="G40" s="659">
        <f>'34.'!G40/'33.'!G40</f>
        <v>152.93077579623687</v>
      </c>
      <c r="H40" s="659">
        <f>'34.'!H40/'33.'!H40</f>
        <v>123.7739462915119</v>
      </c>
      <c r="I40" s="659">
        <f>'34.'!I40/'33.'!I40</f>
        <v>89.789024276378811</v>
      </c>
      <c r="J40" s="659">
        <f>'34.'!J40/'33.'!J40</f>
        <v>110.25563275665145</v>
      </c>
      <c r="K40" s="659">
        <f>'34.'!K40/'33.'!K40</f>
        <v>79.116944829066497</v>
      </c>
      <c r="L40" s="659">
        <f>'34.'!L40/'33.'!L40</f>
        <v>92.653600430096162</v>
      </c>
      <c r="M40" s="659">
        <f>'34.'!M40/'33.'!M40</f>
        <v>102.66222608441163</v>
      </c>
      <c r="N40" s="659">
        <f>'34.'!N40/'33.'!N40</f>
        <v>105.10946249999998</v>
      </c>
      <c r="O40" s="659">
        <f>'34.'!O40/'33.'!O40</f>
        <v>77.364542449465077</v>
      </c>
      <c r="P40" s="659">
        <f>'34.'!P40/'33.'!P40</f>
        <v>72.832545163668456</v>
      </c>
      <c r="Q40" s="659">
        <f>'34.'!Q40/'33.'!Q40</f>
        <v>79.727208545195708</v>
      </c>
      <c r="R40" s="659">
        <f>'34.'!R40/'33.'!R40</f>
        <v>100.28140582087104</v>
      </c>
      <c r="S40" s="659">
        <f>'34.'!S40/'33.'!S40</f>
        <v>102.98037118896916</v>
      </c>
      <c r="T40" s="659">
        <f>'34.'!T40/'33.'!T40</f>
        <v>84.217785714285469</v>
      </c>
      <c r="U40" s="659">
        <f>'34.'!U40/'33.'!U40</f>
        <v>161.82760545321415</v>
      </c>
      <c r="V40" s="659">
        <f>'34.'!V40/'33.'!V40</f>
        <v>161.51429566054114</v>
      </c>
      <c r="W40" s="659">
        <f>'34.'!W40/'33.'!W40</f>
        <v>154.21029073007801</v>
      </c>
      <c r="X40" s="659">
        <f>'34.'!X40/'33.'!X40</f>
        <v>119.60506800000022</v>
      </c>
      <c r="Y40" s="659">
        <f>'34.'!Y40/'33.'!Y40</f>
        <v>126.78601111111101</v>
      </c>
      <c r="Z40" s="659">
        <f>'34.'!Z40/'33.'!Z40</f>
        <v>170.29391246657028</v>
      </c>
      <c r="AA40" s="659">
        <f>'34.'!AA40/'33.'!AA40</f>
        <v>189.5854000122203</v>
      </c>
      <c r="AB40" s="660">
        <f>'34.'!AB40/'33.'!AB40</f>
        <v>216.28864027252948</v>
      </c>
    </row>
    <row r="41" spans="1:28" ht="14.4">
      <c r="A41" s="667"/>
      <c r="B41" s="668" t="s">
        <v>170</v>
      </c>
      <c r="C41" s="669">
        <f>'34.'!C41/'33.'!C41</f>
        <v>221.76295986867763</v>
      </c>
      <c r="D41" s="670">
        <f>'34.'!D41/'33.'!D41</f>
        <v>217.57706124837208</v>
      </c>
      <c r="E41" s="671">
        <f>'34.'!E41/'33.'!E41</f>
        <v>231.51496082118103</v>
      </c>
      <c r="F41" s="671">
        <f>'34.'!F41/'33.'!F41</f>
        <v>201.65516532809616</v>
      </c>
      <c r="G41" s="671">
        <f>'34.'!G41/'33.'!G41</f>
        <v>202.00262117543272</v>
      </c>
      <c r="H41" s="671">
        <f>'34.'!H41/'33.'!H41</f>
        <v>193.82223882257975</v>
      </c>
      <c r="I41" s="671">
        <f>'34.'!I41/'33.'!I41</f>
        <v>227.94924816159184</v>
      </c>
      <c r="J41" s="671">
        <f>'34.'!J41/'33.'!J41</f>
        <v>221.08927985307204</v>
      </c>
      <c r="K41" s="671">
        <f>'34.'!K41/'33.'!K41</f>
        <v>226.2423330782093</v>
      </c>
      <c r="L41" s="671">
        <f>'34.'!L41/'33.'!L41</f>
        <v>227.18820858367297</v>
      </c>
      <c r="M41" s="671">
        <f>'34.'!M41/'33.'!M41</f>
        <v>224.43910955196802</v>
      </c>
      <c r="N41" s="671">
        <f>'34.'!N41/'33.'!N41</f>
        <v>217.19283541915934</v>
      </c>
      <c r="O41" s="671">
        <f>'34.'!O41/'33.'!O41</f>
        <v>215.22545424848707</v>
      </c>
      <c r="P41" s="671">
        <f>'34.'!P41/'33.'!P41</f>
        <v>254.49535178481128</v>
      </c>
      <c r="Q41" s="671">
        <f>'34.'!Q41/'33.'!Q41</f>
        <v>257.53477617848552</v>
      </c>
      <c r="R41" s="671">
        <f>'34.'!R41/'33.'!R41</f>
        <v>260.49956577369937</v>
      </c>
      <c r="S41" s="671">
        <f>'34.'!S41/'33.'!S41</f>
        <v>248.51465923405598</v>
      </c>
      <c r="T41" s="671">
        <f>'34.'!T41/'33.'!T41</f>
        <v>271.80442125779109</v>
      </c>
      <c r="U41" s="671">
        <f>'34.'!U41/'33.'!U41</f>
        <v>287.98757623102887</v>
      </c>
      <c r="V41" s="671">
        <f>'34.'!V41/'33.'!V41</f>
        <v>280.2001844877521</v>
      </c>
      <c r="W41" s="671">
        <f>'34.'!W41/'33.'!W41</f>
        <v>270.0393065037369</v>
      </c>
      <c r="X41" s="671">
        <f>'34.'!X41/'33.'!X41</f>
        <v>243.38981082026947</v>
      </c>
      <c r="Y41" s="671">
        <f>'34.'!Y41/'33.'!Y41</f>
        <v>243.94071471078868</v>
      </c>
      <c r="Z41" s="671">
        <f>'34.'!Z41/'33.'!Z41</f>
        <v>256.26245576508933</v>
      </c>
      <c r="AA41" s="671">
        <f>'34.'!AA41/'33.'!AA41</f>
        <v>253.5787803950403</v>
      </c>
      <c r="AB41" s="672">
        <f>'34.'!AB41/'33.'!AB41</f>
        <v>261.54245496378832</v>
      </c>
    </row>
    <row r="42" spans="1:28" ht="14.4">
      <c r="A42" s="936" t="s">
        <v>231</v>
      </c>
      <c r="B42" s="656" t="s">
        <v>241</v>
      </c>
      <c r="C42" s="657">
        <f>'34.'!C42/'33.'!C42</f>
        <v>60.582946127643851</v>
      </c>
      <c r="D42" s="658">
        <f>'34.'!D42/'33.'!D42</f>
        <v>69.324486294502421</v>
      </c>
      <c r="E42" s="659">
        <f>'34.'!E42/'33.'!E42</f>
        <v>56.370012026842488</v>
      </c>
      <c r="F42" s="659">
        <f>'34.'!F42/'33.'!F42</f>
        <v>33.305543195266367</v>
      </c>
      <c r="G42" s="659">
        <f>'34.'!G42/'33.'!G42</f>
        <v>5.052330073495515</v>
      </c>
      <c r="H42" s="659">
        <f>'34.'!H42/'33.'!H42</f>
        <v>15.83120984587832</v>
      </c>
      <c r="I42" s="659">
        <f>'34.'!I42/'33.'!I42</f>
        <v>59.300165087991545</v>
      </c>
      <c r="J42" s="659">
        <f>'34.'!J42/'33.'!J42</f>
        <v>44.197956186510382</v>
      </c>
      <c r="K42" s="659">
        <f>'34.'!K42/'33.'!K42</f>
        <v>45.434196438304497</v>
      </c>
      <c r="L42" s="659">
        <f>'34.'!L42/'33.'!L42</f>
        <v>11.846322372415646</v>
      </c>
      <c r="M42" s="659">
        <f>'34.'!M42/'33.'!M42</f>
        <v>15.817027237602616</v>
      </c>
      <c r="N42" s="659">
        <f>'34.'!N42/'33.'!N42</f>
        <v>20.215344997808735</v>
      </c>
      <c r="O42" s="659">
        <f>'34.'!O42/'33.'!O42</f>
        <v>19.392230492733812</v>
      </c>
      <c r="P42" s="659">
        <f>'34.'!P42/'33.'!P42</f>
        <v>45.026703751896171</v>
      </c>
      <c r="Q42" s="659">
        <f>'34.'!Q42/'33.'!Q42</f>
        <v>39.112879380126266</v>
      </c>
      <c r="R42" s="659">
        <f>'34.'!R42/'33.'!R42</f>
        <v>58.218501039331073</v>
      </c>
      <c r="S42" s="659">
        <f>'34.'!S42/'33.'!S42</f>
        <v>30.936157115107985</v>
      </c>
      <c r="T42" s="659">
        <f>'34.'!T42/'33.'!T42</f>
        <v>50.180366666666707</v>
      </c>
      <c r="U42" s="659">
        <f>'34.'!U42/'33.'!U42</f>
        <v>87.091091244514885</v>
      </c>
      <c r="V42" s="659">
        <f>'34.'!V42/'33.'!V42</f>
        <v>96.826475178187735</v>
      </c>
      <c r="W42" s="659">
        <f>'34.'!W42/'33.'!W42</f>
        <v>53.624823163835174</v>
      </c>
      <c r="X42" s="659">
        <f>'34.'!X42/'33.'!X42</f>
        <v>27.350789459675248</v>
      </c>
      <c r="Y42" s="659">
        <f>'34.'!Y42/'33.'!Y42</f>
        <v>18.246913465724372</v>
      </c>
      <c r="Z42" s="659">
        <f>'34.'!Z42/'33.'!Z42</f>
        <v>59.55020946664299</v>
      </c>
      <c r="AA42" s="659">
        <f>'34.'!AA42/'33.'!AA42</f>
        <v>41.311290764762589</v>
      </c>
      <c r="AB42" s="660">
        <f>'34.'!AB42/'33.'!AB42</f>
        <v>40.725536427478836</v>
      </c>
    </row>
    <row r="43" spans="1:28" ht="14.4">
      <c r="A43" s="937"/>
      <c r="B43" s="656" t="s">
        <v>231</v>
      </c>
      <c r="C43" s="657">
        <f>'34.'!C43/'33.'!C43</f>
        <v>15.746377347572716</v>
      </c>
      <c r="D43" s="658">
        <f>'34.'!D43/'33.'!D43</f>
        <v>16.109290189637704</v>
      </c>
      <c r="E43" s="659">
        <f>'34.'!E43/'33.'!E43</f>
        <v>34.567832474509373</v>
      </c>
      <c r="F43" s="659">
        <f>'34.'!F43/'33.'!F43</f>
        <v>24.998927481231004</v>
      </c>
      <c r="G43" s="659">
        <f>'34.'!G43/'33.'!G43</f>
        <v>28.163100968052156</v>
      </c>
      <c r="H43" s="659">
        <f>'34.'!H43/'33.'!H43</f>
        <v>16.582505276154386</v>
      </c>
      <c r="I43" s="659">
        <f>'34.'!I43/'33.'!I43</f>
        <v>53.727370009087657</v>
      </c>
      <c r="J43" s="659">
        <f>'34.'!J43/'33.'!J43</f>
        <v>39.828452670021065</v>
      </c>
      <c r="K43" s="659">
        <f>'34.'!K43/'33.'!K43</f>
        <v>42.735326980147903</v>
      </c>
      <c r="L43" s="659">
        <f>'34.'!L43/'33.'!L43</f>
        <v>21.521502724831162</v>
      </c>
      <c r="M43" s="659">
        <f>'34.'!M43/'33.'!M43</f>
        <v>49.353027895506997</v>
      </c>
      <c r="N43" s="659">
        <f>'34.'!N43/'33.'!N43</f>
        <v>54.107125952252964</v>
      </c>
      <c r="O43" s="659">
        <f>'34.'!O43/'33.'!O43</f>
        <v>53.839592604136307</v>
      </c>
      <c r="P43" s="659">
        <f>'34.'!P43/'33.'!P43</f>
        <v>70.544205835642842</v>
      </c>
      <c r="Q43" s="659">
        <f>'34.'!Q43/'33.'!Q43</f>
        <v>48.297310907416175</v>
      </c>
      <c r="R43" s="659">
        <f>'34.'!R43/'33.'!R43</f>
        <v>57.017663326653484</v>
      </c>
      <c r="S43" s="659">
        <f>'34.'!S43/'33.'!S43</f>
        <v>8.9980407662979314</v>
      </c>
      <c r="T43" s="659">
        <f>'34.'!T43/'33.'!T43</f>
        <v>11.461178934239156</v>
      </c>
      <c r="U43" s="659">
        <f>'34.'!U43/'33.'!U43</f>
        <v>13.377342996896406</v>
      </c>
      <c r="V43" s="659">
        <f>'34.'!V43/'33.'!V43</f>
        <v>9.5317693377069634</v>
      </c>
      <c r="W43" s="659">
        <f>'34.'!W43/'33.'!W43</f>
        <v>8.7505150743021733</v>
      </c>
      <c r="X43" s="659">
        <f>'34.'!X43/'33.'!X43</f>
        <v>14.726027131827745</v>
      </c>
      <c r="Y43" s="659">
        <f>'34.'!Y43/'33.'!Y43</f>
        <v>21.833466449752184</v>
      </c>
      <c r="Z43" s="659">
        <f>'34.'!Z43/'33.'!Z43</f>
        <v>24.559224141778575</v>
      </c>
      <c r="AA43" s="659">
        <f>'34.'!AA43/'33.'!AA43</f>
        <v>24.387566883089274</v>
      </c>
      <c r="AB43" s="660">
        <f>'34.'!AB43/'33.'!AB43</f>
        <v>14.40857586861974</v>
      </c>
    </row>
    <row r="44" spans="1:28" ht="15" thickBot="1">
      <c r="A44" s="678"/>
      <c r="B44" s="679" t="s">
        <v>170</v>
      </c>
      <c r="C44" s="680">
        <f>'34.'!C44/'33.'!C44</f>
        <v>41.890863234938834</v>
      </c>
      <c r="D44" s="681">
        <f>'34.'!D44/'33.'!D44</f>
        <v>48.705079877457543</v>
      </c>
      <c r="E44" s="682">
        <f>'34.'!E44/'33.'!E44</f>
        <v>50.315510535065322</v>
      </c>
      <c r="F44" s="682">
        <f>'34.'!F44/'33.'!F44</f>
        <v>29.272517396354875</v>
      </c>
      <c r="G44" s="682">
        <f>'34.'!G44/'33.'!G44</f>
        <v>17.807571116205938</v>
      </c>
      <c r="H44" s="682">
        <f>'34.'!H44/'33.'!H44</f>
        <v>16.141876946640654</v>
      </c>
      <c r="I44" s="682">
        <f>'34.'!I44/'33.'!I44</f>
        <v>56.532604457244439</v>
      </c>
      <c r="J44" s="682">
        <f>'34.'!J44/'33.'!J44</f>
        <v>42.008528095968636</v>
      </c>
      <c r="K44" s="682">
        <f>'34.'!K44/'33.'!K44</f>
        <v>43.827703067327214</v>
      </c>
      <c r="L44" s="682">
        <f>'34.'!L44/'33.'!L44</f>
        <v>15.131182225330607</v>
      </c>
      <c r="M44" s="682">
        <f>'34.'!M44/'33.'!M44</f>
        <v>25.288908940583315</v>
      </c>
      <c r="N44" s="682">
        <f>'34.'!N44/'33.'!N44</f>
        <v>33.527994524303296</v>
      </c>
      <c r="O44" s="682">
        <f>'34.'!O44/'33.'!O44</f>
        <v>33.627865682643467</v>
      </c>
      <c r="P44" s="682">
        <f>'34.'!P44/'33.'!P44</f>
        <v>54.561887201757877</v>
      </c>
      <c r="Q44" s="682">
        <f>'34.'!Q44/'33.'!Q44</f>
        <v>41.955001959311879</v>
      </c>
      <c r="R44" s="682">
        <f>'34.'!R44/'33.'!R44</f>
        <v>57.780449762601094</v>
      </c>
      <c r="S44" s="682">
        <f>'34.'!S44/'33.'!S44</f>
        <v>21.936176883846485</v>
      </c>
      <c r="T44" s="682">
        <f>'34.'!T44/'33.'!T44</f>
        <v>35.243976828893679</v>
      </c>
      <c r="U44" s="682">
        <f>'34.'!U44/'33.'!U44</f>
        <v>41.659859083617</v>
      </c>
      <c r="V44" s="682">
        <f>'34.'!V44/'33.'!V44</f>
        <v>32.379145389609157</v>
      </c>
      <c r="W44" s="682">
        <f>'34.'!W44/'33.'!W44</f>
        <v>25.833614021984072</v>
      </c>
      <c r="X44" s="682">
        <f>'34.'!X44/'33.'!X44</f>
        <v>17.756982560317589</v>
      </c>
      <c r="Y44" s="682">
        <f>'34.'!Y44/'33.'!Y44</f>
        <v>20.812405057975734</v>
      </c>
      <c r="Z44" s="682">
        <f>'34.'!Z44/'33.'!Z44</f>
        <v>31.495359743713024</v>
      </c>
      <c r="AA44" s="682">
        <f>'34.'!AA44/'33.'!AA44</f>
        <v>30.896292957627239</v>
      </c>
      <c r="AB44" s="683">
        <f>'34.'!AB44/'33.'!AB44</f>
        <v>22.249952893587089</v>
      </c>
    </row>
    <row r="45" spans="1:28" ht="15.6" thickTop="1" thickBot="1">
      <c r="A45" s="938" t="s">
        <v>238</v>
      </c>
      <c r="B45" s="939"/>
      <c r="C45" s="684">
        <f>'34.'!C45/'33.'!C45</f>
        <v>120.93150575225771</v>
      </c>
      <c r="D45" s="685">
        <f>'34.'!D45/'33.'!D45</f>
        <v>126.99049117481147</v>
      </c>
      <c r="E45" s="686">
        <f>'34.'!E45/'33.'!E45</f>
        <v>136.67438330777131</v>
      </c>
      <c r="F45" s="686">
        <f>'34.'!F45/'33.'!F45</f>
        <v>118.96875579800962</v>
      </c>
      <c r="G45" s="686">
        <f>'34.'!G45/'33.'!G45</f>
        <v>117.42543218322696</v>
      </c>
      <c r="H45" s="686">
        <f>'34.'!H45/'33.'!H45</f>
        <v>107.30236832116444</v>
      </c>
      <c r="I45" s="686">
        <f>'34.'!I45/'33.'!I45</f>
        <v>107.42530485030069</v>
      </c>
      <c r="J45" s="686">
        <f>'34.'!J45/'33.'!J45</f>
        <v>91.240890788416309</v>
      </c>
      <c r="K45" s="686">
        <f>'34.'!K45/'33.'!K45</f>
        <v>97.943670744151873</v>
      </c>
      <c r="L45" s="686">
        <f>'34.'!L45/'33.'!L45</f>
        <v>104.89716909007392</v>
      </c>
      <c r="M45" s="686">
        <f>'34.'!M45/'33.'!M45</f>
        <v>107.62989510952751</v>
      </c>
      <c r="N45" s="686">
        <f>'34.'!N45/'33.'!N45</f>
        <v>107.8136538189909</v>
      </c>
      <c r="O45" s="686">
        <f>'34.'!O45/'33.'!O45</f>
        <v>107.69298656483542</v>
      </c>
      <c r="P45" s="686">
        <f>'34.'!P45/'33.'!P45</f>
        <v>138.88339643766233</v>
      </c>
      <c r="Q45" s="686">
        <f>'34.'!Q45/'33.'!Q45</f>
        <v>141.62188754936091</v>
      </c>
      <c r="R45" s="686">
        <f>'34.'!R45/'33.'!R45</f>
        <v>158.0181932134868</v>
      </c>
      <c r="S45" s="686">
        <f>'34.'!S45/'33.'!S45</f>
        <v>148.21170627348039</v>
      </c>
      <c r="T45" s="686">
        <f>'34.'!T45/'33.'!T45</f>
        <v>166.66585878679751</v>
      </c>
      <c r="U45" s="686">
        <f>'34.'!U45/'33.'!U45</f>
        <v>168.66920730246807</v>
      </c>
      <c r="V45" s="686">
        <f>'34.'!V45/'33.'!V45</f>
        <v>161.38850019418433</v>
      </c>
      <c r="W45" s="686">
        <f>'34.'!W45/'33.'!W45</f>
        <v>137.39940018124835</v>
      </c>
      <c r="X45" s="686">
        <f>'34.'!X45/'33.'!X45</f>
        <v>121.97057625147356</v>
      </c>
      <c r="Y45" s="686">
        <f>'34.'!Y45/'33.'!Y45</f>
        <v>103.81086792523094</v>
      </c>
      <c r="Z45" s="686">
        <f>'34.'!Z45/'33.'!Z45</f>
        <v>114.65910084652837</v>
      </c>
      <c r="AA45" s="686">
        <f>'34.'!AA45/'33.'!AA45</f>
        <v>103.40599202716672</v>
      </c>
      <c r="AB45" s="687">
        <f>'34.'!AB45/'33.'!AB45</f>
        <v>112.16953369140354</v>
      </c>
    </row>
    <row r="46" spans="1:28" s="692" customFormat="1" ht="13.8" thickTop="1">
      <c r="A46" s="693" t="s">
        <v>508</v>
      </c>
      <c r="B46" s="694"/>
      <c r="C46" s="694"/>
      <c r="D46" s="694"/>
      <c r="E46" s="694"/>
      <c r="F46" s="694"/>
      <c r="G46" s="694"/>
      <c r="H46" s="694"/>
      <c r="I46" s="694"/>
      <c r="J46" s="694"/>
      <c r="K46" s="694"/>
      <c r="L46" s="694"/>
      <c r="M46" s="694"/>
      <c r="N46" s="645"/>
      <c r="O46" s="645"/>
      <c r="P46" s="645"/>
      <c r="Q46" s="645"/>
      <c r="R46" s="645"/>
      <c r="S46" s="645"/>
      <c r="T46" s="645"/>
      <c r="U46" s="645"/>
      <c r="V46" s="645"/>
      <c r="W46" s="645"/>
      <c r="X46" s="645"/>
      <c r="Y46" s="645"/>
      <c r="Z46" s="645"/>
      <c r="AA46" s="645"/>
      <c r="AB46" s="645"/>
    </row>
    <row r="47" spans="1:28" s="692" customFormat="1">
      <c r="A47" s="645"/>
      <c r="B47" s="693"/>
      <c r="C47" s="695"/>
      <c r="D47" s="695"/>
      <c r="E47" s="695"/>
      <c r="F47" s="696"/>
      <c r="G47" s="696"/>
      <c r="H47" s="696"/>
      <c r="I47" s="696"/>
      <c r="J47" s="696"/>
      <c r="K47" s="696"/>
      <c r="L47" s="696"/>
      <c r="M47" s="696"/>
      <c r="N47" s="645"/>
      <c r="O47" s="695"/>
      <c r="P47" s="696"/>
      <c r="Q47" s="696"/>
      <c r="R47" s="696"/>
      <c r="S47" s="696"/>
      <c r="T47" s="696"/>
      <c r="U47" s="696"/>
      <c r="V47" s="696"/>
      <c r="W47" s="696"/>
      <c r="X47" s="696"/>
      <c r="Y47" s="696"/>
      <c r="Z47" s="696"/>
      <c r="AA47" s="645"/>
      <c r="AB47" s="645"/>
    </row>
    <row r="48" spans="1:28" s="692" customFormat="1">
      <c r="A48" s="645"/>
      <c r="B48" s="645"/>
      <c r="C48" s="645"/>
      <c r="D48" s="645"/>
      <c r="E48" s="645"/>
      <c r="F48" s="645"/>
      <c r="G48" s="645"/>
      <c r="H48" s="645"/>
      <c r="I48" s="645"/>
      <c r="J48" s="645"/>
      <c r="K48" s="645"/>
      <c r="L48" s="645"/>
      <c r="M48" s="645"/>
      <c r="N48" s="645"/>
      <c r="O48" s="645"/>
      <c r="P48" s="645"/>
      <c r="Q48" s="645"/>
      <c r="R48" s="645"/>
      <c r="S48" s="645"/>
      <c r="T48" s="645"/>
      <c r="U48" s="645"/>
      <c r="V48" s="645"/>
      <c r="W48" s="645"/>
      <c r="X48" s="645"/>
      <c r="Y48" s="645"/>
      <c r="Z48" s="645"/>
      <c r="AA48" s="645"/>
      <c r="AB48" s="645"/>
    </row>
    <row r="49" s="692" customFormat="1"/>
    <row r="50" s="692" customFormat="1"/>
    <row r="51" s="692" customFormat="1"/>
    <row r="52" s="692" customFormat="1"/>
    <row r="53" s="692" customFormat="1"/>
    <row r="54" s="692" customFormat="1"/>
    <row r="55" s="692" customFormat="1"/>
    <row r="56" s="692" customFormat="1"/>
    <row r="57" s="692" customFormat="1"/>
    <row r="58" s="692" customFormat="1"/>
    <row r="59" s="692" customFormat="1"/>
    <row r="60" s="692" customFormat="1"/>
    <row r="61" s="692" customFormat="1"/>
    <row r="62" s="692" customFormat="1"/>
    <row r="63" s="692" customFormat="1"/>
    <row r="64" s="692" customFormat="1"/>
    <row r="65" s="692" customFormat="1"/>
    <row r="66" s="692" customFormat="1"/>
    <row r="67" s="692" customFormat="1"/>
    <row r="68" s="692" customFormat="1"/>
    <row r="69" s="692" customFormat="1"/>
    <row r="70" s="692" customFormat="1"/>
    <row r="71" s="692" customFormat="1"/>
    <row r="72" s="692" customFormat="1"/>
    <row r="73" s="692" customFormat="1"/>
    <row r="74" s="692" customFormat="1"/>
    <row r="75" s="692" customFormat="1"/>
    <row r="76" s="692" customFormat="1"/>
    <row r="77" s="692" customFormat="1"/>
    <row r="78" s="692" customFormat="1"/>
    <row r="79" s="692" customFormat="1"/>
    <row r="80" s="692" customFormat="1"/>
    <row r="81" s="692" customFormat="1"/>
    <row r="82" s="692" customFormat="1"/>
    <row r="83" s="692" customFormat="1"/>
    <row r="84" s="692" customFormat="1"/>
    <row r="85" s="692" customFormat="1"/>
    <row r="86" s="692" customFormat="1"/>
    <row r="87" s="692" customFormat="1"/>
    <row r="88" s="692" customFormat="1"/>
    <row r="89" s="692" customFormat="1"/>
    <row r="90" s="692" customFormat="1"/>
    <row r="91" s="692" customFormat="1"/>
    <row r="92" s="692" customFormat="1"/>
    <row r="93" s="692" customFormat="1"/>
    <row r="94" s="692" customFormat="1"/>
    <row r="95" s="692" customFormat="1"/>
    <row r="96" s="692" customFormat="1"/>
    <row r="97" s="692" customFormat="1"/>
    <row r="98" s="692" customFormat="1"/>
    <row r="99" s="692" customFormat="1"/>
    <row r="100" s="692" customFormat="1"/>
    <row r="101" s="692" customFormat="1"/>
    <row r="102" s="692" customFormat="1"/>
    <row r="103" s="692" customFormat="1"/>
    <row r="104" s="692" customFormat="1"/>
    <row r="105" s="692" customFormat="1"/>
    <row r="106" s="692" customFormat="1"/>
    <row r="107" s="692" customFormat="1"/>
    <row r="108" s="692" customFormat="1"/>
    <row r="109" s="692" customFormat="1"/>
    <row r="110" s="692" customFormat="1"/>
    <row r="111" s="692" customFormat="1"/>
    <row r="112" s="692" customFormat="1"/>
    <row r="113" s="692" customFormat="1"/>
    <row r="114" s="692" customFormat="1"/>
    <row r="115" s="692" customFormat="1"/>
    <row r="116" s="692" customFormat="1"/>
    <row r="117" s="692" customFormat="1"/>
    <row r="118" s="692" customFormat="1"/>
    <row r="119" s="692" customFormat="1"/>
    <row r="120" s="692" customFormat="1"/>
    <row r="121" s="692" customFormat="1"/>
    <row r="122" s="692" customFormat="1"/>
    <row r="123" s="692" customFormat="1"/>
    <row r="124" s="692" customFormat="1"/>
    <row r="125" s="692" customFormat="1"/>
    <row r="126" s="692" customFormat="1"/>
    <row r="127" s="692" customFormat="1"/>
    <row r="128" s="692" customFormat="1"/>
    <row r="129" s="692" customFormat="1"/>
    <row r="130" s="692" customFormat="1"/>
    <row r="131" s="692" customFormat="1"/>
    <row r="132" s="692" customFormat="1"/>
    <row r="133" s="692" customFormat="1"/>
    <row r="134" s="692" customFormat="1"/>
    <row r="135" s="692" customFormat="1"/>
    <row r="136" s="692" customFormat="1"/>
    <row r="137" s="692" customFormat="1"/>
    <row r="138" s="692" customFormat="1"/>
    <row r="139" s="692" customFormat="1"/>
    <row r="140" s="692" customFormat="1"/>
    <row r="141" s="692" customFormat="1"/>
    <row r="142" s="692" customFormat="1"/>
    <row r="143" s="692" customFormat="1"/>
    <row r="144" s="692" customFormat="1"/>
    <row r="145" s="692" customFormat="1"/>
    <row r="146" s="692" customFormat="1"/>
    <row r="147" s="692" customFormat="1"/>
    <row r="148" s="692" customFormat="1"/>
    <row r="149" s="692" customFormat="1"/>
    <row r="150" s="692" customFormat="1"/>
    <row r="151" s="692" customFormat="1"/>
    <row r="152" s="692" customFormat="1"/>
    <row r="153" s="692" customFormat="1"/>
    <row r="154" s="692" customFormat="1"/>
    <row r="155" s="692" customFormat="1"/>
    <row r="156" s="692" customFormat="1"/>
    <row r="157" s="692" customFormat="1"/>
    <row r="158" s="692" customFormat="1"/>
    <row r="159" s="692" customFormat="1"/>
    <row r="160" s="692" customFormat="1"/>
    <row r="161" s="692" customFormat="1"/>
    <row r="162" s="692" customFormat="1"/>
    <row r="163" s="692" customFormat="1"/>
    <row r="164" s="692" customFormat="1"/>
    <row r="165" s="692" customFormat="1"/>
    <row r="166" s="692" customFormat="1"/>
    <row r="167" s="692" customFormat="1"/>
    <row r="168" s="692" customFormat="1"/>
    <row r="169" s="692" customFormat="1"/>
    <row r="170" s="692" customFormat="1"/>
    <row r="171" s="692" customFormat="1"/>
    <row r="172" s="692" customFormat="1"/>
    <row r="173" s="692" customFormat="1"/>
    <row r="174" s="692" customFormat="1"/>
    <row r="175" s="692" customFormat="1"/>
    <row r="176" s="692" customFormat="1"/>
    <row r="177" s="692" customFormat="1"/>
    <row r="178" s="692" customFormat="1"/>
    <row r="179" s="692" customFormat="1"/>
    <row r="180" s="692" customFormat="1"/>
    <row r="181" s="692" customFormat="1"/>
    <row r="182" s="692" customFormat="1"/>
    <row r="183" s="692" customFormat="1"/>
    <row r="184" s="692" customFormat="1"/>
    <row r="185" s="692" customFormat="1"/>
    <row r="186" s="692" customFormat="1"/>
    <row r="187" s="692" customFormat="1"/>
    <row r="188" s="692" customFormat="1"/>
    <row r="189" s="692" customFormat="1"/>
    <row r="190" s="692" customFormat="1"/>
    <row r="191" s="692" customFormat="1"/>
    <row r="192" s="692" customFormat="1"/>
    <row r="193" s="692" customFormat="1"/>
    <row r="194" s="692" customFormat="1"/>
    <row r="195" s="692" customFormat="1"/>
    <row r="196" s="692" customFormat="1"/>
    <row r="197" s="692" customFormat="1"/>
    <row r="198" s="692" customFormat="1"/>
    <row r="199" s="692" customFormat="1"/>
    <row r="200" s="692" customFormat="1"/>
    <row r="201" s="692" customFormat="1"/>
    <row r="202" s="692" customFormat="1"/>
    <row r="203" s="692" customFormat="1"/>
    <row r="204" s="692" customFormat="1"/>
    <row r="205" s="692" customFormat="1"/>
    <row r="206" s="692" customFormat="1"/>
    <row r="207" s="692" customFormat="1"/>
    <row r="208" s="692" customFormat="1"/>
    <row r="209" s="692" customFormat="1"/>
    <row r="210" s="692" customFormat="1"/>
    <row r="211" s="692" customFormat="1"/>
    <row r="212" s="692" customFormat="1"/>
    <row r="213" s="692" customFormat="1"/>
    <row r="214" s="692" customFormat="1"/>
    <row r="215" s="692" customFormat="1"/>
    <row r="216" s="692" customFormat="1"/>
    <row r="217" s="692" customFormat="1"/>
    <row r="218" s="692" customFormat="1"/>
    <row r="219" s="692" customFormat="1"/>
    <row r="220" s="692" customFormat="1"/>
    <row r="221" s="692" customFormat="1"/>
    <row r="222" s="692" customFormat="1"/>
    <row r="223" s="692" customFormat="1"/>
    <row r="224" s="692" customFormat="1"/>
    <row r="225" spans="1:28" s="692" customFormat="1"/>
    <row r="226" spans="1:28" s="692" customFormat="1"/>
    <row r="227" spans="1:28" s="692" customFormat="1"/>
    <row r="228" spans="1:28" s="692" customFormat="1"/>
    <row r="229" spans="1:28" s="692" customFormat="1"/>
    <row r="230" spans="1:28" s="692" customFormat="1"/>
    <row r="231" spans="1:28" s="692" customFormat="1"/>
    <row r="232" spans="1:28" s="692" customFormat="1"/>
    <row r="233" spans="1:28" s="692" customFormat="1"/>
    <row r="234" spans="1:28">
      <c r="A234" s="692"/>
      <c r="B234" s="692"/>
      <c r="C234" s="692"/>
      <c r="D234" s="692"/>
      <c r="E234" s="692"/>
      <c r="F234" s="692"/>
      <c r="G234" s="692"/>
      <c r="H234" s="692"/>
      <c r="I234" s="692"/>
      <c r="J234" s="692"/>
      <c r="K234" s="692"/>
      <c r="L234" s="692"/>
      <c r="M234" s="692"/>
      <c r="N234" s="692"/>
      <c r="O234" s="692"/>
      <c r="P234" s="692"/>
      <c r="Q234" s="692"/>
      <c r="R234" s="692"/>
      <c r="S234" s="692"/>
      <c r="T234" s="692"/>
      <c r="U234" s="692"/>
      <c r="V234" s="692"/>
      <c r="W234" s="692"/>
      <c r="X234" s="692"/>
      <c r="Y234" s="692"/>
      <c r="Z234" s="692"/>
      <c r="AA234" s="692"/>
      <c r="AB234" s="692"/>
    </row>
    <row r="235" spans="1:28">
      <c r="A235" s="692"/>
      <c r="B235" s="692"/>
      <c r="C235" s="692"/>
      <c r="D235" s="692"/>
      <c r="E235" s="692"/>
      <c r="F235" s="692"/>
      <c r="G235" s="692"/>
      <c r="H235" s="692"/>
      <c r="I235" s="692"/>
      <c r="J235" s="692"/>
      <c r="K235" s="692"/>
      <c r="L235" s="692"/>
      <c r="M235" s="692"/>
      <c r="N235" s="692"/>
      <c r="O235" s="692"/>
      <c r="P235" s="692"/>
      <c r="Q235" s="692"/>
      <c r="R235" s="692"/>
      <c r="S235" s="692"/>
      <c r="T235" s="692"/>
      <c r="U235" s="692"/>
      <c r="V235" s="692"/>
      <c r="W235" s="692"/>
      <c r="X235" s="692"/>
      <c r="Y235" s="692"/>
      <c r="Z235" s="692"/>
      <c r="AA235" s="692"/>
      <c r="AB235" s="692"/>
    </row>
    <row r="236" spans="1:28">
      <c r="A236" s="692"/>
      <c r="B236" s="692"/>
      <c r="C236" s="692"/>
      <c r="D236" s="692"/>
      <c r="E236" s="692"/>
      <c r="F236" s="692"/>
      <c r="G236" s="692"/>
      <c r="H236" s="692"/>
      <c r="I236" s="692"/>
      <c r="J236" s="692"/>
      <c r="K236" s="692"/>
      <c r="L236" s="692"/>
      <c r="M236" s="692"/>
      <c r="N236" s="692"/>
      <c r="O236" s="692"/>
      <c r="P236" s="692"/>
      <c r="Q236" s="692"/>
      <c r="R236" s="692"/>
      <c r="S236" s="692"/>
      <c r="T236" s="692"/>
      <c r="U236" s="692"/>
      <c r="V236" s="692"/>
      <c r="W236" s="692"/>
      <c r="X236" s="692"/>
      <c r="Y236" s="692"/>
      <c r="Z236" s="692"/>
      <c r="AA236" s="692"/>
      <c r="AB236" s="692"/>
    </row>
  </sheetData>
  <mergeCells count="20">
    <mergeCell ref="A27:A28"/>
    <mergeCell ref="A3:B3"/>
    <mergeCell ref="C3:AB3"/>
    <mergeCell ref="A5:A7"/>
    <mergeCell ref="A9:A10"/>
    <mergeCell ref="A12:A13"/>
    <mergeCell ref="A15:B15"/>
    <mergeCell ref="A17:AB17"/>
    <mergeCell ref="A18:B18"/>
    <mergeCell ref="C18:AB18"/>
    <mergeCell ref="A20:A22"/>
    <mergeCell ref="A24:A25"/>
    <mergeCell ref="A42:A43"/>
    <mergeCell ref="A45:B45"/>
    <mergeCell ref="A30:B30"/>
    <mergeCell ref="A32:AB32"/>
    <mergeCell ref="A33:B33"/>
    <mergeCell ref="C33:AB33"/>
    <mergeCell ref="A35:A37"/>
    <mergeCell ref="A39:A4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G39" sqref="G39"/>
    </sheetView>
  </sheetViews>
  <sheetFormatPr defaultColWidth="11.44140625" defaultRowHeight="13.2"/>
  <cols>
    <col min="1" max="1" width="47" customWidth="1"/>
    <col min="2" max="2" width="21.88671875" customWidth="1"/>
    <col min="3" max="3" width="17.5546875" customWidth="1"/>
    <col min="4" max="4" width="19.6640625" customWidth="1"/>
  </cols>
  <sheetData>
    <row r="1" spans="1:4" ht="18.75" customHeight="1">
      <c r="A1" s="720" t="s">
        <v>54</v>
      </c>
      <c r="B1" s="720"/>
      <c r="C1" s="720"/>
      <c r="D1" s="720"/>
    </row>
    <row r="2" spans="1:4" ht="10.5" customHeight="1">
      <c r="A2" s="60"/>
      <c r="B2" s="60"/>
      <c r="C2" s="60"/>
      <c r="D2" s="11"/>
    </row>
    <row r="3" spans="1:4" ht="31.5" customHeight="1">
      <c r="A3" s="727" t="s">
        <v>55</v>
      </c>
      <c r="B3" s="124" t="s">
        <v>56</v>
      </c>
      <c r="C3" s="125" t="s">
        <v>57</v>
      </c>
      <c r="D3" s="110" t="s">
        <v>58</v>
      </c>
    </row>
    <row r="4" spans="1:4" ht="17.25" customHeight="1">
      <c r="A4" s="728"/>
      <c r="B4" s="111" t="s">
        <v>23</v>
      </c>
      <c r="C4" s="112" t="s">
        <v>23</v>
      </c>
      <c r="D4" s="113" t="s">
        <v>24</v>
      </c>
    </row>
    <row r="5" spans="1:4" ht="33" customHeight="1">
      <c r="A5" s="114" t="s">
        <v>59</v>
      </c>
      <c r="B5" s="91">
        <v>4533.9285540999999</v>
      </c>
      <c r="C5" s="120">
        <f>'6.'!B12</f>
        <v>2360.1999999999998</v>
      </c>
      <c r="D5" s="115">
        <f>C5/B5*100</f>
        <v>52.05640035650071</v>
      </c>
    </row>
    <row r="6" spans="1:4" ht="33" customHeight="1">
      <c r="A6" s="116" t="s">
        <v>60</v>
      </c>
      <c r="B6" s="92">
        <v>4346.6625629188202</v>
      </c>
      <c r="C6" s="121">
        <f>'6.'!B12</f>
        <v>2360.1999999999998</v>
      </c>
      <c r="D6" s="117">
        <f t="shared" ref="D6:D10" si="0">C6/B6*100</f>
        <v>54.29913101915843</v>
      </c>
    </row>
    <row r="7" spans="1:4" ht="33" customHeight="1">
      <c r="A7" s="116" t="s">
        <v>61</v>
      </c>
      <c r="B7" s="92">
        <f>B5</f>
        <v>4533.9285540999999</v>
      </c>
      <c r="C7" s="121">
        <f>'12.'!B12</f>
        <v>2151.1999999999998</v>
      </c>
      <c r="D7" s="117">
        <f t="shared" si="0"/>
        <v>47.4467114850031</v>
      </c>
    </row>
    <row r="8" spans="1:4" ht="33" customHeight="1">
      <c r="A8" s="116" t="s">
        <v>62</v>
      </c>
      <c r="B8" s="92">
        <f t="shared" ref="B8" si="1">B6</f>
        <v>4346.6625629188202</v>
      </c>
      <c r="C8" s="121">
        <f>'12.'!B12</f>
        <v>2151.1999999999998</v>
      </c>
      <c r="D8" s="117">
        <f t="shared" si="0"/>
        <v>49.490844270999752</v>
      </c>
    </row>
    <row r="9" spans="1:4" ht="33" customHeight="1">
      <c r="A9" s="116" t="s">
        <v>124</v>
      </c>
      <c r="B9" s="92">
        <f>B5</f>
        <v>4533.9285540999999</v>
      </c>
      <c r="C9" s="121">
        <v>2474.9619890710401</v>
      </c>
      <c r="D9" s="117">
        <f t="shared" si="0"/>
        <v>54.587582480384469</v>
      </c>
    </row>
    <row r="10" spans="1:4" ht="33" customHeight="1">
      <c r="A10" s="116" t="s">
        <v>125</v>
      </c>
      <c r="B10" s="92">
        <f t="shared" ref="B10" si="2">B6</f>
        <v>4346.6625629188202</v>
      </c>
      <c r="C10" s="121">
        <f>C9</f>
        <v>2474.9619890710401</v>
      </c>
      <c r="D10" s="117">
        <f t="shared" si="0"/>
        <v>56.939363321754669</v>
      </c>
    </row>
    <row r="11" spans="1:4" ht="16.95" customHeight="1">
      <c r="A11" s="118"/>
      <c r="B11" s="122"/>
      <c r="C11" s="123"/>
      <c r="D11" s="119"/>
    </row>
  </sheetData>
  <mergeCells count="2">
    <mergeCell ref="A1:D1"/>
    <mergeCell ref="A3:A4"/>
  </mergeCells>
  <hyperlinks>
    <hyperlink ref="A1:D1" location="'0'!A1" display="EESTIMAA METSASUSE  JAOTUS" xr:uid="{00000000-0004-0000-0300-000000000000}"/>
  </hyperlinks>
  <printOptions horizontalCentered="1"/>
  <pageMargins left="0.78740157480314965" right="0.78740157480314965" top="0.98425196850393704" bottom="1.1811023622047245" header="0.51181102362204722" footer="0.51181102362204722"/>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
  <sheetViews>
    <sheetView zoomScaleNormal="100" workbookViewId="0">
      <selection activeCell="B10" sqref="B10"/>
    </sheetView>
  </sheetViews>
  <sheetFormatPr defaultColWidth="11.44140625" defaultRowHeight="13.2"/>
  <cols>
    <col min="1" max="1" width="28.44140625" customWidth="1"/>
    <col min="2" max="2" width="11.109375" customWidth="1"/>
    <col min="3" max="3" width="9.88671875" customWidth="1"/>
    <col min="4" max="4" width="8" customWidth="1"/>
    <col min="5" max="5" width="11.109375" customWidth="1"/>
    <col min="6" max="6" width="10.33203125" customWidth="1"/>
    <col min="7" max="7" width="8.33203125" customWidth="1"/>
    <col min="8" max="8" width="9.33203125" customWidth="1"/>
    <col min="9" max="9" width="7.6640625" customWidth="1"/>
    <col min="10" max="10" width="8.88671875" customWidth="1"/>
  </cols>
  <sheetData>
    <row r="1" spans="1:10" ht="15.75" customHeight="1">
      <c r="A1" s="720" t="s">
        <v>407</v>
      </c>
      <c r="B1" s="720"/>
      <c r="C1" s="720"/>
      <c r="D1" s="720"/>
      <c r="E1" s="720"/>
      <c r="F1" s="720"/>
      <c r="G1" s="720"/>
      <c r="H1" s="720"/>
      <c r="I1" s="720"/>
      <c r="J1" s="720"/>
    </row>
    <row r="2" spans="1:10" ht="10.5" customHeight="1">
      <c r="A2" s="83"/>
      <c r="B2" s="83"/>
      <c r="C2" s="83"/>
      <c r="D2" s="83"/>
    </row>
    <row r="3" spans="1:10" ht="15.75" customHeight="1">
      <c r="A3" s="729" t="s">
        <v>408</v>
      </c>
      <c r="B3" s="706" t="s">
        <v>63</v>
      </c>
      <c r="C3" s="707"/>
      <c r="D3" s="708" t="s">
        <v>230</v>
      </c>
      <c r="E3" s="731" t="s">
        <v>64</v>
      </c>
      <c r="F3" s="732"/>
      <c r="G3" s="708" t="s">
        <v>230</v>
      </c>
      <c r="H3" s="706" t="s">
        <v>22</v>
      </c>
      <c r="I3" s="733"/>
      <c r="J3" s="708" t="s">
        <v>230</v>
      </c>
    </row>
    <row r="4" spans="1:10" ht="30" customHeight="1">
      <c r="A4" s="730"/>
      <c r="B4" s="85" t="s">
        <v>23</v>
      </c>
      <c r="C4" s="134" t="s">
        <v>24</v>
      </c>
      <c r="D4" s="709"/>
      <c r="E4" s="85" t="s">
        <v>23</v>
      </c>
      <c r="F4" s="134" t="s">
        <v>24</v>
      </c>
      <c r="G4" s="709"/>
      <c r="H4" s="85" t="s">
        <v>23</v>
      </c>
      <c r="I4" s="134" t="s">
        <v>24</v>
      </c>
      <c r="J4" s="709"/>
    </row>
    <row r="5" spans="1:10" ht="27.75" customHeight="1">
      <c r="A5" s="129" t="s">
        <v>399</v>
      </c>
      <c r="B5" s="135">
        <v>476.15300000000002</v>
      </c>
      <c r="C5" s="136">
        <f>B5/$B$9*100</f>
        <v>20.174264892805695</v>
      </c>
      <c r="D5" s="139">
        <v>4.1933147367633801</v>
      </c>
      <c r="E5" s="135">
        <v>404.13900000000001</v>
      </c>
      <c r="F5" s="136">
        <f>E5/$E$9*100</f>
        <v>37.141441842170082</v>
      </c>
      <c r="G5" s="139">
        <v>4.6637786200825699</v>
      </c>
      <c r="H5" s="135">
        <v>72.013999999999996</v>
      </c>
      <c r="I5" s="136">
        <f>H5/$H$9*100</f>
        <v>5.6610685390679283</v>
      </c>
      <c r="J5" s="139">
        <v>8.8652227760732298</v>
      </c>
    </row>
    <row r="6" spans="1:10" ht="27.75" customHeight="1">
      <c r="A6" s="130" t="s">
        <v>401</v>
      </c>
      <c r="B6" s="92">
        <v>245.94200000000001</v>
      </c>
      <c r="C6" s="137">
        <f t="shared" ref="C6:C7" si="0">B6/$B$9*100</f>
        <v>10.420388102703162</v>
      </c>
      <c r="D6" s="140">
        <v>5.29033556412001</v>
      </c>
      <c r="E6" s="92">
        <v>140.196</v>
      </c>
      <c r="F6" s="137">
        <f t="shared" ref="F6:F7" si="1">E6/$E$9*100</f>
        <v>12.884382800236741</v>
      </c>
      <c r="G6" s="140">
        <v>7.3282609881284699</v>
      </c>
      <c r="H6" s="92">
        <v>105.746</v>
      </c>
      <c r="I6" s="137">
        <f t="shared" ref="I6:I7" si="2">H6/$H$9*100</f>
        <v>8.3127635422595212</v>
      </c>
      <c r="J6" s="140">
        <v>6.9521347529623396</v>
      </c>
    </row>
    <row r="7" spans="1:10" ht="27.75" customHeight="1">
      <c r="A7" s="132" t="s">
        <v>427</v>
      </c>
      <c r="B7" s="93">
        <v>1638.105</v>
      </c>
      <c r="C7" s="133">
        <f t="shared" si="0"/>
        <v>69.405347004491148</v>
      </c>
      <c r="D7" s="141">
        <v>1.73413277862977</v>
      </c>
      <c r="E7" s="93">
        <v>543.77300000000002</v>
      </c>
      <c r="F7" s="133">
        <f t="shared" si="1"/>
        <v>49.97417535759319</v>
      </c>
      <c r="G7" s="141">
        <v>3.7460740368268599</v>
      </c>
      <c r="H7" s="93">
        <v>1094.3320000000001</v>
      </c>
      <c r="I7" s="133">
        <f t="shared" si="2"/>
        <v>86.026167918672542</v>
      </c>
      <c r="J7" s="141">
        <v>2.03610766827514</v>
      </c>
    </row>
    <row r="8" spans="1:10" ht="27.75" customHeight="1">
      <c r="A8" s="128" t="s">
        <v>122</v>
      </c>
      <c r="B8" s="91">
        <v>1884.047</v>
      </c>
      <c r="C8" s="131"/>
      <c r="D8" s="142">
        <v>1.4764902032073399</v>
      </c>
      <c r="E8" s="91">
        <v>683.96900000000005</v>
      </c>
      <c r="F8" s="131"/>
      <c r="G8" s="142">
        <v>3.21545528955349</v>
      </c>
      <c r="H8" s="91">
        <v>1200.078</v>
      </c>
      <c r="I8" s="131"/>
      <c r="J8" s="142">
        <v>1.84152450706718</v>
      </c>
    </row>
    <row r="9" spans="1:10" ht="18" customHeight="1">
      <c r="A9" s="126" t="s">
        <v>121</v>
      </c>
      <c r="B9" s="84">
        <v>2360.1999999999998</v>
      </c>
      <c r="C9" s="138">
        <f>SUM(C5:C7)</f>
        <v>100</v>
      </c>
      <c r="D9" s="63">
        <v>1.2021727079294899</v>
      </c>
      <c r="E9" s="84">
        <v>1088.1079999999999</v>
      </c>
      <c r="F9" s="138">
        <f>SUM(F5:F7)</f>
        <v>100.00000000000001</v>
      </c>
      <c r="G9" s="63">
        <v>2.48353203396799</v>
      </c>
      <c r="H9" s="84">
        <v>1272.0920000000001</v>
      </c>
      <c r="I9" s="127"/>
      <c r="J9" s="63">
        <v>1.7995969002888901</v>
      </c>
    </row>
    <row r="10" spans="1:10" ht="22.5" customHeight="1">
      <c r="A10" s="69" t="s">
        <v>400</v>
      </c>
      <c r="B10" s="70"/>
      <c r="C10" s="70"/>
      <c r="D10" s="70"/>
      <c r="E10" s="70"/>
      <c r="F10" s="70"/>
      <c r="G10" s="70"/>
      <c r="H10" s="70"/>
    </row>
    <row r="11" spans="1:10" ht="17.25" customHeight="1">
      <c r="A11" s="701"/>
      <c r="B11" s="701"/>
      <c r="C11" s="701"/>
      <c r="D11" s="701"/>
    </row>
  </sheetData>
  <mergeCells count="9">
    <mergeCell ref="A11:D11"/>
    <mergeCell ref="A1:J1"/>
    <mergeCell ref="A3:A4"/>
    <mergeCell ref="D3:D4"/>
    <mergeCell ref="G3:G4"/>
    <mergeCell ref="J3:J4"/>
    <mergeCell ref="E3:F3"/>
    <mergeCell ref="B3:C3"/>
    <mergeCell ref="H3:I3"/>
  </mergeCells>
  <hyperlinks>
    <hyperlink ref="A1:J1" location="'0'!A1" display="METSAMAA  PINDALA  KAITSEREŽIIMI  JÄRGI" xr:uid="{00000000-0004-0000-0400-000000000000}"/>
  </hyperlinks>
  <printOptions horizontalCentered="1"/>
  <pageMargins left="0.78740157480314965" right="0.78740157480314965" top="0.98425196850393704" bottom="1.1811023622047245" header="0.51181102362204722" footer="0.51181102362204722"/>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2"/>
  <sheetViews>
    <sheetView topLeftCell="A7" zoomScaleNormal="100" workbookViewId="0">
      <selection activeCell="J32" sqref="J32"/>
    </sheetView>
  </sheetViews>
  <sheetFormatPr defaultColWidth="11.44140625" defaultRowHeight="13.2"/>
  <cols>
    <col min="1" max="1" width="9.109375" customWidth="1"/>
    <col min="2" max="2" width="10.109375" customWidth="1"/>
    <col min="3" max="3" width="28.88671875" customWidth="1"/>
    <col min="4" max="4" width="49.5546875" customWidth="1"/>
    <col min="5" max="5" width="38.21875" customWidth="1"/>
  </cols>
  <sheetData>
    <row r="1" spans="1:5" ht="28.5" customHeight="1">
      <c r="A1" s="734" t="s">
        <v>409</v>
      </c>
      <c r="B1" s="734"/>
      <c r="C1" s="734"/>
      <c r="D1" s="734"/>
      <c r="E1" s="734"/>
    </row>
    <row r="2" spans="1:5" ht="9" customHeight="1" thickBot="1"/>
    <row r="3" spans="1:5" ht="26.4">
      <c r="A3" s="606" t="s">
        <v>410</v>
      </c>
      <c r="B3" s="607" t="s">
        <v>331</v>
      </c>
      <c r="C3" s="608" t="s">
        <v>332</v>
      </c>
      <c r="D3" s="608" t="s">
        <v>333</v>
      </c>
      <c r="E3" s="609" t="s">
        <v>334</v>
      </c>
    </row>
    <row r="4" spans="1:5" ht="15.75" customHeight="1">
      <c r="A4" s="735" t="s">
        <v>399</v>
      </c>
      <c r="B4" s="597">
        <v>1</v>
      </c>
      <c r="C4" s="598" t="s">
        <v>335</v>
      </c>
      <c r="D4" s="598" t="s">
        <v>336</v>
      </c>
      <c r="E4" s="599"/>
    </row>
    <row r="5" spans="1:5" ht="15.75" customHeight="1">
      <c r="A5" s="735"/>
      <c r="B5" s="597">
        <v>2</v>
      </c>
      <c r="C5" s="598" t="s">
        <v>337</v>
      </c>
      <c r="D5" s="598" t="s">
        <v>338</v>
      </c>
      <c r="E5" s="599"/>
    </row>
    <row r="6" spans="1:5" ht="15.75" customHeight="1">
      <c r="A6" s="735"/>
      <c r="B6" s="597">
        <v>3</v>
      </c>
      <c r="C6" s="598" t="s">
        <v>339</v>
      </c>
      <c r="D6" s="598" t="s">
        <v>340</v>
      </c>
      <c r="E6" s="599"/>
    </row>
    <row r="7" spans="1:5" ht="15.75" customHeight="1">
      <c r="A7" s="735"/>
      <c r="B7" s="597">
        <v>4</v>
      </c>
      <c r="C7" s="598" t="s">
        <v>341</v>
      </c>
      <c r="D7" s="598" t="s">
        <v>342</v>
      </c>
      <c r="E7" s="599"/>
    </row>
    <row r="8" spans="1:5" ht="15.75" customHeight="1">
      <c r="A8" s="735"/>
      <c r="B8" s="597">
        <v>5</v>
      </c>
      <c r="C8" s="598" t="s">
        <v>343</v>
      </c>
      <c r="D8" s="598" t="s">
        <v>344</v>
      </c>
      <c r="E8" s="599"/>
    </row>
    <row r="9" spans="1:5" ht="15.75" customHeight="1">
      <c r="A9" s="735"/>
      <c r="B9" s="597">
        <v>6</v>
      </c>
      <c r="C9" s="598" t="s">
        <v>345</v>
      </c>
      <c r="D9" s="598" t="s">
        <v>346</v>
      </c>
      <c r="E9" s="599"/>
    </row>
    <row r="10" spans="1:5" ht="15.75" customHeight="1">
      <c r="A10" s="735"/>
      <c r="B10" s="597">
        <v>7</v>
      </c>
      <c r="C10" s="598" t="s">
        <v>347</v>
      </c>
      <c r="D10" s="598" t="s">
        <v>348</v>
      </c>
      <c r="E10" s="599"/>
    </row>
    <row r="11" spans="1:5" ht="15.75" customHeight="1">
      <c r="A11" s="735"/>
      <c r="B11" s="597">
        <v>8</v>
      </c>
      <c r="C11" s="598" t="s">
        <v>349</v>
      </c>
      <c r="D11" s="598" t="s">
        <v>350</v>
      </c>
      <c r="E11" s="599"/>
    </row>
    <row r="12" spans="1:5" ht="15.75" customHeight="1">
      <c r="A12" s="735"/>
      <c r="B12" s="597">
        <v>9</v>
      </c>
      <c r="C12" s="598" t="s">
        <v>351</v>
      </c>
      <c r="D12" s="598" t="s">
        <v>352</v>
      </c>
      <c r="E12" s="599"/>
    </row>
    <row r="13" spans="1:5" ht="39.6">
      <c r="A13" s="735"/>
      <c r="B13" s="597">
        <v>10</v>
      </c>
      <c r="C13" s="598" t="s">
        <v>413</v>
      </c>
      <c r="D13" s="600" t="s">
        <v>414</v>
      </c>
      <c r="E13" s="599" t="s">
        <v>392</v>
      </c>
    </row>
    <row r="14" spans="1:5" ht="39.6">
      <c r="A14" s="735"/>
      <c r="B14" s="597">
        <v>11</v>
      </c>
      <c r="C14" s="601" t="s">
        <v>415</v>
      </c>
      <c r="D14" s="600" t="s">
        <v>416</v>
      </c>
      <c r="E14" s="599" t="s">
        <v>392</v>
      </c>
    </row>
    <row r="15" spans="1:5">
      <c r="A15" s="735"/>
      <c r="B15" s="597">
        <v>12</v>
      </c>
      <c r="C15" s="598" t="s">
        <v>353</v>
      </c>
      <c r="D15" s="598" t="s">
        <v>354</v>
      </c>
      <c r="E15" s="599" t="s">
        <v>355</v>
      </c>
    </row>
    <row r="16" spans="1:5" ht="15.75" customHeight="1">
      <c r="A16" s="735"/>
      <c r="B16" s="597">
        <v>13</v>
      </c>
      <c r="C16" s="598" t="s">
        <v>356</v>
      </c>
      <c r="D16" s="598" t="s">
        <v>354</v>
      </c>
      <c r="E16" s="599" t="s">
        <v>357</v>
      </c>
    </row>
    <row r="17" spans="1:5">
      <c r="A17" s="735"/>
      <c r="B17" s="597">
        <v>14</v>
      </c>
      <c r="C17" s="598" t="s">
        <v>358</v>
      </c>
      <c r="D17" s="598" t="s">
        <v>354</v>
      </c>
      <c r="E17" s="599" t="s">
        <v>359</v>
      </c>
    </row>
    <row r="18" spans="1:5">
      <c r="A18" s="735"/>
      <c r="B18" s="597">
        <v>15</v>
      </c>
      <c r="C18" s="598" t="s">
        <v>360</v>
      </c>
      <c r="D18" s="598" t="s">
        <v>354</v>
      </c>
      <c r="E18" s="599" t="s">
        <v>361</v>
      </c>
    </row>
    <row r="19" spans="1:5" ht="15.75" customHeight="1">
      <c r="A19" s="735" t="s">
        <v>362</v>
      </c>
      <c r="B19" s="597">
        <v>16</v>
      </c>
      <c r="C19" s="598" t="s">
        <v>363</v>
      </c>
      <c r="D19" s="598" t="s">
        <v>364</v>
      </c>
      <c r="E19" s="599"/>
    </row>
    <row r="20" spans="1:5" ht="15.75" customHeight="1">
      <c r="A20" s="735"/>
      <c r="B20" s="597">
        <v>17</v>
      </c>
      <c r="C20" s="602" t="s">
        <v>365</v>
      </c>
      <c r="D20" s="598" t="s">
        <v>366</v>
      </c>
      <c r="E20" s="599"/>
    </row>
    <row r="21" spans="1:5" ht="15.75" customHeight="1">
      <c r="A21" s="735"/>
      <c r="B21" s="597">
        <v>18</v>
      </c>
      <c r="C21" s="598" t="s">
        <v>367</v>
      </c>
      <c r="D21" s="598" t="s">
        <v>368</v>
      </c>
      <c r="E21" s="599"/>
    </row>
    <row r="22" spans="1:5" ht="15.75" customHeight="1">
      <c r="A22" s="735"/>
      <c r="B22" s="597">
        <v>19</v>
      </c>
      <c r="C22" s="598" t="s">
        <v>369</v>
      </c>
      <c r="D22" s="598" t="s">
        <v>370</v>
      </c>
      <c r="E22" s="599"/>
    </row>
    <row r="23" spans="1:5" ht="15.75" customHeight="1">
      <c r="A23" s="735"/>
      <c r="B23" s="597">
        <v>20</v>
      </c>
      <c r="C23" s="598" t="s">
        <v>371</v>
      </c>
      <c r="D23" s="598" t="s">
        <v>372</v>
      </c>
      <c r="E23" s="599"/>
    </row>
    <row r="24" spans="1:5">
      <c r="A24" s="735"/>
      <c r="B24" s="597">
        <v>21</v>
      </c>
      <c r="C24" s="600" t="s">
        <v>379</v>
      </c>
      <c r="D24" s="598" t="s">
        <v>377</v>
      </c>
      <c r="E24" s="599" t="s">
        <v>417</v>
      </c>
    </row>
    <row r="25" spans="1:5" ht="15.75" customHeight="1">
      <c r="A25" s="735"/>
      <c r="B25" s="597">
        <v>22</v>
      </c>
      <c r="C25" s="598" t="s">
        <v>418</v>
      </c>
      <c r="D25" s="598" t="s">
        <v>354</v>
      </c>
      <c r="E25" s="599" t="s">
        <v>373</v>
      </c>
    </row>
    <row r="26" spans="1:5" ht="15.75" customHeight="1">
      <c r="A26" s="735"/>
      <c r="B26" s="597">
        <v>23</v>
      </c>
      <c r="C26" s="598" t="s">
        <v>374</v>
      </c>
      <c r="D26" s="602" t="s">
        <v>375</v>
      </c>
      <c r="E26" s="603"/>
    </row>
    <row r="27" spans="1:5" ht="15.75" customHeight="1">
      <c r="A27" s="735"/>
      <c r="B27" s="597">
        <v>24</v>
      </c>
      <c r="C27" s="598" t="s">
        <v>376</v>
      </c>
      <c r="D27" s="598" t="s">
        <v>377</v>
      </c>
      <c r="E27" s="599" t="s">
        <v>378</v>
      </c>
    </row>
    <row r="28" spans="1:5" ht="15.75" customHeight="1">
      <c r="A28" s="735"/>
      <c r="B28" s="597">
        <v>25</v>
      </c>
      <c r="C28" s="598" t="s">
        <v>380</v>
      </c>
      <c r="D28" s="598" t="s">
        <v>381</v>
      </c>
      <c r="E28" s="599"/>
    </row>
    <row r="29" spans="1:5" ht="15.75" customHeight="1">
      <c r="A29" s="735"/>
      <c r="B29" s="597">
        <v>26</v>
      </c>
      <c r="C29" s="598" t="s">
        <v>382</v>
      </c>
      <c r="D29" s="598" t="s">
        <v>383</v>
      </c>
      <c r="E29" s="599"/>
    </row>
    <row r="30" spans="1:5" ht="15.75" customHeight="1">
      <c r="A30" s="735"/>
      <c r="B30" s="597">
        <v>27</v>
      </c>
      <c r="C30" s="598" t="s">
        <v>384</v>
      </c>
      <c r="D30" s="598" t="s">
        <v>385</v>
      </c>
      <c r="E30" s="599"/>
    </row>
    <row r="31" spans="1:5" ht="15.75" customHeight="1">
      <c r="A31" s="735"/>
      <c r="B31" s="597">
        <v>28</v>
      </c>
      <c r="C31" s="598" t="s">
        <v>438</v>
      </c>
      <c r="D31" s="598" t="s">
        <v>377</v>
      </c>
      <c r="E31" s="599" t="s">
        <v>439</v>
      </c>
    </row>
    <row r="32" spans="1:5" ht="66.599999999999994" thickBot="1">
      <c r="A32" s="736"/>
      <c r="B32" s="604">
        <v>29</v>
      </c>
      <c r="C32" s="613" t="s">
        <v>440</v>
      </c>
      <c r="D32" s="605" t="s">
        <v>419</v>
      </c>
      <c r="E32" s="614" t="s">
        <v>441</v>
      </c>
    </row>
  </sheetData>
  <mergeCells count="3">
    <mergeCell ref="A1:E1"/>
    <mergeCell ref="A4:A18"/>
    <mergeCell ref="A19:A32"/>
  </mergeCells>
  <printOptions horizontalCentered="1"/>
  <pageMargins left="0.78740157480314965" right="0.78740157480314965" top="0.98425196850393704" bottom="1.1811023622047245" header="0.51181102362204722" footer="0.51181102362204722"/>
  <pageSetup paperSize="9" orientation="landscape"/>
  <rowBreaks count="1" manualBreakCount="1">
    <brk id="1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4"/>
  <sheetViews>
    <sheetView zoomScaleNormal="100" workbookViewId="0">
      <selection activeCell="G20" sqref="G20"/>
    </sheetView>
  </sheetViews>
  <sheetFormatPr defaultColWidth="11.44140625" defaultRowHeight="13.2"/>
  <cols>
    <col min="1" max="1" width="25.109375" customWidth="1"/>
    <col min="2" max="2" width="11.44140625" customWidth="1"/>
    <col min="3" max="3" width="9.33203125" customWidth="1"/>
    <col min="4" max="4" width="7.5546875" customWidth="1"/>
    <col min="5" max="5" width="11.44140625" customWidth="1"/>
    <col min="6" max="6" width="8.44140625" customWidth="1"/>
    <col min="7" max="7" width="7.6640625" customWidth="1"/>
    <col min="8" max="8" width="11.44140625" customWidth="1"/>
    <col min="9" max="9" width="8.44140625" customWidth="1"/>
    <col min="11" max="12" width="7.6640625" customWidth="1"/>
  </cols>
  <sheetData>
    <row r="1" spans="1:13" ht="15.75" customHeight="1">
      <c r="A1" s="720" t="s">
        <v>65</v>
      </c>
      <c r="B1" s="720"/>
      <c r="C1" s="720"/>
      <c r="D1" s="720"/>
      <c r="E1" s="720"/>
      <c r="F1" s="720"/>
      <c r="G1" s="720"/>
      <c r="H1" s="720"/>
      <c r="I1" s="720"/>
      <c r="J1" s="720"/>
    </row>
    <row r="2" spans="1:13" ht="11.1" customHeight="1" thickBot="1">
      <c r="A2" s="83"/>
      <c r="B2" s="83"/>
      <c r="C2" s="83"/>
      <c r="D2" s="83"/>
      <c r="E2" s="83"/>
      <c r="F2" s="83"/>
      <c r="G2" s="83"/>
      <c r="H2" s="83"/>
      <c r="I2" s="83"/>
      <c r="J2" s="83"/>
      <c r="K2" s="143"/>
      <c r="L2" s="144"/>
      <c r="M2" s="145"/>
    </row>
    <row r="3" spans="1:13" ht="18.75" customHeight="1" thickBot="1">
      <c r="A3" s="740" t="s">
        <v>66</v>
      </c>
      <c r="B3" s="743" t="s">
        <v>40</v>
      </c>
      <c r="C3" s="744"/>
      <c r="D3" s="745"/>
      <c r="E3" s="746" t="s">
        <v>64</v>
      </c>
      <c r="F3" s="747"/>
      <c r="G3" s="747"/>
      <c r="H3" s="748" t="s">
        <v>22</v>
      </c>
      <c r="I3" s="749"/>
      <c r="J3" s="750"/>
      <c r="K3" s="143"/>
      <c r="L3" s="144"/>
      <c r="M3" s="145"/>
    </row>
    <row r="4" spans="1:13" ht="15.75" customHeight="1">
      <c r="A4" s="741"/>
      <c r="B4" s="751" t="s">
        <v>67</v>
      </c>
      <c r="C4" s="752"/>
      <c r="D4" s="753" t="s">
        <v>230</v>
      </c>
      <c r="E4" s="751" t="s">
        <v>67</v>
      </c>
      <c r="F4" s="752"/>
      <c r="G4" s="753" t="s">
        <v>230</v>
      </c>
      <c r="H4" s="755" t="s">
        <v>67</v>
      </c>
      <c r="I4" s="752"/>
      <c r="J4" s="737" t="s">
        <v>230</v>
      </c>
      <c r="K4" s="143"/>
      <c r="L4" s="144"/>
      <c r="M4" s="145"/>
    </row>
    <row r="5" spans="1:13" ht="29.25" customHeight="1" thickBot="1">
      <c r="A5" s="742"/>
      <c r="B5" s="562" t="s">
        <v>23</v>
      </c>
      <c r="C5" s="563" t="s">
        <v>24</v>
      </c>
      <c r="D5" s="754"/>
      <c r="E5" s="562" t="s">
        <v>23</v>
      </c>
      <c r="F5" s="563" t="s">
        <v>24</v>
      </c>
      <c r="G5" s="754"/>
      <c r="H5" s="564" t="s">
        <v>23</v>
      </c>
      <c r="I5" s="563" t="s">
        <v>24</v>
      </c>
      <c r="J5" s="738"/>
      <c r="K5" s="143"/>
      <c r="L5" s="144"/>
      <c r="M5" s="145"/>
    </row>
    <row r="6" spans="1:13" ht="16.95" customHeight="1">
      <c r="A6" s="146" t="s">
        <v>69</v>
      </c>
      <c r="B6" s="147">
        <v>449.517</v>
      </c>
      <c r="C6" s="148">
        <f>B6/$B$11*100</f>
        <v>19.045716464706384</v>
      </c>
      <c r="D6" s="156">
        <v>3.60131353620273</v>
      </c>
      <c r="E6" s="147">
        <v>300.60300000000001</v>
      </c>
      <c r="F6" s="148">
        <f>E6/$E$11*100</f>
        <v>27.626209898282156</v>
      </c>
      <c r="G6" s="156">
        <v>4.7757751949644396</v>
      </c>
      <c r="H6" s="147">
        <v>148.91399999999999</v>
      </c>
      <c r="I6" s="148">
        <f>H6/$H$11*100</f>
        <v>11.706228794772704</v>
      </c>
      <c r="J6" s="158">
        <v>4.7482428081293397</v>
      </c>
      <c r="K6" s="143"/>
      <c r="L6" s="144"/>
      <c r="M6" s="145"/>
    </row>
    <row r="7" spans="1:13" ht="16.95" customHeight="1">
      <c r="A7" s="149" t="s">
        <v>70</v>
      </c>
      <c r="B7" s="150">
        <v>40.249000000000002</v>
      </c>
      <c r="C7" s="151">
        <f t="shared" ref="C7:C10" si="0">B7/$B$11*100</f>
        <v>1.7053215829167023</v>
      </c>
      <c r="D7" s="157">
        <v>9.5956267703737499</v>
      </c>
      <c r="E7" s="150">
        <v>34.94</v>
      </c>
      <c r="F7" s="151">
        <f t="shared" ref="F7:F10" si="1">E7/$E$11*100</f>
        <v>3.2110783120793158</v>
      </c>
      <c r="G7" s="157">
        <v>10.6217683018796</v>
      </c>
      <c r="H7" s="150">
        <v>5.3090000000000002</v>
      </c>
      <c r="I7" s="151">
        <f t="shared" ref="I7:I10" si="2">H7/$H$11*100</f>
        <v>0.41734402857654951</v>
      </c>
      <c r="J7" s="159">
        <v>20.880099464524399</v>
      </c>
      <c r="K7" s="143"/>
      <c r="L7" s="144"/>
      <c r="M7" s="145"/>
    </row>
    <row r="8" spans="1:13" ht="16.95" customHeight="1">
      <c r="A8" s="152" t="s">
        <v>71</v>
      </c>
      <c r="B8" s="150">
        <v>1609.5889999999999</v>
      </c>
      <c r="C8" s="151">
        <f t="shared" si="0"/>
        <v>68.197144309804258</v>
      </c>
      <c r="D8" s="157">
        <v>1.45223735891109</v>
      </c>
      <c r="E8" s="150">
        <v>598.83799999999997</v>
      </c>
      <c r="F8" s="151">
        <f t="shared" si="1"/>
        <v>55.034794340267688</v>
      </c>
      <c r="G8" s="157">
        <v>3.01105090608374</v>
      </c>
      <c r="H8" s="150">
        <v>1010.751</v>
      </c>
      <c r="I8" s="151">
        <f t="shared" si="2"/>
        <v>79.455809799920118</v>
      </c>
      <c r="J8" s="159">
        <v>1.95432851083074</v>
      </c>
      <c r="K8" s="143"/>
      <c r="L8" s="144"/>
      <c r="M8" s="145"/>
    </row>
    <row r="9" spans="1:13" ht="16.95" customHeight="1">
      <c r="A9" s="152" t="s">
        <v>72</v>
      </c>
      <c r="B9" s="150">
        <v>296.459</v>
      </c>
      <c r="C9" s="151">
        <f t="shared" si="0"/>
        <v>12.560757562918399</v>
      </c>
      <c r="D9" s="157">
        <v>3.5493693714432202</v>
      </c>
      <c r="E9" s="150">
        <v>186.93899999999999</v>
      </c>
      <c r="F9" s="151">
        <f t="shared" si="1"/>
        <v>17.180187996044509</v>
      </c>
      <c r="G9" s="157">
        <v>4.8670804228141797</v>
      </c>
      <c r="H9" s="150">
        <v>109.521</v>
      </c>
      <c r="I9" s="151">
        <f t="shared" si="2"/>
        <v>8.6095188083880725</v>
      </c>
      <c r="J9" s="159">
        <v>5.1482740780218297</v>
      </c>
      <c r="K9" s="143"/>
      <c r="L9" s="144"/>
      <c r="M9" s="145"/>
    </row>
    <row r="10" spans="1:13" ht="16.95" customHeight="1" thickBot="1">
      <c r="A10" s="152" t="s">
        <v>73</v>
      </c>
      <c r="B10" s="150">
        <v>4.6349999999999998</v>
      </c>
      <c r="C10" s="151">
        <f t="shared" si="0"/>
        <v>0.19638166257096856</v>
      </c>
      <c r="D10" s="157">
        <v>23.537362098861099</v>
      </c>
      <c r="E10" s="150">
        <v>1.7290000000000001</v>
      </c>
      <c r="F10" s="151">
        <f t="shared" si="1"/>
        <v>0.15889966804765707</v>
      </c>
      <c r="G10" s="157">
        <v>44.6367464263597</v>
      </c>
      <c r="H10" s="150">
        <v>2.9060000000000001</v>
      </c>
      <c r="I10" s="151">
        <f t="shared" si="2"/>
        <v>0.22844259691909072</v>
      </c>
      <c r="J10" s="159">
        <v>26.533515531530799</v>
      </c>
      <c r="K10" s="143"/>
      <c r="L10" s="144"/>
      <c r="M10" s="145"/>
    </row>
    <row r="11" spans="1:13" ht="27.75" customHeight="1" thickTop="1" thickBot="1">
      <c r="A11" s="153" t="s">
        <v>40</v>
      </c>
      <c r="B11" s="84">
        <v>2360.1999999999998</v>
      </c>
      <c r="C11" s="99">
        <f>C10+C9+C8+C6</f>
        <v>100.00000000000001</v>
      </c>
      <c r="D11" s="154">
        <v>1.2021727079294899</v>
      </c>
      <c r="E11" s="84">
        <v>1088.1079999999999</v>
      </c>
      <c r="F11" s="99">
        <f>F10+F9+F8+F6</f>
        <v>100.00009190264201</v>
      </c>
      <c r="G11" s="154">
        <v>2.48353203396799</v>
      </c>
      <c r="H11" s="84">
        <v>1272.0920000000001</v>
      </c>
      <c r="I11" s="99">
        <f>I10+I9+I8+I6</f>
        <v>99.999999999999986</v>
      </c>
      <c r="J11" s="155">
        <v>1.7995969002888901</v>
      </c>
      <c r="K11" s="143"/>
      <c r="L11" s="144"/>
      <c r="M11" s="145"/>
    </row>
    <row r="12" spans="1:13" ht="9" customHeight="1" thickTop="1">
      <c r="A12" s="718"/>
      <c r="B12" s="719"/>
      <c r="C12" s="719"/>
      <c r="D12" s="719"/>
      <c r="E12" s="719"/>
      <c r="F12" s="719"/>
      <c r="G12" s="719"/>
      <c r="H12" s="719"/>
      <c r="I12" s="160"/>
      <c r="J12" s="161"/>
      <c r="K12" s="143"/>
      <c r="L12" s="144"/>
      <c r="M12" s="145"/>
    </row>
    <row r="13" spans="1:13" ht="65.099999999999994" customHeight="1">
      <c r="A13" s="739" t="s">
        <v>74</v>
      </c>
      <c r="B13" s="739"/>
      <c r="C13" s="739"/>
      <c r="D13" s="739"/>
      <c r="E13" s="739"/>
      <c r="F13" s="739"/>
      <c r="G13" s="739"/>
      <c r="H13" s="739"/>
      <c r="I13" s="739"/>
      <c r="J13" s="739"/>
    </row>
    <row r="14" spans="1:13" ht="57.6" customHeight="1">
      <c r="A14" s="739" t="s">
        <v>75</v>
      </c>
      <c r="B14" s="739"/>
      <c r="C14" s="739"/>
      <c r="D14" s="739"/>
      <c r="E14" s="739"/>
      <c r="F14" s="739"/>
      <c r="G14" s="739"/>
      <c r="H14" s="739"/>
      <c r="I14" s="739"/>
      <c r="J14" s="739"/>
    </row>
  </sheetData>
  <mergeCells count="14">
    <mergeCell ref="J4:J5"/>
    <mergeCell ref="A13:J13"/>
    <mergeCell ref="A14:J14"/>
    <mergeCell ref="A1:J1"/>
    <mergeCell ref="A3:A5"/>
    <mergeCell ref="B3:D3"/>
    <mergeCell ref="E3:G3"/>
    <mergeCell ref="H3:J3"/>
    <mergeCell ref="B4:C4"/>
    <mergeCell ref="D4:D5"/>
    <mergeCell ref="E4:F4"/>
    <mergeCell ref="G4:G5"/>
    <mergeCell ref="H4:I4"/>
    <mergeCell ref="A12:H12"/>
  </mergeCells>
  <hyperlinks>
    <hyperlink ref="A1:J1" location="'0'!A1" display="METSAMAA  LOODUSLIKKUS" xr:uid="{00000000-0004-0000-0600-000000000000}"/>
  </hyperlinks>
  <printOptions horizontalCentered="1"/>
  <pageMargins left="0.78740157480314965" right="0.78740157480314965" top="0.98425196850393704" bottom="1.1811023622047245" header="0.51181102362204722" footer="0.51181102362204722"/>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8"/>
  <sheetViews>
    <sheetView zoomScaleNormal="100" workbookViewId="0">
      <selection activeCell="E4" sqref="E4"/>
    </sheetView>
  </sheetViews>
  <sheetFormatPr defaultColWidth="11.44140625" defaultRowHeight="13.2"/>
  <cols>
    <col min="1" max="1" width="20.5546875" customWidth="1"/>
    <col min="2" max="2" width="12.5546875" customWidth="1"/>
    <col min="3" max="3" width="8.5546875" customWidth="1"/>
    <col min="4" max="4" width="9.88671875" customWidth="1"/>
    <col min="5" max="5" width="14.6640625" customWidth="1"/>
    <col min="6" max="6" width="8.5546875" customWidth="1"/>
    <col min="7" max="7" width="9.88671875" customWidth="1"/>
    <col min="8" max="8" width="16" customWidth="1"/>
    <col min="9" max="9" width="9.88671875" customWidth="1"/>
    <col min="10" max="11" width="4" customWidth="1"/>
    <col min="12" max="12" width="15.5546875" customWidth="1"/>
    <col min="13" max="13" width="12.33203125" customWidth="1"/>
    <col min="16" max="16" width="11.109375" customWidth="1"/>
    <col min="19" max="19" width="15.88671875" customWidth="1"/>
    <col min="20" max="20" width="11.109375" customWidth="1"/>
  </cols>
  <sheetData>
    <row r="1" spans="1:20" ht="15.75" customHeight="1">
      <c r="A1" s="720" t="s">
        <v>76</v>
      </c>
      <c r="B1" s="720"/>
      <c r="C1" s="720"/>
      <c r="D1" s="720"/>
      <c r="E1" s="720"/>
      <c r="F1" s="720"/>
      <c r="G1" s="720"/>
      <c r="H1" s="720"/>
      <c r="I1" s="720"/>
      <c r="L1" s="720" t="s">
        <v>123</v>
      </c>
      <c r="M1" s="720"/>
      <c r="N1" s="720"/>
      <c r="O1" s="720"/>
      <c r="P1" s="720"/>
      <c r="Q1" s="720"/>
      <c r="R1" s="720"/>
      <c r="S1" s="720"/>
      <c r="T1" s="720"/>
    </row>
    <row r="2" spans="1:20" ht="6.75" customHeight="1">
      <c r="A2" s="162"/>
      <c r="B2" s="162"/>
      <c r="C2" s="162"/>
      <c r="D2" s="162"/>
      <c r="L2" s="162"/>
      <c r="M2" s="162"/>
      <c r="N2" s="162"/>
      <c r="O2" s="162"/>
    </row>
    <row r="3" spans="1:20" ht="17.25" customHeight="1">
      <c r="A3" s="756" t="s">
        <v>77</v>
      </c>
      <c r="B3" s="706" t="s">
        <v>78</v>
      </c>
      <c r="C3" s="707"/>
      <c r="D3" s="758" t="s">
        <v>397</v>
      </c>
      <c r="E3" s="706" t="s">
        <v>79</v>
      </c>
      <c r="F3" s="707"/>
      <c r="G3" s="758" t="s">
        <v>397</v>
      </c>
      <c r="H3" s="163" t="s">
        <v>80</v>
      </c>
      <c r="I3" s="760" t="s">
        <v>230</v>
      </c>
      <c r="L3" s="756" t="s">
        <v>77</v>
      </c>
      <c r="M3" s="706" t="s">
        <v>78</v>
      </c>
      <c r="N3" s="707"/>
      <c r="O3" s="758" t="s">
        <v>397</v>
      </c>
      <c r="P3" s="706" t="s">
        <v>79</v>
      </c>
      <c r="Q3" s="707"/>
      <c r="R3" s="758" t="s">
        <v>397</v>
      </c>
      <c r="S3" s="163" t="s">
        <v>80</v>
      </c>
      <c r="T3" s="760" t="s">
        <v>230</v>
      </c>
    </row>
    <row r="4" spans="1:20" ht="17.25" customHeight="1">
      <c r="A4" s="757"/>
      <c r="B4" s="85" t="s">
        <v>23</v>
      </c>
      <c r="C4" s="164" t="s">
        <v>24</v>
      </c>
      <c r="D4" s="759"/>
      <c r="E4" s="165" t="s">
        <v>428</v>
      </c>
      <c r="F4" s="164" t="s">
        <v>24</v>
      </c>
      <c r="G4" s="759"/>
      <c r="H4" s="85" t="s">
        <v>429</v>
      </c>
      <c r="I4" s="761"/>
      <c r="L4" s="757"/>
      <c r="M4" s="85" t="s">
        <v>23</v>
      </c>
      <c r="N4" s="164" t="s">
        <v>24</v>
      </c>
      <c r="O4" s="759"/>
      <c r="P4" s="85" t="s">
        <v>428</v>
      </c>
      <c r="Q4" s="164" t="s">
        <v>24</v>
      </c>
      <c r="R4" s="759"/>
      <c r="S4" s="85" t="s">
        <v>429</v>
      </c>
      <c r="T4" s="761"/>
    </row>
    <row r="5" spans="1:20" ht="15.75" customHeight="1">
      <c r="A5" s="15" t="s">
        <v>82</v>
      </c>
      <c r="B5" s="166">
        <v>695.04899999999998</v>
      </c>
      <c r="C5" s="95">
        <f>B5/$B$12*100</f>
        <v>29.448733158206934</v>
      </c>
      <c r="D5" s="167">
        <v>2.6182552171002902</v>
      </c>
      <c r="E5" s="168">
        <v>163463.82999999999</v>
      </c>
      <c r="F5" s="95">
        <f>E5/$E$12*100</f>
        <v>35.05990482258882</v>
      </c>
      <c r="G5" s="169">
        <v>3.08262469591185</v>
      </c>
      <c r="H5" s="168">
        <v>235.18299999999999</v>
      </c>
      <c r="I5" s="170">
        <v>1.5976760342273899</v>
      </c>
      <c r="L5" s="15" t="s">
        <v>82</v>
      </c>
      <c r="M5" s="166">
        <v>466.61799999999999</v>
      </c>
      <c r="N5" s="95">
        <f>M5/$M$12*100</f>
        <v>24.766791911242127</v>
      </c>
      <c r="O5" s="167">
        <v>2.9485083253843198</v>
      </c>
      <c r="P5" s="168">
        <v>104776.723</v>
      </c>
      <c r="Q5" s="95">
        <f>P5/$P$12*100</f>
        <v>30.912239148951354</v>
      </c>
      <c r="R5" s="169">
        <v>3.3732549293937701</v>
      </c>
      <c r="S5" s="168">
        <v>224.54499999999999</v>
      </c>
      <c r="T5" s="170">
        <v>1.8164702509100901</v>
      </c>
    </row>
    <row r="6" spans="1:20" ht="15.75" customHeight="1">
      <c r="A6" s="30" t="s">
        <v>83</v>
      </c>
      <c r="B6" s="171">
        <v>437.851</v>
      </c>
      <c r="C6" s="95">
        <f t="shared" ref="C6:C11" si="0">B6/$B$12*100</f>
        <v>18.551436318956021</v>
      </c>
      <c r="D6" s="172">
        <v>2.7907714828597801</v>
      </c>
      <c r="E6" s="173">
        <v>83813.05</v>
      </c>
      <c r="F6" s="95">
        <f t="shared" ref="F6:F11" si="1">E6/$E$12*100</f>
        <v>17.976316570405075</v>
      </c>
      <c r="G6" s="174">
        <v>3.4483945171308901</v>
      </c>
      <c r="H6" s="173">
        <v>191.41900000000001</v>
      </c>
      <c r="I6" s="175">
        <v>2.0774767974630501</v>
      </c>
      <c r="L6" s="30" t="s">
        <v>83</v>
      </c>
      <c r="M6" s="171">
        <v>368.81700000000001</v>
      </c>
      <c r="N6" s="95">
        <f t="shared" ref="N6:N11" si="2">M6/$M$12*100</f>
        <v>19.575785529766506</v>
      </c>
      <c r="O6" s="172">
        <v>3.0763611808951499</v>
      </c>
      <c r="P6" s="173">
        <v>63033.652999999998</v>
      </c>
      <c r="Q6" s="95">
        <f t="shared" ref="Q6:Q11" si="3">P6/$P$12*100</f>
        <v>18.596796122054844</v>
      </c>
      <c r="R6" s="174">
        <v>3.8206265898996401</v>
      </c>
      <c r="S6" s="173">
        <v>170.90799999999999</v>
      </c>
      <c r="T6" s="175">
        <v>2.2939173849173198</v>
      </c>
    </row>
    <row r="7" spans="1:20" ht="15.75" customHeight="1">
      <c r="A7" s="30" t="s">
        <v>84</v>
      </c>
      <c r="B7" s="171">
        <v>706.04600000000005</v>
      </c>
      <c r="C7" s="95">
        <f t="shared" si="0"/>
        <v>29.914668248453523</v>
      </c>
      <c r="D7" s="172">
        <v>2.12304035202733</v>
      </c>
      <c r="E7" s="173">
        <v>124447.67</v>
      </c>
      <c r="F7" s="95">
        <f t="shared" si="1"/>
        <v>26.691675250683545</v>
      </c>
      <c r="G7" s="174">
        <v>2.7023435665986399</v>
      </c>
      <c r="H7" s="173">
        <v>176.26</v>
      </c>
      <c r="I7" s="175">
        <v>1.67635665422206</v>
      </c>
      <c r="L7" s="30" t="s">
        <v>84</v>
      </c>
      <c r="M7" s="171">
        <v>594.36400000000003</v>
      </c>
      <c r="N7" s="95">
        <f t="shared" si="2"/>
        <v>31.547196009441379</v>
      </c>
      <c r="O7" s="172">
        <v>2.3980268465788601</v>
      </c>
      <c r="P7" s="173">
        <v>98030.804999999993</v>
      </c>
      <c r="Q7" s="95">
        <f t="shared" si="3"/>
        <v>28.921993371793235</v>
      </c>
      <c r="R7" s="174">
        <v>2.9018048977792699</v>
      </c>
      <c r="S7" s="173">
        <v>164.934</v>
      </c>
      <c r="T7" s="175">
        <v>1.71772725774385</v>
      </c>
    </row>
    <row r="8" spans="1:20" ht="15.75" customHeight="1">
      <c r="A8" s="30" t="s">
        <v>85</v>
      </c>
      <c r="B8" s="171">
        <v>161.161</v>
      </c>
      <c r="C8" s="95">
        <f t="shared" si="0"/>
        <v>6.828277264638591</v>
      </c>
      <c r="D8" s="172">
        <v>4.0113458239852697</v>
      </c>
      <c r="E8" s="173">
        <v>34915.624000000003</v>
      </c>
      <c r="F8" s="95">
        <f t="shared" si="1"/>
        <v>7.488742030951423</v>
      </c>
      <c r="G8" s="174">
        <v>6.0954299689854796</v>
      </c>
      <c r="H8" s="173">
        <v>216.65100000000001</v>
      </c>
      <c r="I8" s="175">
        <v>4.2829306350297003</v>
      </c>
      <c r="L8" s="30" t="s">
        <v>85</v>
      </c>
      <c r="M8" s="171">
        <v>133.81899999999999</v>
      </c>
      <c r="N8" s="95">
        <f t="shared" si="2"/>
        <v>7.1027421290445512</v>
      </c>
      <c r="O8" s="172">
        <v>4.1156195108482896</v>
      </c>
      <c r="P8" s="173">
        <v>23919.339</v>
      </c>
      <c r="Q8" s="95">
        <f t="shared" si="3"/>
        <v>7.056914038558344</v>
      </c>
      <c r="R8" s="174">
        <v>6.1252832388810399</v>
      </c>
      <c r="S8" s="173">
        <v>178.744</v>
      </c>
      <c r="T8" s="175">
        <v>4.6087939810330196</v>
      </c>
    </row>
    <row r="9" spans="1:20" ht="15.75" customHeight="1">
      <c r="A9" s="30" t="s">
        <v>86</v>
      </c>
      <c r="B9" s="171">
        <v>97.37</v>
      </c>
      <c r="C9" s="95">
        <f t="shared" si="0"/>
        <v>4.1254978391661732</v>
      </c>
      <c r="D9" s="172">
        <v>5.55440762435253</v>
      </c>
      <c r="E9" s="173">
        <v>20952.216</v>
      </c>
      <c r="F9" s="95">
        <f t="shared" si="1"/>
        <v>4.4938546881124877</v>
      </c>
      <c r="G9" s="174">
        <v>7.0112612502494098</v>
      </c>
      <c r="H9" s="173">
        <v>215.18100000000001</v>
      </c>
      <c r="I9" s="175">
        <v>3.9156079893553501</v>
      </c>
      <c r="L9" s="30" t="s">
        <v>86</v>
      </c>
      <c r="M9" s="171">
        <v>75.245000000000005</v>
      </c>
      <c r="N9" s="95">
        <f t="shared" si="2"/>
        <v>3.99379633310634</v>
      </c>
      <c r="O9" s="172">
        <v>6.1039121134155296</v>
      </c>
      <c r="P9" s="173">
        <v>14217.252</v>
      </c>
      <c r="Q9" s="95">
        <f t="shared" si="3"/>
        <v>4.1945107775980635</v>
      </c>
      <c r="R9" s="174">
        <v>8.1182603431628593</v>
      </c>
      <c r="S9" s="173">
        <v>188.94499999999999</v>
      </c>
      <c r="T9" s="175">
        <v>4.9628096795137102</v>
      </c>
    </row>
    <row r="10" spans="1:20" ht="15.75" customHeight="1">
      <c r="A10" s="30" t="s">
        <v>87</v>
      </c>
      <c r="B10" s="171">
        <v>225.00899999999999</v>
      </c>
      <c r="C10" s="95">
        <f t="shared" si="0"/>
        <v>9.5334717396830779</v>
      </c>
      <c r="D10" s="172">
        <v>3.5985999633216399</v>
      </c>
      <c r="E10" s="173">
        <v>31666.633999999998</v>
      </c>
      <c r="F10" s="95">
        <f t="shared" si="1"/>
        <v>6.7918950271246867</v>
      </c>
      <c r="G10" s="174">
        <v>4.4314319215069498</v>
      </c>
      <c r="H10" s="173">
        <v>140.73500000000001</v>
      </c>
      <c r="I10" s="175">
        <v>2.70678435185848</v>
      </c>
      <c r="L10" s="30" t="s">
        <v>87</v>
      </c>
      <c r="M10" s="171">
        <v>213.316</v>
      </c>
      <c r="N10" s="95">
        <f t="shared" si="2"/>
        <v>11.322222853251537</v>
      </c>
      <c r="O10" s="172">
        <v>3.6927567280646101</v>
      </c>
      <c r="P10" s="173">
        <v>29463.702000000001</v>
      </c>
      <c r="Q10" s="95">
        <f t="shared" si="3"/>
        <v>8.6926654733937063</v>
      </c>
      <c r="R10" s="174">
        <v>4.5419988701504099</v>
      </c>
      <c r="S10" s="173">
        <v>138.12299999999999</v>
      </c>
      <c r="T10" s="175">
        <v>2.7870748086666999</v>
      </c>
    </row>
    <row r="11" spans="1:20" ht="15.75" customHeight="1">
      <c r="A11" s="43" t="s">
        <v>88</v>
      </c>
      <c r="B11" s="176">
        <v>37.713999999999999</v>
      </c>
      <c r="C11" s="95">
        <f t="shared" si="0"/>
        <v>1.5979154308956869</v>
      </c>
      <c r="D11" s="177">
        <v>7.3713329413734403</v>
      </c>
      <c r="E11" s="178">
        <v>6982.4870000000001</v>
      </c>
      <c r="F11" s="95">
        <f t="shared" si="1"/>
        <v>1.4976116101339592</v>
      </c>
      <c r="G11" s="179">
        <v>9.9356823690986698</v>
      </c>
      <c r="H11" s="178">
        <v>185.14500000000001</v>
      </c>
      <c r="I11" s="180">
        <v>6.2517867270318499</v>
      </c>
      <c r="L11" s="43" t="s">
        <v>88</v>
      </c>
      <c r="M11" s="176">
        <v>31.869</v>
      </c>
      <c r="N11" s="95">
        <f t="shared" si="2"/>
        <v>1.6915183113797054</v>
      </c>
      <c r="O11" s="177">
        <v>7.6894059358309601</v>
      </c>
      <c r="P11" s="178">
        <v>5507.518</v>
      </c>
      <c r="Q11" s="95">
        <f t="shared" si="3"/>
        <v>1.6248810676504386</v>
      </c>
      <c r="R11" s="179">
        <v>10.4055663593199</v>
      </c>
      <c r="S11" s="178">
        <v>172.81800000000001</v>
      </c>
      <c r="T11" s="180">
        <v>6.9070967641685801</v>
      </c>
    </row>
    <row r="12" spans="1:20" ht="15.75" customHeight="1">
      <c r="A12" s="181" t="s">
        <v>40</v>
      </c>
      <c r="B12" s="182">
        <v>2360.1999999999998</v>
      </c>
      <c r="C12" s="183">
        <f>SUM(C5:C11)</f>
        <v>100</v>
      </c>
      <c r="D12" s="189">
        <v>1.2021727079294899</v>
      </c>
      <c r="E12" s="184">
        <v>466241.511</v>
      </c>
      <c r="F12" s="183">
        <f>SUM(F5:F11)</f>
        <v>100</v>
      </c>
      <c r="G12" s="186">
        <v>1.65654249277234</v>
      </c>
      <c r="H12" s="185">
        <v>197.54300000000001</v>
      </c>
      <c r="I12" s="187">
        <v>1.02146488894613</v>
      </c>
      <c r="L12" s="181" t="s">
        <v>40</v>
      </c>
      <c r="M12" s="182">
        <v>1884.047</v>
      </c>
      <c r="N12" s="183">
        <f>SUM(N5:N11)</f>
        <v>100.00005307723215</v>
      </c>
      <c r="O12" s="189">
        <v>1.4764902032073399</v>
      </c>
      <c r="P12" s="184">
        <v>338948.99200000003</v>
      </c>
      <c r="Q12" s="183">
        <f>SUM(Q5:Q11)</f>
        <v>99.999999999999986</v>
      </c>
      <c r="R12" s="186">
        <v>1.78396284083713</v>
      </c>
      <c r="S12" s="185">
        <v>179.905</v>
      </c>
      <c r="T12" s="187">
        <v>1.0155074182250901</v>
      </c>
    </row>
    <row r="13" spans="1:20" ht="6.75" customHeight="1"/>
    <row r="14" spans="1:20" ht="18" customHeight="1">
      <c r="A14" s="762" t="s">
        <v>89</v>
      </c>
      <c r="B14" s="763"/>
      <c r="C14" s="763"/>
      <c r="D14" s="763"/>
      <c r="E14" s="763"/>
      <c r="F14" s="763"/>
      <c r="G14" s="763"/>
      <c r="H14" s="763"/>
      <c r="I14" s="764"/>
      <c r="L14" s="762" t="s">
        <v>89</v>
      </c>
      <c r="M14" s="763"/>
      <c r="N14" s="763"/>
      <c r="O14" s="763"/>
      <c r="P14" s="763"/>
      <c r="Q14" s="763"/>
      <c r="R14" s="763"/>
      <c r="S14" s="763"/>
      <c r="T14" s="764"/>
    </row>
    <row r="15" spans="1:20" ht="17.25" customHeight="1">
      <c r="A15" s="756" t="s">
        <v>77</v>
      </c>
      <c r="B15" s="706" t="s">
        <v>78</v>
      </c>
      <c r="C15" s="707"/>
      <c r="D15" s="758" t="s">
        <v>397</v>
      </c>
      <c r="E15" s="706" t="s">
        <v>79</v>
      </c>
      <c r="F15" s="707"/>
      <c r="G15" s="758" t="s">
        <v>397</v>
      </c>
      <c r="H15" s="163" t="s">
        <v>80</v>
      </c>
      <c r="I15" s="760" t="s">
        <v>230</v>
      </c>
      <c r="L15" s="756" t="s">
        <v>77</v>
      </c>
      <c r="M15" s="706" t="s">
        <v>78</v>
      </c>
      <c r="N15" s="707"/>
      <c r="O15" s="758" t="s">
        <v>397</v>
      </c>
      <c r="P15" s="706" t="s">
        <v>79</v>
      </c>
      <c r="Q15" s="707"/>
      <c r="R15" s="758" t="s">
        <v>397</v>
      </c>
      <c r="S15" s="163" t="s">
        <v>80</v>
      </c>
      <c r="T15" s="760" t="s">
        <v>230</v>
      </c>
    </row>
    <row r="16" spans="1:20" ht="15.75" customHeight="1">
      <c r="A16" s="757"/>
      <c r="B16" s="85" t="s">
        <v>23</v>
      </c>
      <c r="C16" s="164" t="s">
        <v>24</v>
      </c>
      <c r="D16" s="759"/>
      <c r="E16" s="165" t="s">
        <v>428</v>
      </c>
      <c r="F16" s="164" t="s">
        <v>24</v>
      </c>
      <c r="G16" s="759"/>
      <c r="H16" s="85" t="s">
        <v>81</v>
      </c>
      <c r="I16" s="761"/>
      <c r="L16" s="757"/>
      <c r="M16" s="85" t="s">
        <v>23</v>
      </c>
      <c r="N16" s="164" t="s">
        <v>24</v>
      </c>
      <c r="O16" s="759"/>
      <c r="P16" s="85" t="s">
        <v>428</v>
      </c>
      <c r="Q16" s="164" t="s">
        <v>24</v>
      </c>
      <c r="R16" s="759"/>
      <c r="S16" s="85" t="s">
        <v>429</v>
      </c>
      <c r="T16" s="761"/>
    </row>
    <row r="17" spans="1:20" ht="15.75" customHeight="1">
      <c r="A17" s="15" t="s">
        <v>82</v>
      </c>
      <c r="B17" s="166">
        <v>450.036</v>
      </c>
      <c r="C17" s="95">
        <f>B17/$B$24*100</f>
        <v>41.359497402831344</v>
      </c>
      <c r="D17" s="167">
        <v>3.6225830197268598</v>
      </c>
      <c r="E17" s="168">
        <v>106958.605</v>
      </c>
      <c r="F17" s="95">
        <f>E17/$E$24*100</f>
        <v>44.315698029823331</v>
      </c>
      <c r="G17" s="169">
        <v>4.1547395436115204</v>
      </c>
      <c r="H17" s="168">
        <v>237.667</v>
      </c>
      <c r="I17" s="170">
        <v>2.0907313461188601</v>
      </c>
      <c r="L17" s="15" t="s">
        <v>82</v>
      </c>
      <c r="M17" s="166">
        <v>243.41800000000001</v>
      </c>
      <c r="N17" s="95">
        <f>M17/$M$24*100</f>
        <v>35.589039854145433</v>
      </c>
      <c r="O17" s="167">
        <v>4.5852348212561198</v>
      </c>
      <c r="P17" s="168">
        <v>54011.080999999998</v>
      </c>
      <c r="Q17" s="95">
        <f>P17/$P$24*100</f>
        <v>40.967303709521559</v>
      </c>
      <c r="R17" s="169">
        <v>4.9998589120804002</v>
      </c>
      <c r="S17" s="168">
        <v>221.886</v>
      </c>
      <c r="T17" s="170">
        <v>2.5677223466231398</v>
      </c>
    </row>
    <row r="18" spans="1:20" ht="15.75" customHeight="1">
      <c r="A18" s="30" t="s">
        <v>83</v>
      </c>
      <c r="B18" s="171">
        <v>227.999</v>
      </c>
      <c r="C18" s="95">
        <f t="shared" ref="C18:C23" si="4">B18/$B$24*100</f>
        <v>20.9537104772688</v>
      </c>
      <c r="D18" s="172">
        <v>4.3248394660874903</v>
      </c>
      <c r="E18" s="173">
        <v>45657.811999999998</v>
      </c>
      <c r="F18" s="95">
        <f t="shared" ref="F18:F23" si="5">E18/$E$24*100</f>
        <v>18.917204551185424</v>
      </c>
      <c r="G18" s="174">
        <v>4.9592587730437003</v>
      </c>
      <c r="H18" s="173">
        <v>200.25399999999999</v>
      </c>
      <c r="I18" s="175">
        <v>2.8178144926200099</v>
      </c>
      <c r="L18" s="30" t="s">
        <v>83</v>
      </c>
      <c r="M18" s="171">
        <v>170.90600000000001</v>
      </c>
      <c r="N18" s="95">
        <f t="shared" ref="N18:N23" si="6">M18/$M$24*100</f>
        <v>24.987389779361344</v>
      </c>
      <c r="O18" s="172">
        <v>5.1883265812228796</v>
      </c>
      <c r="P18" s="173">
        <v>28416.266</v>
      </c>
      <c r="Q18" s="95">
        <f t="shared" ref="Q18:Q23" si="7">P18/$P$24*100</f>
        <v>21.553684502492207</v>
      </c>
      <c r="R18" s="174">
        <v>6.1498875779305804</v>
      </c>
      <c r="S18" s="173">
        <v>166.268</v>
      </c>
      <c r="T18" s="175">
        <v>3.4119429102507</v>
      </c>
    </row>
    <row r="19" spans="1:20" ht="15.75" customHeight="1">
      <c r="A19" s="30" t="s">
        <v>84</v>
      </c>
      <c r="B19" s="171">
        <v>278.84100000000001</v>
      </c>
      <c r="C19" s="95">
        <f t="shared" si="4"/>
        <v>25.626224602704877</v>
      </c>
      <c r="D19" s="172">
        <v>3.82142630788438</v>
      </c>
      <c r="E19" s="173">
        <v>55305.906000000003</v>
      </c>
      <c r="F19" s="95">
        <f t="shared" si="5"/>
        <v>22.914657774021961</v>
      </c>
      <c r="G19" s="174">
        <v>4.5974754051832996</v>
      </c>
      <c r="H19" s="173">
        <v>198.34200000000001</v>
      </c>
      <c r="I19" s="175">
        <v>2.64428018892144</v>
      </c>
      <c r="L19" s="30" t="s">
        <v>84</v>
      </c>
      <c r="M19" s="171">
        <v>186.304</v>
      </c>
      <c r="N19" s="95">
        <f t="shared" si="6"/>
        <v>27.238661401320819</v>
      </c>
      <c r="O19" s="172">
        <v>4.7530342881049501</v>
      </c>
      <c r="P19" s="173">
        <v>32344.662</v>
      </c>
      <c r="Q19" s="95">
        <f t="shared" si="7"/>
        <v>24.533365505789838</v>
      </c>
      <c r="R19" s="174">
        <v>5.4051099269750802</v>
      </c>
      <c r="S19" s="173">
        <v>173.61199999999999</v>
      </c>
      <c r="T19" s="175">
        <v>2.9217579235789599</v>
      </c>
    </row>
    <row r="20" spans="1:20" ht="15.75" customHeight="1">
      <c r="A20" s="30" t="s">
        <v>85</v>
      </c>
      <c r="B20" s="171">
        <v>52.860999999999997</v>
      </c>
      <c r="C20" s="95">
        <f t="shared" si="4"/>
        <v>4.8580655596687095</v>
      </c>
      <c r="D20" s="172">
        <v>7.6000958529553602</v>
      </c>
      <c r="E20" s="173">
        <v>16380.696</v>
      </c>
      <c r="F20" s="95">
        <f t="shared" si="5"/>
        <v>6.7869432053113909</v>
      </c>
      <c r="G20" s="174">
        <v>10.316968907401399</v>
      </c>
      <c r="H20" s="173">
        <v>309.88499999999999</v>
      </c>
      <c r="I20" s="175">
        <v>6.1016968385573902</v>
      </c>
      <c r="L20" s="30" t="s">
        <v>85</v>
      </c>
      <c r="M20" s="171">
        <v>32.002000000000002</v>
      </c>
      <c r="N20" s="95">
        <f t="shared" si="6"/>
        <v>4.6788670246750952</v>
      </c>
      <c r="O20" s="172">
        <v>8.6172699471695395</v>
      </c>
      <c r="P20" s="173">
        <v>7300.8789999999999</v>
      </c>
      <c r="Q20" s="95">
        <f t="shared" si="7"/>
        <v>5.5377030380019248</v>
      </c>
      <c r="R20" s="174">
        <v>11.9219943140693</v>
      </c>
      <c r="S20" s="173">
        <v>228.137</v>
      </c>
      <c r="T20" s="175">
        <v>8.0183069932912598</v>
      </c>
    </row>
    <row r="21" spans="1:20" ht="15.75" customHeight="1">
      <c r="A21" s="30" t="s">
        <v>86</v>
      </c>
      <c r="B21" s="171">
        <v>38.698</v>
      </c>
      <c r="C21" s="95">
        <f t="shared" si="4"/>
        <v>3.5564484407797754</v>
      </c>
      <c r="D21" s="172">
        <v>8.9531984518533907</v>
      </c>
      <c r="E21" s="173">
        <v>9746.7109999999993</v>
      </c>
      <c r="F21" s="95">
        <f t="shared" si="5"/>
        <v>4.0383127796025136</v>
      </c>
      <c r="G21" s="174">
        <v>10.0137319894681</v>
      </c>
      <c r="H21" s="173">
        <v>251.86600000000001</v>
      </c>
      <c r="I21" s="175">
        <v>5.6950101448189496</v>
      </c>
      <c r="L21" s="30" t="s">
        <v>86</v>
      </c>
      <c r="M21" s="171">
        <v>22.285</v>
      </c>
      <c r="N21" s="95">
        <f t="shared" si="6"/>
        <v>3.2581886021150077</v>
      </c>
      <c r="O21" s="172">
        <v>11.1992730401361</v>
      </c>
      <c r="P21" s="173">
        <v>4610.8739999999998</v>
      </c>
      <c r="Q21" s="95">
        <f t="shared" si="7"/>
        <v>3.4973392871795421</v>
      </c>
      <c r="R21" s="174">
        <v>13.6689774288312</v>
      </c>
      <c r="S21" s="173">
        <v>206.90799999999999</v>
      </c>
      <c r="T21" s="175">
        <v>8.8900929397716002</v>
      </c>
    </row>
    <row r="22" spans="1:20" ht="15.75" customHeight="1">
      <c r="A22" s="30" t="s">
        <v>87</v>
      </c>
      <c r="B22" s="171">
        <v>33.024999999999999</v>
      </c>
      <c r="C22" s="95">
        <f t="shared" si="4"/>
        <v>3.0350847526164682</v>
      </c>
      <c r="D22" s="172">
        <v>8.6601982722596702</v>
      </c>
      <c r="E22" s="173">
        <v>5882.6480000000001</v>
      </c>
      <c r="F22" s="95">
        <f t="shared" si="5"/>
        <v>2.4373322032738192</v>
      </c>
      <c r="G22" s="174">
        <v>10.250705407943601</v>
      </c>
      <c r="H22" s="173">
        <v>178.126</v>
      </c>
      <c r="I22" s="175">
        <v>6.1709906194797197</v>
      </c>
      <c r="L22" s="30" t="s">
        <v>87</v>
      </c>
      <c r="M22" s="171">
        <v>25.997</v>
      </c>
      <c r="N22" s="95">
        <f t="shared" si="6"/>
        <v>3.8009032573113695</v>
      </c>
      <c r="O22" s="172">
        <v>9.8039057291742306</v>
      </c>
      <c r="P22" s="173">
        <v>4512.0680000000002</v>
      </c>
      <c r="Q22" s="95">
        <f t="shared" si="7"/>
        <v>3.4223951213643273</v>
      </c>
      <c r="R22" s="174">
        <v>11.9238866194456</v>
      </c>
      <c r="S22" s="173">
        <v>173.56200000000001</v>
      </c>
      <c r="T22" s="175">
        <v>7.2556386350262798</v>
      </c>
    </row>
    <row r="23" spans="1:20" ht="15.75" customHeight="1">
      <c r="A23" s="43" t="s">
        <v>88</v>
      </c>
      <c r="B23" s="176">
        <v>6.649</v>
      </c>
      <c r="C23" s="95">
        <f t="shared" si="4"/>
        <v>0.6110606667720484</v>
      </c>
      <c r="D23" s="177">
        <v>17.556790476290701</v>
      </c>
      <c r="E23" s="178">
        <v>1423.643</v>
      </c>
      <c r="F23" s="95">
        <f t="shared" si="5"/>
        <v>0.58985187110725479</v>
      </c>
      <c r="G23" s="179">
        <v>22.8914052856578</v>
      </c>
      <c r="H23" s="178">
        <v>214.11500000000001</v>
      </c>
      <c r="I23" s="180">
        <v>14.1503119467543</v>
      </c>
      <c r="L23" s="43" t="s">
        <v>88</v>
      </c>
      <c r="M23" s="176">
        <v>3.0569999999999999</v>
      </c>
      <c r="N23" s="95">
        <f t="shared" si="6"/>
        <v>0.44695008107092571</v>
      </c>
      <c r="O23" s="177">
        <v>25.235874437776701</v>
      </c>
      <c r="P23" s="178">
        <v>643.65300000000002</v>
      </c>
      <c r="Q23" s="95">
        <f t="shared" si="7"/>
        <v>0.48820959414873921</v>
      </c>
      <c r="R23" s="179">
        <v>35.8698401114628</v>
      </c>
      <c r="S23" s="178">
        <v>210.53100000000001</v>
      </c>
      <c r="T23" s="180">
        <v>24.897799182044501</v>
      </c>
    </row>
    <row r="24" spans="1:20" ht="15.75" customHeight="1">
      <c r="A24" s="181" t="s">
        <v>40</v>
      </c>
      <c r="B24" s="182">
        <v>1088.1079999999999</v>
      </c>
      <c r="C24" s="183">
        <f>SUM(C17:C23)</f>
        <v>100.00009190264203</v>
      </c>
      <c r="D24" s="189">
        <v>2.48353203396799</v>
      </c>
      <c r="E24" s="184">
        <v>241356.02</v>
      </c>
      <c r="F24" s="183">
        <f>SUM(F17:F23)</f>
        <v>100.0000004143257</v>
      </c>
      <c r="G24" s="186">
        <v>2.9713524884507199</v>
      </c>
      <c r="H24" s="185">
        <v>221.81200000000001</v>
      </c>
      <c r="I24" s="187">
        <v>1.4660030302625999</v>
      </c>
      <c r="L24" s="181" t="s">
        <v>40</v>
      </c>
      <c r="M24" s="182">
        <v>683.96900000000005</v>
      </c>
      <c r="N24" s="183">
        <f>SUM(N17:N23)</f>
        <v>100</v>
      </c>
      <c r="O24" s="189">
        <v>3.21545528955349</v>
      </c>
      <c r="P24" s="184">
        <v>131839.48199999999</v>
      </c>
      <c r="Q24" s="183">
        <f>SUM(Q17:Q23)</f>
        <v>100.00000075849813</v>
      </c>
      <c r="R24" s="186">
        <v>3.5173574716257399</v>
      </c>
      <c r="S24" s="185">
        <v>192.756</v>
      </c>
      <c r="T24" s="187">
        <v>1.6065086510477</v>
      </c>
    </row>
    <row r="25" spans="1:20" ht="6.75" customHeight="1"/>
    <row r="26" spans="1:20" ht="18" customHeight="1">
      <c r="A26" s="762" t="s">
        <v>90</v>
      </c>
      <c r="B26" s="763"/>
      <c r="C26" s="763"/>
      <c r="D26" s="763"/>
      <c r="E26" s="763"/>
      <c r="F26" s="763"/>
      <c r="G26" s="763"/>
      <c r="H26" s="763"/>
      <c r="I26" s="764"/>
      <c r="L26" s="762" t="s">
        <v>90</v>
      </c>
      <c r="M26" s="763"/>
      <c r="N26" s="763"/>
      <c r="O26" s="763"/>
      <c r="P26" s="763"/>
      <c r="Q26" s="763"/>
      <c r="R26" s="763"/>
      <c r="S26" s="763"/>
      <c r="T26" s="764"/>
    </row>
    <row r="27" spans="1:20" ht="17.25" customHeight="1">
      <c r="A27" s="756" t="s">
        <v>77</v>
      </c>
      <c r="B27" s="706" t="s">
        <v>78</v>
      </c>
      <c r="C27" s="707"/>
      <c r="D27" s="758" t="s">
        <v>397</v>
      </c>
      <c r="E27" s="706" t="s">
        <v>79</v>
      </c>
      <c r="F27" s="707"/>
      <c r="G27" s="758" t="s">
        <v>397</v>
      </c>
      <c r="H27" s="163" t="s">
        <v>80</v>
      </c>
      <c r="I27" s="760" t="s">
        <v>230</v>
      </c>
      <c r="L27" s="756" t="s">
        <v>77</v>
      </c>
      <c r="M27" s="706" t="s">
        <v>78</v>
      </c>
      <c r="N27" s="707"/>
      <c r="O27" s="758" t="s">
        <v>397</v>
      </c>
      <c r="P27" s="706" t="s">
        <v>79</v>
      </c>
      <c r="Q27" s="707"/>
      <c r="R27" s="758" t="s">
        <v>397</v>
      </c>
      <c r="S27" s="163" t="s">
        <v>80</v>
      </c>
      <c r="T27" s="760" t="s">
        <v>230</v>
      </c>
    </row>
    <row r="28" spans="1:20" ht="18.75" customHeight="1">
      <c r="A28" s="757"/>
      <c r="B28" s="85" t="s">
        <v>23</v>
      </c>
      <c r="C28" s="164" t="s">
        <v>24</v>
      </c>
      <c r="D28" s="759"/>
      <c r="E28" s="165" t="s">
        <v>428</v>
      </c>
      <c r="F28" s="164" t="s">
        <v>24</v>
      </c>
      <c r="G28" s="759"/>
      <c r="H28" s="85" t="s">
        <v>81</v>
      </c>
      <c r="I28" s="761"/>
      <c r="L28" s="757"/>
      <c r="M28" s="85" t="s">
        <v>23</v>
      </c>
      <c r="N28" s="164" t="s">
        <v>24</v>
      </c>
      <c r="O28" s="759"/>
      <c r="P28" s="85" t="s">
        <v>428</v>
      </c>
      <c r="Q28" s="164" t="s">
        <v>24</v>
      </c>
      <c r="R28" s="759"/>
      <c r="S28" s="85" t="s">
        <v>429</v>
      </c>
      <c r="T28" s="761"/>
    </row>
    <row r="29" spans="1:20" ht="14.25" customHeight="1">
      <c r="A29" s="15" t="s">
        <v>82</v>
      </c>
      <c r="B29" s="166">
        <v>245.01400000000001</v>
      </c>
      <c r="C29" s="95">
        <f>B29/$B$36*100</f>
        <v>19.260713847740572</v>
      </c>
      <c r="D29" s="167">
        <v>3.8244259129968099</v>
      </c>
      <c r="E29" s="168">
        <v>56505.224999999999</v>
      </c>
      <c r="F29" s="95">
        <f>E29/$E$36*100</f>
        <v>25.126220681234518</v>
      </c>
      <c r="G29" s="169">
        <v>4.6085517936580596</v>
      </c>
      <c r="H29" s="168">
        <v>230.62100000000001</v>
      </c>
      <c r="I29" s="170">
        <v>2.4178871242897402</v>
      </c>
      <c r="L29" s="15" t="s">
        <v>82</v>
      </c>
      <c r="M29" s="166">
        <v>223.2</v>
      </c>
      <c r="N29" s="95">
        <f>M29/$M$36*100</f>
        <v>18.59879107857989</v>
      </c>
      <c r="O29" s="167">
        <v>3.8442317409459301</v>
      </c>
      <c r="P29" s="168">
        <v>50765.642</v>
      </c>
      <c r="Q29" s="95">
        <f>P29/$P$36*100</f>
        <v>24.511497323324264</v>
      </c>
      <c r="R29" s="169">
        <v>4.5714444733281701</v>
      </c>
      <c r="S29" s="168">
        <v>227.44499999999999</v>
      </c>
      <c r="T29" s="170">
        <v>2.4767329761714398</v>
      </c>
    </row>
    <row r="30" spans="1:20" ht="14.25" customHeight="1">
      <c r="A30" s="30" t="s">
        <v>83</v>
      </c>
      <c r="B30" s="171">
        <v>209.852</v>
      </c>
      <c r="C30" s="96">
        <f t="shared" ref="C30:C35" si="8">B30/$B$36*100</f>
        <v>16.496605591419488</v>
      </c>
      <c r="D30" s="172">
        <v>3.6008371492340898</v>
      </c>
      <c r="E30" s="173">
        <v>38155.237999999998</v>
      </c>
      <c r="F30" s="95">
        <f t="shared" ref="F30:F35" si="9">E30/$E$36*100</f>
        <v>16.96651823142064</v>
      </c>
      <c r="G30" s="174">
        <v>4.71369365854419</v>
      </c>
      <c r="H30" s="173">
        <v>181.82</v>
      </c>
      <c r="I30" s="175">
        <v>3.1264658407236898</v>
      </c>
      <c r="L30" s="30" t="s">
        <v>83</v>
      </c>
      <c r="M30" s="171">
        <v>197.911</v>
      </c>
      <c r="N30" s="96">
        <f t="shared" ref="N30:N35" si="10">M30/$M$36*100</f>
        <v>16.4915113850933</v>
      </c>
      <c r="O30" s="172">
        <v>3.69746182864395</v>
      </c>
      <c r="P30" s="173">
        <v>34617.387000000002</v>
      </c>
      <c r="Q30" s="95">
        <f t="shared" ref="Q30:Q35" si="11">P30/$P$36*100</f>
        <v>16.714532809237006</v>
      </c>
      <c r="R30" s="174">
        <v>4.8310146519039598</v>
      </c>
      <c r="S30" s="173">
        <v>174.91399999999999</v>
      </c>
      <c r="T30" s="175">
        <v>3.2451140143477</v>
      </c>
    </row>
    <row r="31" spans="1:20" ht="14.25" customHeight="1">
      <c r="A31" s="30" t="s">
        <v>84</v>
      </c>
      <c r="B31" s="171">
        <v>427.20499999999998</v>
      </c>
      <c r="C31" s="96">
        <f t="shared" si="8"/>
        <v>33.582869792436391</v>
      </c>
      <c r="D31" s="172">
        <v>2.8028097190591801</v>
      </c>
      <c r="E31" s="173">
        <v>69141.764999999999</v>
      </c>
      <c r="F31" s="95">
        <f t="shared" si="9"/>
        <v>30.745320378426189</v>
      </c>
      <c r="G31" s="174">
        <v>3.4366140960581699</v>
      </c>
      <c r="H31" s="173">
        <v>161.84700000000001</v>
      </c>
      <c r="I31" s="175">
        <v>2.1342408439650402</v>
      </c>
      <c r="L31" s="30" t="s">
        <v>84</v>
      </c>
      <c r="M31" s="171">
        <v>408.06</v>
      </c>
      <c r="N31" s="96">
        <f t="shared" si="10"/>
        <v>34.002789818661789</v>
      </c>
      <c r="O31" s="172">
        <v>2.8424677585999101</v>
      </c>
      <c r="P31" s="173">
        <v>65686.144</v>
      </c>
      <c r="Q31" s="95">
        <f t="shared" si="11"/>
        <v>31.715658059352268</v>
      </c>
      <c r="R31" s="174">
        <v>3.50808386748239</v>
      </c>
      <c r="S31" s="173">
        <v>160.97200000000001</v>
      </c>
      <c r="T31" s="175">
        <v>2.20139263471351</v>
      </c>
    </row>
    <row r="32" spans="1:20" ht="14.25" customHeight="1">
      <c r="A32" s="30" t="s">
        <v>85</v>
      </c>
      <c r="B32" s="171">
        <v>108.301</v>
      </c>
      <c r="C32" s="96">
        <f t="shared" si="8"/>
        <v>8.513613795228645</v>
      </c>
      <c r="D32" s="172">
        <v>4.6052934716286096</v>
      </c>
      <c r="E32" s="173">
        <v>18534.928</v>
      </c>
      <c r="F32" s="95">
        <f t="shared" si="9"/>
        <v>8.2419403026674569</v>
      </c>
      <c r="G32" s="174">
        <v>7.0792378224026598</v>
      </c>
      <c r="H32" s="173">
        <v>171.143</v>
      </c>
      <c r="I32" s="175">
        <v>5.3916378299937202</v>
      </c>
      <c r="L32" s="30" t="s">
        <v>85</v>
      </c>
      <c r="M32" s="171">
        <v>101.81699999999999</v>
      </c>
      <c r="N32" s="96">
        <f t="shared" si="10"/>
        <v>8.4841985270957387</v>
      </c>
      <c r="O32" s="172">
        <v>4.68176100887705</v>
      </c>
      <c r="P32" s="173">
        <v>16618.46</v>
      </c>
      <c r="Q32" s="95">
        <f t="shared" si="11"/>
        <v>8.0239965803598299</v>
      </c>
      <c r="R32" s="174">
        <v>7.3452626130281597</v>
      </c>
      <c r="S32" s="173">
        <v>163.22</v>
      </c>
      <c r="T32" s="175">
        <v>5.6539047405974303</v>
      </c>
    </row>
    <row r="33" spans="1:20" ht="14.25" customHeight="1">
      <c r="A33" s="30" t="s">
        <v>86</v>
      </c>
      <c r="B33" s="171">
        <v>58.671999999999997</v>
      </c>
      <c r="C33" s="96">
        <f t="shared" si="8"/>
        <v>4.6122450263031283</v>
      </c>
      <c r="D33" s="172">
        <v>6.9511434925283799</v>
      </c>
      <c r="E33" s="173">
        <v>11205.505999999999</v>
      </c>
      <c r="F33" s="95">
        <f t="shared" si="9"/>
        <v>4.9827607376290866</v>
      </c>
      <c r="G33" s="174">
        <v>8.9477206415863595</v>
      </c>
      <c r="H33" s="173">
        <v>190.98500000000001</v>
      </c>
      <c r="I33" s="175">
        <v>5.4931188190173303</v>
      </c>
      <c r="L33" s="30" t="s">
        <v>86</v>
      </c>
      <c r="M33" s="171">
        <v>52.960999999999999</v>
      </c>
      <c r="N33" s="96">
        <f t="shared" si="10"/>
        <v>4.4131298132288066</v>
      </c>
      <c r="O33" s="172">
        <v>7.16415381177762</v>
      </c>
      <c r="P33" s="173">
        <v>9606.3780000000006</v>
      </c>
      <c r="Q33" s="95">
        <f t="shared" si="11"/>
        <v>4.6383084967947639</v>
      </c>
      <c r="R33" s="174">
        <v>9.4108339855770797</v>
      </c>
      <c r="S33" s="173">
        <v>181.387</v>
      </c>
      <c r="T33" s="175">
        <v>5.9764047524800903</v>
      </c>
    </row>
    <row r="34" spans="1:20" ht="14.25" customHeight="1">
      <c r="A34" s="30" t="s">
        <v>87</v>
      </c>
      <c r="B34" s="171">
        <v>191.98400000000001</v>
      </c>
      <c r="C34" s="96">
        <f t="shared" si="8"/>
        <v>15.091990201966524</v>
      </c>
      <c r="D34" s="172">
        <v>3.8740246506837299</v>
      </c>
      <c r="E34" s="173">
        <v>25783.985000000001</v>
      </c>
      <c r="F34" s="95">
        <f t="shared" si="9"/>
        <v>11.465383903022076</v>
      </c>
      <c r="G34" s="174">
        <v>4.8858587367672097</v>
      </c>
      <c r="H34" s="173">
        <v>134.303</v>
      </c>
      <c r="I34" s="175">
        <v>3.06996632125656</v>
      </c>
      <c r="L34" s="30" t="s">
        <v>87</v>
      </c>
      <c r="M34" s="171">
        <v>187.31899999999999</v>
      </c>
      <c r="N34" s="96">
        <f t="shared" si="10"/>
        <v>15.608902088030943</v>
      </c>
      <c r="O34" s="172">
        <v>3.9161718272949302</v>
      </c>
      <c r="P34" s="173">
        <v>24951.634999999998</v>
      </c>
      <c r="Q34" s="95">
        <f t="shared" si="11"/>
        <v>12.047556386956831</v>
      </c>
      <c r="R34" s="174">
        <v>4.9031884943030599</v>
      </c>
      <c r="S34" s="173">
        <v>133.20400000000001</v>
      </c>
      <c r="T34" s="175">
        <v>3.08460699612561</v>
      </c>
    </row>
    <row r="35" spans="1:20" ht="14.25" customHeight="1">
      <c r="A35" s="43" t="s">
        <v>88</v>
      </c>
      <c r="B35" s="176">
        <v>31.065000000000001</v>
      </c>
      <c r="C35" s="98">
        <f t="shared" si="8"/>
        <v>2.4420403555717667</v>
      </c>
      <c r="D35" s="177">
        <v>7.7715176323684396</v>
      </c>
      <c r="E35" s="178">
        <v>5558.8440000000001</v>
      </c>
      <c r="F35" s="95">
        <f t="shared" si="9"/>
        <v>2.4718553209292846</v>
      </c>
      <c r="G35" s="179">
        <v>10.7152413658279</v>
      </c>
      <c r="H35" s="178">
        <v>178.94499999999999</v>
      </c>
      <c r="I35" s="180">
        <v>7.0459270355877903</v>
      </c>
      <c r="L35" s="43" t="s">
        <v>88</v>
      </c>
      <c r="M35" s="176">
        <v>28.812000000000001</v>
      </c>
      <c r="N35" s="98">
        <f t="shared" si="10"/>
        <v>2.4008439451435661</v>
      </c>
      <c r="O35" s="177">
        <v>7.9551043866726303</v>
      </c>
      <c r="P35" s="178">
        <v>4863.8649999999998</v>
      </c>
      <c r="Q35" s="95">
        <f t="shared" si="11"/>
        <v>2.3484508268113808</v>
      </c>
      <c r="R35" s="179">
        <v>10.921611040161199</v>
      </c>
      <c r="S35" s="178">
        <v>168.81700000000001</v>
      </c>
      <c r="T35" s="180">
        <v>7.3049658973325897</v>
      </c>
    </row>
    <row r="36" spans="1:20" ht="14.25" customHeight="1">
      <c r="A36" s="181" t="s">
        <v>40</v>
      </c>
      <c r="B36" s="182">
        <v>1272.0920000000001</v>
      </c>
      <c r="C36" s="183">
        <f>SUM(C29:C35)</f>
        <v>100.00007861066651</v>
      </c>
      <c r="D36" s="189">
        <v>1.7995969002888901</v>
      </c>
      <c r="E36" s="184">
        <v>224885.492</v>
      </c>
      <c r="F36" s="183">
        <f>SUM(F29:F35)</f>
        <v>99.999999555329254</v>
      </c>
      <c r="G36" s="186">
        <v>2.2339056091146801</v>
      </c>
      <c r="H36" s="185">
        <v>176.78399999999999</v>
      </c>
      <c r="I36" s="187">
        <v>1.32215246391967</v>
      </c>
      <c r="L36" s="181" t="s">
        <v>40</v>
      </c>
      <c r="M36" s="182">
        <v>1200.078</v>
      </c>
      <c r="N36" s="183">
        <f>SUM(N29:N35)</f>
        <v>100.00016665583404</v>
      </c>
      <c r="O36" s="189">
        <v>1.84152450706718</v>
      </c>
      <c r="P36" s="184">
        <v>207109.51</v>
      </c>
      <c r="Q36" s="183">
        <f>SUM(Q29:Q35)</f>
        <v>100.00000048283636</v>
      </c>
      <c r="R36" s="186">
        <v>2.22961846153011</v>
      </c>
      <c r="S36" s="185">
        <v>172.58</v>
      </c>
      <c r="T36" s="187">
        <v>1.3261275477907699</v>
      </c>
    </row>
    <row r="37" spans="1:20" ht="12" customHeight="1">
      <c r="A37" s="718"/>
      <c r="B37" s="719"/>
      <c r="C37" s="719"/>
      <c r="D37" s="719"/>
      <c r="E37" s="719"/>
      <c r="F37" s="719"/>
      <c r="G37" s="719"/>
      <c r="H37" s="719"/>
      <c r="L37" s="766" t="s">
        <v>402</v>
      </c>
      <c r="M37" s="766"/>
      <c r="N37" s="766"/>
      <c r="O37" s="766"/>
      <c r="P37" s="766"/>
      <c r="Q37" s="766"/>
      <c r="R37" s="766"/>
      <c r="S37" s="766"/>
      <c r="T37" s="766"/>
    </row>
    <row r="38" spans="1:20" ht="15" customHeight="1">
      <c r="A38" s="702"/>
      <c r="B38" s="765"/>
      <c r="C38" s="765"/>
      <c r="D38" s="765"/>
      <c r="E38" s="765"/>
      <c r="F38" s="765"/>
      <c r="G38" s="765"/>
      <c r="H38" s="765"/>
    </row>
  </sheetData>
  <mergeCells count="45">
    <mergeCell ref="A37:H37"/>
    <mergeCell ref="A38:H38"/>
    <mergeCell ref="O27:O28"/>
    <mergeCell ref="P27:Q27"/>
    <mergeCell ref="R27:R28"/>
    <mergeCell ref="L37:T37"/>
    <mergeCell ref="T27:T28"/>
    <mergeCell ref="A26:I26"/>
    <mergeCell ref="L26:T26"/>
    <mergeCell ref="A27:A28"/>
    <mergeCell ref="B27:C27"/>
    <mergeCell ref="D27:D28"/>
    <mergeCell ref="E27:F27"/>
    <mergeCell ref="G27:G28"/>
    <mergeCell ref="I27:I28"/>
    <mergeCell ref="L27:L28"/>
    <mergeCell ref="M27:N27"/>
    <mergeCell ref="L14:T14"/>
    <mergeCell ref="T15:T16"/>
    <mergeCell ref="A15:A16"/>
    <mergeCell ref="B15:C15"/>
    <mergeCell ref="D15:D16"/>
    <mergeCell ref="E15:F15"/>
    <mergeCell ref="G15:G16"/>
    <mergeCell ref="I15:I16"/>
    <mergeCell ref="L15:L16"/>
    <mergeCell ref="M15:N15"/>
    <mergeCell ref="O15:O16"/>
    <mergeCell ref="P15:Q15"/>
    <mergeCell ref="R15:R16"/>
    <mergeCell ref="A14:I14"/>
    <mergeCell ref="A1:I1"/>
    <mergeCell ref="L1:T1"/>
    <mergeCell ref="A3:A4"/>
    <mergeCell ref="B3:C3"/>
    <mergeCell ref="D3:D4"/>
    <mergeCell ref="E3:F3"/>
    <mergeCell ref="G3:G4"/>
    <mergeCell ref="I3:I4"/>
    <mergeCell ref="L3:L4"/>
    <mergeCell ref="M3:N3"/>
    <mergeCell ref="O3:O4"/>
    <mergeCell ref="P3:Q3"/>
    <mergeCell ref="R3:R4"/>
    <mergeCell ref="T3:T4"/>
  </mergeCells>
  <hyperlinks>
    <hyperlink ref="A1:I1" location="'0'!A1" display="METSAMAA  PINDALA  JA  TAGAVARA  ENAMUSPUULIIGITI" xr:uid="{750F220E-7673-4CA6-AD4B-11A660F4ED1C}"/>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25" max="16383"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
  <sheetViews>
    <sheetView zoomScaleNormal="100" workbookViewId="0">
      <selection activeCell="G39" sqref="G39"/>
    </sheetView>
  </sheetViews>
  <sheetFormatPr defaultColWidth="11.44140625" defaultRowHeight="13.2"/>
  <cols>
    <col min="1" max="1" width="19.44140625" customWidth="1"/>
    <col min="2" max="2" width="11.44140625" customWidth="1"/>
    <col min="3" max="3" width="8.109375" customWidth="1"/>
    <col min="4" max="4" width="11.44140625" customWidth="1"/>
    <col min="5" max="5" width="8.109375" customWidth="1"/>
    <col min="6" max="6" width="11.44140625" customWidth="1"/>
    <col min="7" max="7" width="8.109375" customWidth="1"/>
    <col min="8" max="8" width="3.5546875" customWidth="1"/>
    <col min="11" max="11" width="18.44140625" customWidth="1"/>
    <col min="12" max="12" width="10.5546875" customWidth="1"/>
    <col min="13" max="13" width="10.6640625" customWidth="1"/>
    <col min="14" max="14" width="11.44140625" customWidth="1"/>
    <col min="15" max="15" width="11" customWidth="1"/>
    <col min="16" max="16" width="10.44140625" customWidth="1"/>
    <col min="17" max="17" width="11.44140625" customWidth="1"/>
  </cols>
  <sheetData>
    <row r="1" spans="1:17" ht="27.75" customHeight="1">
      <c r="A1" s="720" t="s">
        <v>91</v>
      </c>
      <c r="B1" s="720"/>
      <c r="C1" s="720"/>
      <c r="D1" s="720"/>
      <c r="E1" s="720"/>
      <c r="F1" s="720"/>
      <c r="G1" s="720"/>
      <c r="K1" s="720" t="s">
        <v>224</v>
      </c>
      <c r="L1" s="720"/>
      <c r="M1" s="720"/>
      <c r="N1" s="720"/>
      <c r="O1" s="720"/>
      <c r="P1" s="720"/>
      <c r="Q1" s="720"/>
    </row>
    <row r="2" spans="1:17" ht="9.75" customHeight="1">
      <c r="A2" s="162"/>
      <c r="B2" s="162"/>
      <c r="C2" s="162"/>
      <c r="D2" s="162"/>
      <c r="E2" s="162"/>
      <c r="F2" s="162"/>
      <c r="G2" s="162"/>
    </row>
    <row r="3" spans="1:17" ht="26.25" customHeight="1">
      <c r="A3" s="767" t="s">
        <v>77</v>
      </c>
      <c r="B3" s="770" t="s">
        <v>132</v>
      </c>
      <c r="C3" s="771"/>
      <c r="D3" s="772" t="s">
        <v>64</v>
      </c>
      <c r="E3" s="773"/>
      <c r="F3" s="774" t="s">
        <v>22</v>
      </c>
      <c r="G3" s="775"/>
      <c r="K3" s="767" t="s">
        <v>77</v>
      </c>
      <c r="L3" s="770" t="s">
        <v>132</v>
      </c>
      <c r="M3" s="771"/>
      <c r="N3" s="772" t="s">
        <v>64</v>
      </c>
      <c r="O3" s="773"/>
      <c r="P3" s="776" t="s">
        <v>22</v>
      </c>
      <c r="Q3" s="775"/>
    </row>
    <row r="4" spans="1:17" ht="15.75" customHeight="1">
      <c r="A4" s="768"/>
      <c r="B4" s="779" t="s">
        <v>92</v>
      </c>
      <c r="C4" s="781" t="s">
        <v>230</v>
      </c>
      <c r="D4" s="779" t="s">
        <v>92</v>
      </c>
      <c r="E4" s="781" t="s">
        <v>230</v>
      </c>
      <c r="F4" s="779" t="s">
        <v>92</v>
      </c>
      <c r="G4" s="777" t="s">
        <v>230</v>
      </c>
      <c r="K4" s="768"/>
      <c r="L4" s="779" t="s">
        <v>92</v>
      </c>
      <c r="M4" s="781" t="s">
        <v>230</v>
      </c>
      <c r="N4" s="779" t="s">
        <v>92</v>
      </c>
      <c r="O4" s="781" t="s">
        <v>230</v>
      </c>
      <c r="P4" s="779" t="s">
        <v>92</v>
      </c>
      <c r="Q4" s="777" t="s">
        <v>230</v>
      </c>
    </row>
    <row r="5" spans="1:17" ht="13.5" customHeight="1">
      <c r="A5" s="769"/>
      <c r="B5" s="780"/>
      <c r="C5" s="782"/>
      <c r="D5" s="780"/>
      <c r="E5" s="782"/>
      <c r="F5" s="780"/>
      <c r="G5" s="778"/>
      <c r="K5" s="769"/>
      <c r="L5" s="780"/>
      <c r="M5" s="782"/>
      <c r="N5" s="780"/>
      <c r="O5" s="782"/>
      <c r="P5" s="780"/>
      <c r="Q5" s="778"/>
    </row>
    <row r="6" spans="1:17" ht="32.25" customHeight="1">
      <c r="A6" s="203" t="s">
        <v>82</v>
      </c>
      <c r="B6" s="190">
        <v>79.081000000000003</v>
      </c>
      <c r="C6" s="191">
        <v>1.0873843279273501</v>
      </c>
      <c r="D6" s="190">
        <v>82.766999999999996</v>
      </c>
      <c r="E6" s="191">
        <v>1.3447505097546999</v>
      </c>
      <c r="F6" s="190">
        <v>72.078000000000003</v>
      </c>
      <c r="G6" s="192">
        <v>1.6484560763285401</v>
      </c>
      <c r="H6" s="193"/>
      <c r="I6" s="193"/>
      <c r="J6" s="193"/>
      <c r="K6" s="203" t="s">
        <v>82</v>
      </c>
      <c r="L6" s="190">
        <v>70.42</v>
      </c>
      <c r="M6" s="191">
        <v>1.22252318471248</v>
      </c>
      <c r="N6" s="190">
        <v>70.55</v>
      </c>
      <c r="O6" s="191">
        <v>1.74690693635782</v>
      </c>
      <c r="P6" s="190">
        <v>70.277000000000001</v>
      </c>
      <c r="Q6" s="192">
        <v>1.7110718419237101</v>
      </c>
    </row>
    <row r="7" spans="1:17" ht="32.25" customHeight="1">
      <c r="A7" s="204" t="s">
        <v>83</v>
      </c>
      <c r="B7" s="194">
        <v>51.51</v>
      </c>
      <c r="C7" s="195">
        <v>1.59710943618306</v>
      </c>
      <c r="D7" s="194">
        <v>52.164999999999999</v>
      </c>
      <c r="E7" s="195">
        <v>2.3539561578411901</v>
      </c>
      <c r="F7" s="194">
        <v>50.734999999999999</v>
      </c>
      <c r="G7" s="196">
        <v>2.2407457822032901</v>
      </c>
      <c r="H7" s="193"/>
      <c r="I7" s="193"/>
      <c r="J7" s="193"/>
      <c r="K7" s="204" t="s">
        <v>83</v>
      </c>
      <c r="L7" s="194">
        <v>46.228999999999999</v>
      </c>
      <c r="M7" s="195">
        <v>1.6611643317260101</v>
      </c>
      <c r="N7" s="194">
        <v>43.581000000000003</v>
      </c>
      <c r="O7" s="195">
        <v>2.54118897711753</v>
      </c>
      <c r="P7" s="194">
        <v>48.646999999999998</v>
      </c>
      <c r="Q7" s="196">
        <v>2.2077256901194402</v>
      </c>
    </row>
    <row r="8" spans="1:17" ht="32.25" customHeight="1">
      <c r="A8" s="204" t="s">
        <v>84</v>
      </c>
      <c r="B8" s="194">
        <v>46.798000000000002</v>
      </c>
      <c r="C8" s="195">
        <v>1.1928503770466099</v>
      </c>
      <c r="D8" s="194">
        <v>52.110999999999997</v>
      </c>
      <c r="E8" s="195">
        <v>1.8660662091798801</v>
      </c>
      <c r="F8" s="194">
        <v>43.213999999999999</v>
      </c>
      <c r="G8" s="196">
        <v>1.41250555500783</v>
      </c>
      <c r="H8" s="193"/>
      <c r="I8" s="193"/>
      <c r="J8" s="193"/>
      <c r="K8" s="204" t="s">
        <v>84</v>
      </c>
      <c r="L8" s="194">
        <v>43.613</v>
      </c>
      <c r="M8" s="195">
        <v>1.1655155947507101</v>
      </c>
      <c r="N8" s="194">
        <v>45.652999999999999</v>
      </c>
      <c r="O8" s="195">
        <v>1.9364074484176299</v>
      </c>
      <c r="P8" s="194">
        <v>42.667000000000002</v>
      </c>
      <c r="Q8" s="196">
        <v>1.4356758503537901</v>
      </c>
    </row>
    <row r="9" spans="1:17" ht="32.25" customHeight="1">
      <c r="A9" s="204" t="s">
        <v>85</v>
      </c>
      <c r="B9" s="194">
        <v>38.878</v>
      </c>
      <c r="C9" s="195">
        <v>3.35497326514498</v>
      </c>
      <c r="D9" s="194">
        <v>53.142000000000003</v>
      </c>
      <c r="E9" s="195">
        <v>3.9808162213393499</v>
      </c>
      <c r="F9" s="194">
        <v>31.777000000000001</v>
      </c>
      <c r="G9" s="196">
        <v>4.2180713778418903</v>
      </c>
      <c r="H9" s="193"/>
      <c r="I9" s="193"/>
      <c r="J9" s="193"/>
      <c r="K9" s="204" t="s">
        <v>85</v>
      </c>
      <c r="L9" s="194">
        <v>32.704000000000001</v>
      </c>
      <c r="M9" s="195">
        <v>3.704019456533</v>
      </c>
      <c r="N9" s="194">
        <v>42.006999999999998</v>
      </c>
      <c r="O9" s="195">
        <v>6.0330423152771298</v>
      </c>
      <c r="P9" s="194">
        <v>29.876999999999999</v>
      </c>
      <c r="Q9" s="196">
        <v>4.3916833833918298</v>
      </c>
    </row>
    <row r="10" spans="1:17" ht="32.25" customHeight="1">
      <c r="A10" s="204" t="s">
        <v>86</v>
      </c>
      <c r="B10" s="194">
        <v>44.942999999999998</v>
      </c>
      <c r="C10" s="195">
        <v>3.0220747154335399</v>
      </c>
      <c r="D10" s="194">
        <v>52.816000000000003</v>
      </c>
      <c r="E10" s="195">
        <v>4.0933504367539699</v>
      </c>
      <c r="F10" s="194">
        <v>39.68</v>
      </c>
      <c r="G10" s="196">
        <v>3.8879620924572702</v>
      </c>
      <c r="H10" s="193"/>
      <c r="I10" s="193"/>
      <c r="J10" s="193"/>
      <c r="K10" s="204" t="s">
        <v>86</v>
      </c>
      <c r="L10" s="194">
        <v>38.76</v>
      </c>
      <c r="M10" s="195">
        <v>3.5634406214616199</v>
      </c>
      <c r="N10" s="194">
        <v>42.222000000000001</v>
      </c>
      <c r="O10" s="195">
        <v>6.2950953380736996</v>
      </c>
      <c r="P10" s="194">
        <v>37.338999999999999</v>
      </c>
      <c r="Q10" s="196">
        <v>4.2941045718656099</v>
      </c>
    </row>
    <row r="11" spans="1:17" ht="32.25" customHeight="1">
      <c r="A11" s="204" t="s">
        <v>87</v>
      </c>
      <c r="B11" s="194">
        <v>25.710999999999999</v>
      </c>
      <c r="C11" s="195">
        <v>2.0079018227221899</v>
      </c>
      <c r="D11" s="194">
        <v>32.792000000000002</v>
      </c>
      <c r="E11" s="195">
        <v>4.2878350410200703</v>
      </c>
      <c r="F11" s="194">
        <v>24.442</v>
      </c>
      <c r="G11" s="196">
        <v>2.2420863735920502</v>
      </c>
      <c r="H11" s="193"/>
      <c r="I11" s="193"/>
      <c r="J11" s="193"/>
      <c r="K11" s="204" t="s">
        <v>87</v>
      </c>
      <c r="L11" s="194">
        <v>24.962</v>
      </c>
      <c r="M11" s="195">
        <v>2.0376748321740701</v>
      </c>
      <c r="N11" s="194">
        <v>30.593</v>
      </c>
      <c r="O11" s="195">
        <v>5.0941097726202003</v>
      </c>
      <c r="P11" s="194">
        <v>24.146999999999998</v>
      </c>
      <c r="Q11" s="196">
        <v>2.2565975165199998</v>
      </c>
    </row>
    <row r="12" spans="1:17" ht="32.25" customHeight="1">
      <c r="A12" s="205" t="s">
        <v>88</v>
      </c>
      <c r="B12" s="197">
        <v>51.283999999999999</v>
      </c>
      <c r="C12" s="198">
        <v>4.9745584031539201</v>
      </c>
      <c r="D12" s="197">
        <v>57.878</v>
      </c>
      <c r="E12" s="198">
        <v>9.7730261404017806</v>
      </c>
      <c r="F12" s="197">
        <v>49.773000000000003</v>
      </c>
      <c r="G12" s="199">
        <v>5.5519953566275699</v>
      </c>
      <c r="H12" s="193"/>
      <c r="I12" s="193"/>
      <c r="J12" s="193"/>
      <c r="K12" s="205" t="s">
        <v>88</v>
      </c>
      <c r="L12" s="197">
        <v>46.027000000000001</v>
      </c>
      <c r="M12" s="198">
        <v>5.6260421033958297</v>
      </c>
      <c r="N12" s="197">
        <v>43.386000000000003</v>
      </c>
      <c r="O12" s="198">
        <v>15.8905122704424</v>
      </c>
      <c r="P12" s="197">
        <v>46.329000000000001</v>
      </c>
      <c r="Q12" s="199">
        <v>5.9548637212936004</v>
      </c>
    </row>
    <row r="13" spans="1:17" ht="32.25" customHeight="1">
      <c r="A13" s="206" t="s">
        <v>93</v>
      </c>
      <c r="B13" s="200">
        <v>54.755000000000003</v>
      </c>
      <c r="C13" s="201">
        <v>0.90530265754261596</v>
      </c>
      <c r="D13" s="200">
        <v>64.566000000000003</v>
      </c>
      <c r="E13" s="201">
        <v>1.2533457286423699</v>
      </c>
      <c r="F13" s="200">
        <v>46.067</v>
      </c>
      <c r="G13" s="202">
        <v>1.07741340437682</v>
      </c>
      <c r="H13" s="207"/>
      <c r="I13" s="193"/>
      <c r="J13" s="193"/>
      <c r="K13" s="206" t="s">
        <v>93</v>
      </c>
      <c r="L13" s="200">
        <v>47.722000000000001</v>
      </c>
      <c r="M13" s="201">
        <v>0.86674979309849598</v>
      </c>
      <c r="N13" s="200">
        <v>53.332999999999998</v>
      </c>
      <c r="O13" s="201">
        <v>1.41973445335506</v>
      </c>
      <c r="P13" s="200">
        <v>44.506999999999998</v>
      </c>
      <c r="Q13" s="202">
        <v>1.0646636444314901</v>
      </c>
    </row>
    <row r="14" spans="1:17" ht="15" customHeight="1">
      <c r="A14" s="718"/>
      <c r="B14" s="719"/>
      <c r="C14" s="719"/>
      <c r="D14" s="719"/>
      <c r="E14" s="719"/>
      <c r="F14" s="719"/>
      <c r="G14" s="719"/>
      <c r="H14" s="765"/>
    </row>
  </sheetData>
  <mergeCells count="23">
    <mergeCell ref="A14:H14"/>
    <mergeCell ref="O4:O5"/>
    <mergeCell ref="G4:G5"/>
    <mergeCell ref="L4:L5"/>
    <mergeCell ref="D4:D5"/>
    <mergeCell ref="M4:M5"/>
    <mergeCell ref="F4:F5"/>
    <mergeCell ref="A1:G1"/>
    <mergeCell ref="K1:Q1"/>
    <mergeCell ref="A3:A5"/>
    <mergeCell ref="B3:C3"/>
    <mergeCell ref="D3:E3"/>
    <mergeCell ref="F3:G3"/>
    <mergeCell ref="K3:K5"/>
    <mergeCell ref="L3:M3"/>
    <mergeCell ref="N3:O3"/>
    <mergeCell ref="P3:Q3"/>
    <mergeCell ref="Q4:Q5"/>
    <mergeCell ref="B4:B5"/>
    <mergeCell ref="C4:C5"/>
    <mergeCell ref="N4:N5"/>
    <mergeCell ref="E4:E5"/>
    <mergeCell ref="P4:P5"/>
  </mergeCells>
  <hyperlinks>
    <hyperlink ref="A1:G1" location="'0'!A1" display="PUISTUTE  KESKMINE  VANUS" xr:uid="{5AC20451-560C-4E23-A1C4-FF8D2F55C1AE}"/>
  </hyperlinks>
  <printOptions horizontalCentered="1"/>
  <pageMargins left="0.78740157480314965" right="0.78740157480314965" top="0.98425196850393704" bottom="1.1811023622047245" header="0.51181102362204722" footer="0.51181102362204722"/>
  <pageSetup paperSize="9" orientation="landscape"/>
  <rowBreaks count="1" manualBreakCount="1">
    <brk id="20"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37</vt:i4>
      </vt:variant>
    </vt:vector>
  </HeadingPairs>
  <TitlesOfParts>
    <vt:vector size="37" baseType="lpstr">
      <vt:lpstr>0</vt:lpstr>
      <vt:lpstr>1.</vt:lpstr>
      <vt:lpstr>2.</vt:lpstr>
      <vt:lpstr>3.</vt:lpstr>
      <vt:lpstr>4.</vt:lpstr>
      <vt:lpstr>4.1</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2022-06-03T08:05:23Z</dcterms:created>
  <dcterms:modified xsi:type="dcterms:W3CDTF">2026-08-14T12:44:26Z</dcterms:modified>
</cp:coreProperties>
</file>