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.1.1" sheetId="1" r:id="rId4"/>
    <sheet state="visible" name="4.1.2" sheetId="2" r:id="rId5"/>
    <sheet state="visible" name="4.1.3" sheetId="3" r:id="rId6"/>
    <sheet state="visible" name="4.1.4" sheetId="4" r:id="rId7"/>
    <sheet state="visible" name="4.1.5" sheetId="5" r:id="rId8"/>
    <sheet state="visible" name="4.1.6" sheetId="6" r:id="rId9"/>
    <sheet state="visible" name="4.1.7" sheetId="7" r:id="rId10"/>
    <sheet state="visible" name="4.1.8" sheetId="8" r:id="rId11"/>
    <sheet state="visible" name="4.1.9" sheetId="9" r:id="rId12"/>
    <sheet state="visible" name="4.1.10" sheetId="10" r:id="rId13"/>
    <sheet state="visible" name="4.1.11" sheetId="11" r:id="rId14"/>
    <sheet state="visible" name="4.1.12" sheetId="12" r:id="rId15"/>
    <sheet state="visible" name="4.1.13" sheetId="13" r:id="rId16"/>
    <sheet state="visible" name="4.1.14" sheetId="14" r:id="rId17"/>
    <sheet state="visible" name="4.1.15" sheetId="15" r:id="rId18"/>
    <sheet state="visible" name="4.1.16" sheetId="16" r:id="rId19"/>
    <sheet state="visible" name="4.1.17" sheetId="17" r:id="rId20"/>
  </sheets>
  <definedNames/>
  <calcPr/>
  <extLst>
    <ext uri="GoogleSheetsCustomDataVersion1">
      <go:sheetsCustomData xmlns:go="http://customooxmlschemas.google.com/" r:id="rId21" roundtripDataSignature="AMtx7mgsbQSXuV72XVkx++FkqvklhC6ZUw=="/>
    </ext>
  </extLst>
</workbook>
</file>

<file path=xl/sharedStrings.xml><?xml version="1.0" encoding="utf-8"?>
<sst xmlns="http://schemas.openxmlformats.org/spreadsheetml/2006/main" count="5799" uniqueCount="279">
  <si>
    <t>4.1.1 Erametsaomanike arvu ja metsamaa pindala jaotus omandivormi järgi 2019. aastal</t>
  </si>
  <si>
    <t>4.1.2 Metsaomandi jaotus omaniku soo ja metsaomandi suuruse  järgi (Eesti isikukoodiga füüsilisest isikust metsaomanikud) 2019. aastal</t>
  </si>
  <si>
    <t>4.1.1 Erametsaomanike arvu ja metsamaa pindala jaotus omandivormi järgi 2015. aastal</t>
  </si>
  <si>
    <t>4.1.2 Metsaomandi jaotus omaniku soo ja emtsaomandi suuruse  järgi (Eesti isikukoodiga füüsilisest isikust metsaomanikud) 2015. aastal</t>
  </si>
  <si>
    <t>4.1.1 Erametsaomanike arvu ja metsamaa pindala jaotus omandivormi järgi 2010. aastal</t>
  </si>
  <si>
    <t>4.1.2 Metsaomandi jaotus omaniku soo ja metsaomandi suuruse järgi (Eesti isikukoodiga füüsilisest isikust metsaomanikud) 2010. aastal</t>
  </si>
  <si>
    <t>2019. aasta erametsaomandi uuring</t>
  </si>
  <si>
    <t>2015. aasta erametsaomandi uuring</t>
  </si>
  <si>
    <t>2011. aasta erametsaomandi uuring</t>
  </si>
  <si>
    <t>metsamaa</t>
  </si>
  <si>
    <t>Sugu</t>
  </si>
  <si>
    <t>füüsiline isik 2019</t>
  </si>
  <si>
    <t>juriidiline isik 2019</t>
  </si>
  <si>
    <t>Kokku</t>
  </si>
  <si>
    <t>kokku</t>
  </si>
  <si>
    <t>füüsiline isik 2015</t>
  </si>
  <si>
    <t>juriidiline isik 2015</t>
  </si>
  <si>
    <t>füüsiline isik 2010</t>
  </si>
  <si>
    <t>juriidiline isik 2010</t>
  </si>
  <si>
    <t>pindala klass (ha)</t>
  </si>
  <si>
    <t>pindalaklass</t>
  </si>
  <si>
    <t>Arv</t>
  </si>
  <si>
    <t>naine</t>
  </si>
  <si>
    <t>Pindala (ha)</t>
  </si>
  <si>
    <t>mees</t>
  </si>
  <si>
    <t>0,1-0,5 ha</t>
  </si>
  <si>
    <t>(ha)</t>
  </si>
  <si>
    <t xml:space="preserve">Pindala (ha) </t>
  </si>
  <si>
    <t>0,5-1 ha</t>
  </si>
  <si>
    <t>1-2 ha</t>
  </si>
  <si>
    <t>2-5 ha</t>
  </si>
  <si>
    <t>5-10 ha</t>
  </si>
  <si>
    <t>10-20 ha</t>
  </si>
  <si>
    <t>20-50 ha</t>
  </si>
  <si>
    <t>50-100 ha</t>
  </si>
  <si>
    <t>100-500 ha</t>
  </si>
  <si>
    <t>üle 500 ha</t>
  </si>
  <si>
    <t>4.1.3 Füüsilisest isikust erametsaomanike arvu ja metsamaa pindala (ha) jaotus omaniku vanuse ja metsaomandi suuruse järgi 2019. aastal</t>
  </si>
  <si>
    <t>4.1.3 Füüsilisest isikust erametsaomanike arvu ja metsamaa pindala (ha) jaotus omaniku vanuse ja metsaomandi suuruse järgi 2015. aastal</t>
  </si>
  <si>
    <t>4.1.3 Füüsilisest isikust erametsaomanike arvu ja metsamaa pindala (ha) jaotus omaniku vanuse ja metsaomandi suuruse järgi 2010. aastal</t>
  </si>
  <si>
    <t>keskmine pindala (ha)</t>
  </si>
  <si>
    <t xml:space="preserve">Keskmine </t>
  </si>
  <si>
    <t>Kokku 2015</t>
  </si>
  <si>
    <t>Vanus</t>
  </si>
  <si>
    <t>Pindala</t>
  </si>
  <si>
    <t>Kokku 2010</t>
  </si>
  <si>
    <t>pindala</t>
  </si>
  <si>
    <t>pindala 2015</t>
  </si>
  <si>
    <t>Üle 2ha metsamaaga</t>
  </si>
  <si>
    <t>pindala 2010</t>
  </si>
  <si>
    <t>1-10</t>
  </si>
  <si>
    <t>Osakaal  (%)</t>
  </si>
  <si>
    <t>Osakaal omaniku tüübi grupis (%)</t>
  </si>
  <si>
    <t>11-20</t>
  </si>
  <si>
    <t>21-30</t>
  </si>
  <si>
    <t>31-40</t>
  </si>
  <si>
    <t>41-50</t>
  </si>
  <si>
    <t>51-60</t>
  </si>
  <si>
    <t>Osakaal koguarvust/-pindalast (%)</t>
  </si>
  <si>
    <t>61-70</t>
  </si>
  <si>
    <t>71-80</t>
  </si>
  <si>
    <t>81-90</t>
  </si>
  <si>
    <t>91-100</t>
  </si>
  <si>
    <t>Osakaal pindalagrupis</t>
  </si>
  <si>
    <t>&gt;101</t>
  </si>
  <si>
    <t>101-110</t>
  </si>
  <si>
    <t>Muutus2019-2015(tk, ha)</t>
  </si>
  <si>
    <t>Muutus2015-2010 (tk, ha)</t>
  </si>
  <si>
    <t>füüsiline isik</t>
  </si>
  <si>
    <t>juriidiline isik</t>
  </si>
  <si>
    <t>Osakaal vanuse grupis (%)</t>
  </si>
  <si>
    <t>Üldkokkuvõte</t>
  </si>
  <si>
    <t>Muutus 2019-2015 (% võrreldes 2015 aastaga)</t>
  </si>
  <si>
    <t>Muutus 2015-2010 (% võrreldes 2010 aastaga)</t>
  </si>
  <si>
    <t>Muutus2019-2015 (tk, ha)</t>
  </si>
  <si>
    <t>4.1.4 Füüsilisest isikust erametsaomanike arvu jagunemine metsaomandi suuruse ja omaniku elukoha järgi – elukoht Eestis 2019. aastal</t>
  </si>
  <si>
    <t>4.1.4 Füüsilisest isikust erametsaomanike arvu jagunemine metsaomandi suuruse ja omaniku elukoha järgi – elukoht Eestis 2015. aastal</t>
  </si>
  <si>
    <t>4.1.4  Füüsilisest isikust erametsaomanike arvu jagunemine metsaomandi suuruse ja omaniku elukoha järgi – elukoht Eestis 2010. aastal</t>
  </si>
  <si>
    <t>Rahvastikuregistris (Eesti isikukoodiga) olemasoleva elukohaga  metsaomanike jaotus</t>
  </si>
  <si>
    <t>Maakond</t>
  </si>
  <si>
    <t>Harju maakond</t>
  </si>
  <si>
    <t>Harju</t>
  </si>
  <si>
    <t>Hiiu maakond</t>
  </si>
  <si>
    <t>Hiiu</t>
  </si>
  <si>
    <t>Ida-Viru maakond</t>
  </si>
  <si>
    <t>Ida-Viru</t>
  </si>
  <si>
    <t>Jõgeva maakond</t>
  </si>
  <si>
    <t>Jõgeva</t>
  </si>
  <si>
    <t>Järva maakond</t>
  </si>
  <si>
    <t>Järva</t>
  </si>
  <si>
    <t>Lääne maakond</t>
  </si>
  <si>
    <t>Lääne</t>
  </si>
  <si>
    <t>Lääne-Viru maakond</t>
  </si>
  <si>
    <t>Lääne-Viru</t>
  </si>
  <si>
    <t>Põlva maakond</t>
  </si>
  <si>
    <t>Põlva</t>
  </si>
  <si>
    <t>Pärnu maakond</t>
  </si>
  <si>
    <t>Pärnu</t>
  </si>
  <si>
    <t>Rapla maakond</t>
  </si>
  <si>
    <t>Rapla</t>
  </si>
  <si>
    <t>Saare maakond</t>
  </si>
  <si>
    <t>Saare</t>
  </si>
  <si>
    <t>Tartu maakond</t>
  </si>
  <si>
    <t>Tartu</t>
  </si>
  <si>
    <t>Valga maakond</t>
  </si>
  <si>
    <t>Valga</t>
  </si>
  <si>
    <t>4.1.5 Füüsilisest isikust erametsaomanike arv metsaomandi suuruse ja omaniku elukoha järgi – elukoht väljaspool Eestit (rahvastikuregistris olemasoleva elukohaga metsaomanikud) 2019. aastal</t>
  </si>
  <si>
    <t>Viljandi maakond</t>
  </si>
  <si>
    <t>4.1.5 Füüsilisest isikust erametsaomanike arv metsaomandi suuruse ja omaniku elukoha järgi – elukoht väljaspool Eestit (rahvastikuregistris olemasoleva elukohaga metsaomanikud) 2015. aastal</t>
  </si>
  <si>
    <t>4.1.5 Füüsilisest isikust erametsaomanike arv metsaomandi suuruse ja omaniku elukoha järgi – elukoht väljaspool Eestit (rahvastikuregistris olemasoleva elukohaga metsaomanikud) 2010. aastal</t>
  </si>
  <si>
    <t>Viljandi</t>
  </si>
  <si>
    <t>Võru maakond</t>
  </si>
  <si>
    <t>Kokku 2019</t>
  </si>
  <si>
    <t>Võru</t>
  </si>
  <si>
    <t>Muutus 2019-2015</t>
  </si>
  <si>
    <t>Muutus 2015-2010</t>
  </si>
  <si>
    <t>Riik</t>
  </si>
  <si>
    <t>arv</t>
  </si>
  <si>
    <t>osakaal</t>
  </si>
  <si>
    <t>Afganistan</t>
  </si>
  <si>
    <t>Osakaal maakonnas</t>
  </si>
  <si>
    <t>Ameerika Ühendriigid</t>
  </si>
  <si>
    <t>Angola</t>
  </si>
  <si>
    <t>Araabia Ühendemiraadid</t>
  </si>
  <si>
    <t>Aruba</t>
  </si>
  <si>
    <t>Osakaal pindalagrupis (%)</t>
  </si>
  <si>
    <t>Austraalia</t>
  </si>
  <si>
    <t>Austria</t>
  </si>
  <si>
    <t>Belgia</t>
  </si>
  <si>
    <t>Brasiilia</t>
  </si>
  <si>
    <t>Bulgaaria</t>
  </si>
  <si>
    <t>Colombia (Kolumbia)</t>
  </si>
  <si>
    <t>Ecuador</t>
  </si>
  <si>
    <t>Egiptus</t>
  </si>
  <si>
    <t>Hiina</t>
  </si>
  <si>
    <t>Hispaania</t>
  </si>
  <si>
    <t>Holland</t>
  </si>
  <si>
    <t>Iirimaa</t>
  </si>
  <si>
    <t>Iisrael</t>
  </si>
  <si>
    <t>Indoneesia</t>
  </si>
  <si>
    <t>Island</t>
  </si>
  <si>
    <t>Itaalia</t>
  </si>
  <si>
    <t>Kanada</t>
  </si>
  <si>
    <t>Katar</t>
  </si>
  <si>
    <t>Kreeka</t>
  </si>
  <si>
    <t>Küpros</t>
  </si>
  <si>
    <t>Leedu</t>
  </si>
  <si>
    <t>Luksemburg</t>
  </si>
  <si>
    <t>Läti</t>
  </si>
  <si>
    <t>Malaisia</t>
  </si>
  <si>
    <t>Malta</t>
  </si>
  <si>
    <t>Mehhiko</t>
  </si>
  <si>
    <t>Monaco</t>
  </si>
  <si>
    <t>Nigeeria</t>
  </si>
  <si>
    <t>Norra</t>
  </si>
  <si>
    <t>Omaan</t>
  </si>
  <si>
    <t>Palestiina</t>
  </si>
  <si>
    <t>Poola</t>
  </si>
  <si>
    <t>Portugal</t>
  </si>
  <si>
    <t>Prantsusmaa</t>
  </si>
  <si>
    <t>Rootsi</t>
  </si>
  <si>
    <t>Saksamaa</t>
  </si>
  <si>
    <t>Saudi Araabia</t>
  </si>
  <si>
    <t>Singapur</t>
  </si>
  <si>
    <t>Soome</t>
  </si>
  <si>
    <t>Sri Lanka</t>
  </si>
  <si>
    <t>Suurbritannia</t>
  </si>
  <si>
    <t>Šveits</t>
  </si>
  <si>
    <t>Taani</t>
  </si>
  <si>
    <t>Tai</t>
  </si>
  <si>
    <t>Tšehhi</t>
  </si>
  <si>
    <t>Türgi</t>
  </si>
  <si>
    <t>Ukraina</t>
  </si>
  <si>
    <t>Ungari</t>
  </si>
  <si>
    <t>Uus-Meremaa</t>
  </si>
  <si>
    <t>Valgevene</t>
  </si>
  <si>
    <t>Osakaal koguarvust</t>
  </si>
  <si>
    <t>Venemaa</t>
  </si>
  <si>
    <t>Osakaal</t>
  </si>
  <si>
    <t>4.1.6 Füüsilisest isikust erametsaomanike metsamaa pindala (ha) jagunemine metsaomandi suuruse ja omaniku elukoha järgi – elukoht Eestis 2019. aastal</t>
  </si>
  <si>
    <t>4.1.6 Füüsilisest isikust erametsaomanike metsamaa pindala (ha) jagunemine metsaomandi suuruse ja omaniku elukoha järgi – elukoht Eestis 2015. aastal</t>
  </si>
  <si>
    <t>4.1.6 Füüsilisest isikust erametsaomanike metsamaa pindala (ha) jagunemine metsaomandi suuruse ja omaniku elukoha järgi – elukoht Eestis 2010. aastal</t>
  </si>
  <si>
    <t>4.1.7 Füüsilisest isikust erametsaomanike metsamaa pindala (ha) metsaomandi suuruse ja omaniku elukoha järgi – elukoht väljaspool Eestit (rahvastikuregistris olemasoleva elukohaga metsaomanikud) 2019. aastal</t>
  </si>
  <si>
    <t>4.1.7 Füüsilisest isikust erametsaomanike metsamaa pindala (ha) metsaomandi suuruse ja omaniku elukoha järgi – elukoht väljaspool Eestit (rahvastikuregistris olemasoleva elukohaga metsaomanikud) 2015. aastal</t>
  </si>
  <si>
    <t>4.1.7 Füüsilisest isikust erametsaomanike metsamaa pindala (ha) metsaomandi suuruse ja omaniku elukoha järgi – elukoht väljaspool Eestit (rahvastikuregistris olemasoleva elukohaga metsaomanikud) 2010. aastal</t>
  </si>
  <si>
    <t>Osakaal kogupindalast</t>
  </si>
  <si>
    <t>4.1.8 Füüsilisest isikust erametsaomanike jagunemine soo ja omaniku elukoha järgi – elukoht Eestis (rahvastikuregistris olemasoleva elukohaga metsaomanikud) 2019. aastal</t>
  </si>
  <si>
    <t>4.1.8 Füüsilisest isikust erametsaomanike jagunemine soo ja omaniku elukoha järgi – elukoht Eestis (rahvastikuregistris olemasoleva elukohaga metsaomanikud) 2015. aastal</t>
  </si>
  <si>
    <t>4.1.8 Füüsilisest isikust erametsaomanike jagunemine soo ja omaniku elukoha järgi – elukoht Eestis (rahvastikuregistris olemasoleva elukohaga metsaomanikud) 2010. aastal</t>
  </si>
  <si>
    <t>keskmine</t>
  </si>
  <si>
    <t>4.1.9 Füüsilisest isikust erametsaomanike jagunemine soo ja omaniku elukoha järgi – välismaal elavad metsaomanikud (rahvastikuregistris olemasoleva elukohaga metsaomanikud) 2019. aastal</t>
  </si>
  <si>
    <t>4.1.9 Füüsilisest isikust erametsaomanike jagunemine soo ja omaniku elukoha järgi – välismaal elavad metsaomanikud (rahvastikuregistris olemasoleva elukohaga metsaomanikud) 2015. aastal</t>
  </si>
  <si>
    <t>4.1.9 Füüsilisest isikust erametsaomanike jagunemine soo ja omaniku elukoha järgi – välismaal elavad metsaomanikud (rahvastikuregistris olemasoleva elukohaga metsaomanikud) 2010. aastal</t>
  </si>
  <si>
    <t>osakaal soorupis (%)</t>
  </si>
  <si>
    <t>osakaal maakonnas soo järgi (%)</t>
  </si>
  <si>
    <t/>
  </si>
  <si>
    <t>Kolumbia</t>
  </si>
  <si>
    <t>osakaal metsaomanike koguarvust/erametsamaa kogupindalast</t>
  </si>
  <si>
    <t>4.1.10 Metsamaa pindala (ha) ja metsaomanike arvu jaotus omaniku soo ja vanuse järgi (Eesti isikukoodiga füüsilisest isikust metsaomanikud) 2019. aastal</t>
  </si>
  <si>
    <t>4.1.10 Metsamaa pindala (ha) ja metsaomanike arvu jaotus omaniku soo ja vanuse järgi (Eesti isikukoodiga füüsilisest isikust metsaomanikud) 2015. aastal</t>
  </si>
  <si>
    <t>4.1.10 Metsamaa pindala (ha) ja metsaomanike arvu jaotus omaniku soo ja vanuse järgi (Eesti isikukoodiga füüsilisest isikust metsaomanikud) 2010. aastal</t>
  </si>
  <si>
    <t>Sünii-aasta</t>
  </si>
  <si>
    <t>Naine</t>
  </si>
  <si>
    <t>Mees</t>
  </si>
  <si>
    <t>kesk-mine</t>
  </si>
  <si>
    <t>101-</t>
  </si>
  <si>
    <t>1901-1910</t>
  </si>
  <si>
    <t>1911-1920</t>
  </si>
  <si>
    <t>1921-1930</t>
  </si>
  <si>
    <t>1931-1940</t>
  </si>
  <si>
    <t>1941-1950</t>
  </si>
  <si>
    <t>1951-1960</t>
  </si>
  <si>
    <t>4.1.11 Metsaomanike arvu ja metsamaa pindala (ha) jaotus vanuse ja elukoha järgi (rahvastikuregistri andmete alusel, elukoht Eesti) 2019. aastal</t>
  </si>
  <si>
    <t>4.1.11 Metsaomanike arvu ja metsamaa pindala (ha) jaotus vanuse ja elukoha järgi (rahvastikuregistri andmete alusel, elukoht Eesti) 2015. aastal</t>
  </si>
  <si>
    <t>4.1.11 Metsaomanike arvu ja metsamaa pindala (ha) jaotus vanuse ja elukoha järgi (rahvastikuregistri andmete alusel, elukoht Eesti) 2010. aastal</t>
  </si>
  <si>
    <t>1961-1970</t>
  </si>
  <si>
    <t>1971-1980</t>
  </si>
  <si>
    <t>1981-1990</t>
  </si>
  <si>
    <t>1991-2000</t>
  </si>
  <si>
    <t>-10</t>
  </si>
  <si>
    <t>2001-2010</t>
  </si>
  <si>
    <t>Osakaal füüsilisest isikust metsaomanike koguarvust/metsamaa kogupindalast</t>
  </si>
  <si>
    <t>Osakaal soogrupis (%)</t>
  </si>
  <si>
    <t>4.1.12 Metsaomanike arvu ja metsamaa pindala (ha) jaotus vanuse ja elukoha järgi (rahvastikuregistri andmete alusel, välismaal elavad metsaomanikud) 2019. aastal</t>
  </si>
  <si>
    <t>4.1.12 Metsaomanike arvu ja metsamaa pindala (ha) jaotus vanuse ja elukoha järgi (rahvastikuregistri andmete alusel, välismaal elavad metsaomanikud) 2015. aastal</t>
  </si>
  <si>
    <t>4.1.12 Metsaomanike arvu ja metsamaa pindala (ha) jaotus vanuse ja elukoha järgi (rahvastikuregistri andmete alusel, välismaal elavad metsaomanikud) 2010. aastal</t>
  </si>
  <si>
    <t>Osakaal vanusegrupis (%)</t>
  </si>
  <si>
    <t>Pind-ala</t>
  </si>
  <si>
    <t>Osakaal vanusegrupi siseselt (%)</t>
  </si>
  <si>
    <t>Füüsilisest isikust erametsaomanike arv  ja metsamaa pindala ja vanuse järgi</t>
  </si>
  <si>
    <t>Osakaal maakonnas (%)</t>
  </si>
  <si>
    <t>4.1.13 Metsaomanike arvu ja metsamaa pindala (ha) jaotus metsaomandi suuruse ja elukoha asustustüübi järgi (rahvastikuregistri andmete alusel) 2019. aastal</t>
  </si>
  <si>
    <t>4.1.13 Metsaomanike arvu ja metsamaa pindala (ha) jaotus metsaomandi suuruse ja elukoha asustustüübi järgi (rahvastikuregistri andmete alusel) 2015. aastal</t>
  </si>
  <si>
    <t>4.1.13 Metsaomanike arvu ja metsamaa pindala (ha) jaotus metsaomandi suuruse ja elukoha asustustüübi järgi (rahvastikuregistri andmete alusel) 2010. aastal</t>
  </si>
  <si>
    <t>Metsa pindala</t>
  </si>
  <si>
    <t>alev</t>
  </si>
  <si>
    <t>linn</t>
  </si>
  <si>
    <t>maa</t>
  </si>
  <si>
    <t>surnud</t>
  </si>
  <si>
    <t>välismaa</t>
  </si>
  <si>
    <t>Keskmine</t>
  </si>
  <si>
    <t>Keskmine 2010</t>
  </si>
  <si>
    <t>4.1.14 Metsaomanike arvu ja metsamaa pindala (ha) jaotus omaniku vanuse ja elukoha asustustüübi järgi (rahvastikuregistri andmete alusel) 2019. aastal</t>
  </si>
  <si>
    <t>4.1.14 Metsaomanike arvu ja metsamaa pindala (ha) jaotus omaniku vanuse ja elukoha asustustüübi järgi (rahvastikuregistri andmete alusel) 2015. aastal</t>
  </si>
  <si>
    <t>4.1.14 Metsaomanike arvu ja metsamaa pindala (ha) jaotus omaniku vanuse ja elukoha asustustüübi järgi (rahvastikuregistri andmete alusel) 2010. aastal</t>
  </si>
  <si>
    <t xml:space="preserve">Kokku </t>
  </si>
  <si>
    <t>Osakaal elukoha asustustüübi grupis (%)</t>
  </si>
  <si>
    <t>Osakaal elukoha asustustüübi siseselt</t>
  </si>
  <si>
    <t>Osakaal omanike koguarvust/metsamaa kogupindalast (%)</t>
  </si>
  <si>
    <t>Osakaal koguarvust/kogupindalast (%)</t>
  </si>
  <si>
    <t>4.1.15 Metsaomanike arvu ja metsamaa pindala (ha) jaotus omaniku soo, vanuse ja elukoha asustustüübi järgi (rahvastikuregistri andmete alusel) 2019. aastal</t>
  </si>
  <si>
    <t>4.1.15 Metsaomanike arvu ja metsamaa pindala (ha) jaotus omaniku soo, vanuse ja elukoha asustustüübi järgi (rahvastikuregistri andmete alusel) 2015. aastal</t>
  </si>
  <si>
    <t>4.1.15 Metsaomanike arvu ja metsamaa pindala (ha) jaotus omaniku soo, vanuse ja elukoha asustustüübi järgi (rahvastikuregistri andmete alusel) 2010. aastal</t>
  </si>
  <si>
    <t>Sugu ja vanus</t>
  </si>
  <si>
    <t>muu</t>
  </si>
  <si>
    <t>naine kokku</t>
  </si>
  <si>
    <t>osakaal soogrupis</t>
  </si>
  <si>
    <t>osakaal koguarvust (pindalast)</t>
  </si>
  <si>
    <t>4.1.16 Metsaomanike arvu ja metsamaa pindala (ha) jaotus omaniku elukoha (maakond) ja elukoha asustustüübi järgi (rahvastikuregistri andmete alusel) 2019. aastal</t>
  </si>
  <si>
    <t>4.1.16 Metsaomanike arvu ja metsamaa pindala (ha) jaotus omaniku elukoha (maakond) ja elukoha asustustüübi järgi (rahvastikuregistri andmete alusel) 2015. aastal</t>
  </si>
  <si>
    <t>4.1.16 Metsaomanike arvu ja metsamaa pindala (ha) jaotus omaniku elukoha (maakond) ja elukoha asustustüübi järgi (rahvastikuregistri andmete alusel) 2010. aastal</t>
  </si>
  <si>
    <t>ALEV</t>
  </si>
  <si>
    <t>LINN</t>
  </si>
  <si>
    <t>MAA</t>
  </si>
  <si>
    <t>mees kokku</t>
  </si>
  <si>
    <t>Kõik kokku</t>
  </si>
  <si>
    <t>4.1.17 Metsaomanike arvu ja metsamaa pindala (ha) jaotus metsaomandi suuruse ja omaniku kodakondsuse järgi (rahvastikuregistri andmete alusel) 2019. aastal</t>
  </si>
  <si>
    <t>4.1.17 Metsaomanike arvu ja metsamaa pindala (ha) jaotus metsaomandi suuruse ja omaniku kodakondsuse järgi (rahvastikuregistri andmete alusel) 2015. aastal</t>
  </si>
  <si>
    <t>4.1.17 Metsaomanike arvu ja metsamaa pindala (ha) jaotus metsaomandi suuruse ja omaniku kodakondsuse järgi (rahvastikuregistri andmete alusel) 2010. aastal</t>
  </si>
  <si>
    <t>Metsamaa</t>
  </si>
  <si>
    <t>eesti</t>
  </si>
  <si>
    <t>välis</t>
  </si>
  <si>
    <t>ei  ole määratav</t>
  </si>
  <si>
    <t>üle 100 ha</t>
  </si>
  <si>
    <t xml:space="preserve">500 ha - </t>
  </si>
  <si>
    <t>Osakaal kodakondsuse grupi siseselt (%)</t>
  </si>
  <si>
    <t>Osakaal elukoha asustustüübi siseselt (%)</t>
  </si>
  <si>
    <t>Osakaal metsaomanike koguarvust/metsamaa kogupindalast (%)</t>
  </si>
  <si>
    <t>Osakaal pindalagrupi siseselt (%)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</si>
</sst>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0.0"/>
    <numFmt numFmtId="166" formatCode="0.0%"/>
  </numFmts>
  <fonts count="13">
    <font>
      <sz val="11.0"/>
      <color rgb="FF000000"/>
      <name val="Calibri"/>
    </font>
    <font>
      <b/>
      <sz val="11.0"/>
      <color rgb="FF000000"/>
      <name val="Calibri"/>
    </font>
    <font/>
    <font>
      <sz val="12.0"/>
      <color rgb="FF000000"/>
      <name val="Calibri"/>
    </font>
    <font>
      <i/>
      <sz val="11.0"/>
      <color rgb="FF000000"/>
      <name val="Calibri"/>
    </font>
    <font>
      <b/>
      <i/>
      <sz val="11.0"/>
      <color rgb="FF000000"/>
      <name val="Calibri"/>
    </font>
    <font>
      <b/>
      <sz val="12.0"/>
      <color rgb="FF000000"/>
      <name val="Calibri"/>
    </font>
    <font>
      <color theme="1"/>
      <name val="Calibri"/>
    </font>
    <font>
      <b/>
      <sz val="10.0"/>
      <color theme="1"/>
      <name val="Arial"/>
    </font>
    <font>
      <sz val="11.0"/>
      <color theme="1"/>
      <name val="Calibri"/>
    </font>
    <font>
      <b/>
      <i/>
      <sz val="10.0"/>
      <color theme="1"/>
      <name val="Arial"/>
    </font>
    <font>
      <i/>
      <sz val="11.0"/>
      <color theme="1"/>
      <name val="Calibri"/>
    </font>
    <font>
      <sz val="10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</fills>
  <borders count="194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</border>
    <border>
      <right style="thin">
        <color rgb="FF000000"/>
      </right>
    </border>
    <border>
      <left/>
      <right/>
      <top style="thin">
        <color rgb="FF000000"/>
      </top>
      <bottom style="medium">
        <color rgb="FF000000"/>
      </bottom>
    </border>
    <border>
      <right style="medium">
        <color rgb="FF000000"/>
      </right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left style="thin">
        <color rgb="FF000000"/>
      </left>
      <top style="medium">
        <color rgb="FF000000"/>
      </top>
      <bottom style="hair">
        <color rgb="FF000000"/>
      </bottom>
    </border>
    <border>
      <right style="thin">
        <color rgb="FF000000"/>
      </right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top style="medium">
        <color rgb="FF000000"/>
      </top>
      <bottom/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top style="medium">
        <color rgb="FF000000"/>
      </top>
      <bottom/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right style="thin">
        <color rgb="FF000000"/>
      </righ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dotted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thin">
        <color rgb="FF000000"/>
      </left>
      <top style="dotted">
        <color rgb="FF000000"/>
      </top>
      <bottom style="dotted">
        <color rgb="FF000000"/>
      </bottom>
    </border>
    <border>
      <right style="thin">
        <color rgb="FF000000"/>
      </right>
      <top style="dotted">
        <color rgb="FF000000"/>
      </top>
      <bottom style="dotted">
        <color rgb="FF000000"/>
      </bottom>
    </border>
    <border>
      <right style="medium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66CC"/>
      </top>
    </border>
    <border>
      <right style="thin">
        <color rgb="FF000000"/>
      </right>
      <top style="thin">
        <color rgb="FF0066CC"/>
      </top>
    </border>
    <border>
      <top style="thin">
        <color rgb="FF0066CC"/>
      </top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66CC"/>
      </top>
      <bottom style="medium">
        <color rgb="FF000000"/>
      </bottom>
    </border>
    <border>
      <left style="thin">
        <color rgb="FF000000"/>
      </left>
      <right/>
      <top style="thin">
        <color rgb="FF0066CC"/>
      </top>
      <bottom style="medium">
        <color rgb="FF000000"/>
      </bottom>
    </border>
    <border>
      <left/>
      <right style="thin">
        <color rgb="FF000000"/>
      </right>
      <top style="thin">
        <color rgb="FF0066CC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66CC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/>
      <right/>
      <top style="thin">
        <color rgb="FF0066CC"/>
      </top>
      <bottom/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66CC"/>
      </top>
      <bottom style="thin">
        <color rgb="FF000000"/>
      </bottom>
    </border>
    <border>
      <left/>
      <right style="thin">
        <color rgb="FF000000"/>
      </right>
      <top style="thin">
        <color rgb="FF0066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/>
      <right style="medium">
        <color rgb="FF000000"/>
      </right>
      <top/>
      <bottom/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medium">
        <color rgb="FF000000"/>
      </right>
      <bottom style="hair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top style="hair">
        <color rgb="FF000000"/>
      </top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thin">
        <color rgb="FF0066CC"/>
      </top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96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0" fillId="0" fontId="0" numFmtId="0" xfId="0" applyFont="1"/>
    <xf borderId="1" fillId="3" fontId="0" numFmtId="0" xfId="0" applyBorder="1" applyFill="1" applyFont="1"/>
    <xf borderId="1" fillId="2" fontId="1" numFmtId="0" xfId="0" applyBorder="1" applyFont="1"/>
    <xf borderId="2" fillId="4" fontId="1" numFmtId="0" xfId="0" applyBorder="1" applyFill="1" applyFont="1"/>
    <xf borderId="3" fillId="4" fontId="1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4" fontId="1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9" fillId="4" fontId="1" numFmtId="0" xfId="0" applyBorder="1" applyFont="1"/>
    <xf borderId="10" fillId="4" fontId="1" numFmtId="0" xfId="0" applyBorder="1" applyFont="1"/>
    <xf borderId="11" fillId="4" fontId="1" numFmtId="0" xfId="0" applyAlignment="1" applyBorder="1" applyFont="1">
      <alignment horizontal="center"/>
    </xf>
    <xf borderId="12" fillId="4" fontId="1" numFmtId="0" xfId="0" applyAlignment="1" applyBorder="1" applyFont="1">
      <alignment horizontal="center"/>
    </xf>
    <xf borderId="13" fillId="4" fontId="1" numFmtId="0" xfId="0" applyAlignment="1" applyBorder="1" applyFont="1">
      <alignment horizontal="center"/>
    </xf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0" numFmtId="0" xfId="0" applyBorder="1" applyFont="1"/>
    <xf borderId="18" fillId="0" fontId="0" numFmtId="1" xfId="0" applyBorder="1" applyFont="1" applyNumberFormat="1"/>
    <xf borderId="19" fillId="0" fontId="0" numFmtId="1" xfId="0" applyBorder="1" applyFont="1" applyNumberFormat="1"/>
    <xf borderId="18" fillId="0" fontId="0" numFmtId="0" xfId="0" applyBorder="1" applyFont="1"/>
    <xf borderId="19" fillId="0" fontId="0" numFmtId="3" xfId="0" applyBorder="1" applyFont="1" applyNumberFormat="1"/>
    <xf borderId="11" fillId="4" fontId="1" numFmtId="0" xfId="0" applyBorder="1" applyFont="1"/>
    <xf borderId="20" fillId="4" fontId="1" numFmtId="0" xfId="0" applyBorder="1" applyFont="1"/>
    <xf borderId="21" fillId="0" fontId="0" numFmtId="1" xfId="0" applyBorder="1" applyFont="1" applyNumberFormat="1"/>
    <xf borderId="22" fillId="4" fontId="1" numFmtId="0" xfId="0" applyBorder="1" applyFont="1"/>
    <xf borderId="23" fillId="0" fontId="0" numFmtId="0" xfId="0" applyBorder="1" applyFont="1"/>
    <xf borderId="24" fillId="0" fontId="0" numFmtId="0" xfId="0" applyBorder="1" applyFont="1"/>
    <xf borderId="25" fillId="0" fontId="0" numFmtId="3" xfId="0" applyBorder="1" applyFont="1" applyNumberFormat="1"/>
    <xf borderId="0" fillId="0" fontId="0" numFmtId="1" xfId="0" applyFont="1" applyNumberFormat="1"/>
    <xf borderId="0" fillId="0" fontId="0" numFmtId="3" xfId="0" applyFont="1" applyNumberFormat="1"/>
    <xf borderId="24" fillId="0" fontId="0" numFmtId="1" xfId="0" applyBorder="1" applyFont="1" applyNumberFormat="1"/>
    <xf borderId="26" fillId="0" fontId="0" numFmtId="1" xfId="0" applyBorder="1" applyFont="1" applyNumberFormat="1"/>
    <xf borderId="27" fillId="0" fontId="0" numFmtId="0" xfId="0" applyBorder="1" applyFont="1"/>
    <xf borderId="28" fillId="0" fontId="0" numFmtId="0" xfId="0" applyBorder="1" applyFont="1"/>
    <xf borderId="29" fillId="0" fontId="0" numFmtId="3" xfId="0" applyBorder="1" applyFont="1" applyNumberFormat="1"/>
    <xf borderId="28" fillId="0" fontId="0" numFmtId="1" xfId="0" applyBorder="1" applyFont="1" applyNumberFormat="1"/>
    <xf borderId="30" fillId="0" fontId="0" numFmtId="1" xfId="0" applyBorder="1" applyFont="1" applyNumberFormat="1"/>
    <xf borderId="31" fillId="4" fontId="1" numFmtId="1" xfId="0" applyBorder="1" applyFont="1" applyNumberFormat="1"/>
    <xf borderId="32" fillId="4" fontId="1" numFmtId="1" xfId="0" applyBorder="1" applyFont="1" applyNumberFormat="1"/>
    <xf borderId="33" fillId="4" fontId="1" numFmtId="1" xfId="0" applyBorder="1" applyFont="1" applyNumberFormat="1"/>
    <xf borderId="34" fillId="4" fontId="1" numFmtId="1" xfId="0" applyBorder="1" applyFont="1" applyNumberFormat="1"/>
    <xf borderId="0" fillId="0" fontId="3" numFmtId="0" xfId="0" applyFont="1"/>
    <xf borderId="35" fillId="0" fontId="0" numFmtId="0" xfId="0" applyAlignment="1" applyBorder="1" applyFont="1">
      <alignment shrinkToFit="0" wrapText="1"/>
    </xf>
    <xf borderId="36" fillId="4" fontId="1" numFmtId="0" xfId="0" applyAlignment="1" applyBorder="1" applyFont="1">
      <alignment horizontal="center"/>
    </xf>
    <xf borderId="37" fillId="0" fontId="0" numFmtId="2" xfId="0" applyAlignment="1" applyBorder="1" applyFont="1" applyNumberFormat="1">
      <alignment horizontal="center"/>
    </xf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1" fillId="4" fontId="0" numFmtId="0" xfId="0" applyBorder="1" applyFont="1"/>
    <xf borderId="41" fillId="5" fontId="4" numFmtId="0" xfId="0" applyBorder="1" applyFill="1" applyFont="1"/>
    <xf borderId="42" fillId="0" fontId="0" numFmtId="0" xfId="0" applyBorder="1" applyFont="1"/>
    <xf borderId="43" fillId="0" fontId="0" numFmtId="0" xfId="0" applyBorder="1" applyFont="1"/>
    <xf borderId="44" fillId="0" fontId="0" numFmtId="3" xfId="0" applyBorder="1" applyFont="1" applyNumberFormat="1"/>
    <xf borderId="2" fillId="5" fontId="5" numFmtId="0" xfId="0" applyBorder="1" applyFont="1"/>
    <xf borderId="43" fillId="0" fontId="0" numFmtId="1" xfId="0" applyBorder="1" applyFont="1" applyNumberFormat="1"/>
    <xf borderId="45" fillId="0" fontId="0" numFmtId="1" xfId="0" applyBorder="1" applyFont="1" applyNumberFormat="1"/>
    <xf borderId="31" fillId="5" fontId="5" numFmtId="1" xfId="0" applyBorder="1" applyFont="1" applyNumberFormat="1"/>
    <xf borderId="32" fillId="5" fontId="5" numFmtId="1" xfId="0" applyBorder="1" applyFont="1" applyNumberFormat="1"/>
    <xf borderId="33" fillId="5" fontId="5" numFmtId="1" xfId="0" applyBorder="1" applyFont="1" applyNumberFormat="1"/>
    <xf borderId="46" fillId="4" fontId="1" numFmtId="0" xfId="0" applyBorder="1" applyFont="1"/>
    <xf borderId="34" fillId="5" fontId="5" numFmtId="1" xfId="0" applyBorder="1" applyFont="1" applyNumberFormat="1"/>
    <xf borderId="47" fillId="4" fontId="1" numFmtId="1" xfId="0" applyBorder="1" applyFont="1" applyNumberFormat="1"/>
    <xf borderId="48" fillId="4" fontId="1" numFmtId="1" xfId="0" applyBorder="1" applyFont="1" applyNumberFormat="1"/>
    <xf borderId="35" fillId="0" fontId="4" numFmtId="0" xfId="0" applyAlignment="1" applyBorder="1" applyFont="1">
      <alignment shrinkToFit="0" wrapText="1"/>
    </xf>
    <xf borderId="49" fillId="4" fontId="1" numFmtId="1" xfId="0" applyBorder="1" applyFont="1" applyNumberFormat="1"/>
    <xf borderId="37" fillId="0" fontId="4" numFmtId="2" xfId="0" applyAlignment="1" applyBorder="1" applyFont="1" applyNumberFormat="1">
      <alignment horizontal="center"/>
    </xf>
    <xf borderId="50" fillId="4" fontId="1" numFmtId="0" xfId="0" applyBorder="1" applyFont="1"/>
    <xf borderId="50" fillId="5" fontId="5" numFmtId="0" xfId="0" applyBorder="1" applyFont="1"/>
    <xf borderId="2" fillId="4" fontId="0" numFmtId="0" xfId="0" applyAlignment="1" applyBorder="1" applyFont="1">
      <alignment shrinkToFit="0" wrapText="1"/>
    </xf>
    <xf borderId="51" fillId="0" fontId="0" numFmtId="1" xfId="0" applyAlignment="1" applyBorder="1" applyFont="1" applyNumberFormat="1">
      <alignment horizontal="right"/>
    </xf>
    <xf borderId="52" fillId="0" fontId="0" numFmtId="1" xfId="0" applyAlignment="1" applyBorder="1" applyFont="1" applyNumberFormat="1">
      <alignment horizontal="right"/>
    </xf>
    <xf borderId="53" fillId="0" fontId="0" numFmtId="1" xfId="0" applyAlignment="1" applyBorder="1" applyFont="1" applyNumberFormat="1">
      <alignment horizontal="right"/>
    </xf>
    <xf borderId="46" fillId="5" fontId="5" numFmtId="0" xfId="0" applyBorder="1" applyFont="1"/>
    <xf borderId="23" fillId="0" fontId="0" numFmtId="1" xfId="0" applyAlignment="1" applyBorder="1" applyFont="1" applyNumberFormat="1">
      <alignment horizontal="left"/>
    </xf>
    <xf borderId="47" fillId="5" fontId="5" numFmtId="1" xfId="0" applyBorder="1" applyFont="1" applyNumberFormat="1"/>
    <xf borderId="10" fillId="4" fontId="0" numFmtId="0" xfId="0" applyAlignment="1" applyBorder="1" applyFont="1">
      <alignment shrinkToFit="0" wrapText="1"/>
    </xf>
    <xf borderId="48" fillId="5" fontId="5" numFmtId="1" xfId="0" applyBorder="1" applyFont="1" applyNumberFormat="1"/>
    <xf borderId="54" fillId="0" fontId="0" numFmtId="164" xfId="0" applyAlignment="1" applyBorder="1" applyFont="1" applyNumberFormat="1">
      <alignment horizontal="center"/>
    </xf>
    <xf borderId="49" fillId="5" fontId="5" numFmtId="1" xfId="0" applyBorder="1" applyFont="1" applyNumberFormat="1"/>
    <xf borderId="55" fillId="0" fontId="2" numFmtId="0" xfId="0" applyBorder="1" applyFont="1"/>
    <xf borderId="56" fillId="0" fontId="2" numFmtId="0" xfId="0" applyBorder="1" applyFont="1"/>
    <xf borderId="17" fillId="0" fontId="0" numFmtId="0" xfId="0" applyAlignment="1" applyBorder="1" applyFont="1">
      <alignment shrinkToFit="0" wrapText="1"/>
    </xf>
    <xf borderId="26" fillId="0" fontId="0" numFmtId="2" xfId="0" applyBorder="1" applyFont="1" applyNumberFormat="1"/>
    <xf borderId="18" fillId="0" fontId="0" numFmtId="2" xfId="0" applyAlignment="1" applyBorder="1" applyFont="1" applyNumberFormat="1">
      <alignment horizontal="center"/>
    </xf>
    <xf borderId="19" fillId="0" fontId="0" numFmtId="2" xfId="0" applyAlignment="1" applyBorder="1" applyFont="1" applyNumberFormat="1">
      <alignment horizontal="center"/>
    </xf>
    <xf borderId="26" fillId="0" fontId="4" numFmtId="2" xfId="0" applyBorder="1" applyFont="1" applyNumberFormat="1"/>
    <xf borderId="9" fillId="4" fontId="0" numFmtId="0" xfId="0" applyAlignment="1" applyBorder="1" applyFont="1">
      <alignment shrinkToFit="0" wrapText="1"/>
    </xf>
    <xf borderId="21" fillId="0" fontId="0" numFmtId="2" xfId="0" applyAlignment="1" applyBorder="1" applyFont="1" applyNumberFormat="1">
      <alignment horizontal="center"/>
    </xf>
    <xf borderId="57" fillId="0" fontId="0" numFmtId="164" xfId="0" applyAlignment="1" applyBorder="1" applyFont="1" applyNumberFormat="1">
      <alignment horizontal="right"/>
    </xf>
    <xf borderId="58" fillId="0" fontId="0" numFmtId="164" xfId="0" applyAlignment="1" applyBorder="1" applyFont="1" applyNumberFormat="1">
      <alignment horizontal="right"/>
    </xf>
    <xf borderId="59" fillId="0" fontId="0" numFmtId="164" xfId="0" applyAlignment="1" applyBorder="1" applyFont="1" applyNumberFormat="1">
      <alignment horizontal="right"/>
    </xf>
    <xf borderId="0" fillId="0" fontId="0" numFmtId="2" xfId="0" applyFont="1" applyNumberFormat="1"/>
    <xf borderId="27" fillId="0" fontId="0" numFmtId="1" xfId="0" applyAlignment="1" applyBorder="1" applyFont="1" applyNumberFormat="1">
      <alignment horizontal="left"/>
    </xf>
    <xf borderId="60" fillId="4" fontId="0" numFmtId="0" xfId="0" applyAlignment="1" applyBorder="1" applyFont="1">
      <alignment horizontal="center" shrinkToFit="0" wrapText="1"/>
    </xf>
    <xf borderId="61" fillId="0" fontId="2" numFmtId="0" xfId="0" applyBorder="1" applyFont="1"/>
    <xf borderId="62" fillId="0" fontId="2" numFmtId="0" xfId="0" applyBorder="1" applyFont="1"/>
    <xf borderId="0" fillId="0" fontId="0" numFmtId="164" xfId="0" applyFont="1" applyNumberFormat="1"/>
    <xf borderId="30" fillId="0" fontId="0" numFmtId="2" xfId="0" applyBorder="1" applyFont="1" applyNumberFormat="1"/>
    <xf borderId="63" fillId="0" fontId="0" numFmtId="164" xfId="0" applyBorder="1" applyFont="1" applyNumberFormat="1"/>
    <xf borderId="30" fillId="0" fontId="4" numFmtId="2" xfId="0" applyBorder="1" applyFont="1" applyNumberFormat="1"/>
    <xf borderId="64" fillId="0" fontId="0" numFmtId="164" xfId="0" applyBorder="1" applyFont="1" applyNumberFormat="1"/>
    <xf borderId="65" fillId="0" fontId="0" numFmtId="164" xfId="0" applyBorder="1" applyFont="1" applyNumberFormat="1"/>
    <xf borderId="18" fillId="0" fontId="0" numFmtId="164" xfId="0" applyBorder="1" applyFont="1" applyNumberFormat="1"/>
    <xf borderId="21" fillId="0" fontId="0" numFmtId="164" xfId="0" applyBorder="1" applyFont="1" applyNumberFormat="1"/>
    <xf borderId="19" fillId="0" fontId="0" numFmtId="164" xfId="0" applyBorder="1" applyFont="1" applyNumberFormat="1"/>
    <xf borderId="24" fillId="0" fontId="0" numFmtId="164" xfId="0" applyBorder="1" applyFont="1" applyNumberFormat="1"/>
    <xf borderId="25" fillId="0" fontId="0" numFmtId="164" xfId="0" applyBorder="1" applyFont="1" applyNumberFormat="1"/>
    <xf borderId="26" fillId="0" fontId="0" numFmtId="164" xfId="0" applyBorder="1" applyFont="1" applyNumberFormat="1"/>
    <xf borderId="28" fillId="0" fontId="0" numFmtId="164" xfId="0" applyBorder="1" applyFont="1" applyNumberFormat="1"/>
    <xf borderId="29" fillId="0" fontId="0" numFmtId="164" xfId="0" applyBorder="1" applyFont="1" applyNumberFormat="1"/>
    <xf borderId="30" fillId="0" fontId="0" numFmtId="164" xfId="0" applyBorder="1" applyFont="1" applyNumberFormat="1"/>
    <xf borderId="47" fillId="4" fontId="1" numFmtId="164" xfId="0" applyBorder="1" applyFont="1" applyNumberFormat="1"/>
    <xf borderId="48" fillId="4" fontId="1" numFmtId="164" xfId="0" applyBorder="1" applyFont="1" applyNumberFormat="1"/>
    <xf borderId="66" fillId="4" fontId="1" numFmtId="164" xfId="0" applyBorder="1" applyFont="1" applyNumberFormat="1"/>
    <xf borderId="49" fillId="4" fontId="1" numFmtId="164" xfId="0" applyBorder="1" applyFont="1" applyNumberFormat="1"/>
    <xf borderId="43" fillId="0" fontId="0" numFmtId="164" xfId="0" applyBorder="1" applyFont="1" applyNumberFormat="1"/>
    <xf borderId="44" fillId="0" fontId="0" numFmtId="164" xfId="0" applyBorder="1" applyFont="1" applyNumberFormat="1"/>
    <xf borderId="45" fillId="0" fontId="0" numFmtId="164" xfId="0" applyBorder="1" applyFont="1" applyNumberFormat="1"/>
    <xf borderId="42" fillId="0" fontId="0" numFmtId="1" xfId="0" applyAlignment="1" applyBorder="1" applyFont="1" applyNumberFormat="1">
      <alignment horizontal="left"/>
    </xf>
    <xf borderId="45" fillId="0" fontId="0" numFmtId="2" xfId="0" applyBorder="1" applyFont="1" applyNumberFormat="1"/>
    <xf borderId="45" fillId="0" fontId="4" numFmtId="2" xfId="0" applyBorder="1" applyFont="1" applyNumberFormat="1"/>
    <xf borderId="46" fillId="4" fontId="1" numFmtId="1" xfId="0" applyAlignment="1" applyBorder="1" applyFont="1" applyNumberFormat="1">
      <alignment horizontal="left" readingOrder="0"/>
    </xf>
    <xf borderId="47" fillId="4" fontId="1" numFmtId="0" xfId="0" applyBorder="1" applyFont="1"/>
    <xf borderId="48" fillId="4" fontId="1" numFmtId="3" xfId="0" applyBorder="1" applyFont="1" applyNumberFormat="1"/>
    <xf borderId="49" fillId="4" fontId="0" numFmtId="2" xfId="0" applyBorder="1" applyFont="1" applyNumberFormat="1"/>
    <xf borderId="49" fillId="5" fontId="4" numFmtId="2" xfId="0" applyBorder="1" applyFont="1" applyNumberFormat="1"/>
    <xf borderId="46" fillId="4" fontId="1" numFmtId="1" xfId="0" applyAlignment="1" applyBorder="1" applyFont="1" applyNumberFormat="1">
      <alignment horizontal="left"/>
    </xf>
    <xf borderId="1" fillId="6" fontId="6" numFmtId="0" xfId="0" applyBorder="1" applyFill="1" applyFont="1"/>
    <xf borderId="46" fillId="5" fontId="5" numFmtId="1" xfId="0" applyAlignment="1" applyBorder="1" applyFont="1" applyNumberFormat="1">
      <alignment horizontal="left"/>
    </xf>
    <xf borderId="47" fillId="5" fontId="5" numFmtId="0" xfId="0" applyBorder="1" applyFont="1"/>
    <xf borderId="48" fillId="5" fontId="5" numFmtId="3" xfId="0" applyBorder="1" applyFont="1" applyNumberFormat="1"/>
    <xf borderId="63" fillId="0" fontId="0" numFmtId="1" xfId="0" applyBorder="1" applyFont="1" applyNumberFormat="1"/>
    <xf borderId="64" fillId="0" fontId="0" numFmtId="1" xfId="0" applyBorder="1" applyFont="1" applyNumberFormat="1"/>
    <xf borderId="65" fillId="0" fontId="0" numFmtId="1" xfId="0" applyBorder="1" applyFont="1" applyNumberFormat="1"/>
    <xf borderId="1" fillId="5" fontId="4" numFmtId="2" xfId="0" applyBorder="1" applyFont="1" applyNumberFormat="1"/>
    <xf borderId="66" fillId="4" fontId="1" numFmtId="1" xfId="0" applyBorder="1" applyFont="1" applyNumberFormat="1"/>
    <xf borderId="0" fillId="0" fontId="6" numFmtId="0" xfId="0" applyAlignment="1" applyFont="1">
      <alignment horizontal="left"/>
    </xf>
    <xf borderId="17" fillId="0" fontId="0" numFmtId="0" xfId="0" applyAlignment="1" applyBorder="1" applyFont="1">
      <alignment horizontal="left"/>
    </xf>
    <xf borderId="21" fillId="0" fontId="0" numFmtId="3" xfId="0" applyBorder="1" applyFont="1" applyNumberFormat="1"/>
    <xf borderId="0" fillId="0" fontId="0" numFmtId="0" xfId="0" applyAlignment="1" applyFont="1">
      <alignment horizontal="left"/>
    </xf>
    <xf borderId="0" fillId="0" fontId="7" numFmtId="0" xfId="0" applyFont="1"/>
    <xf borderId="67" fillId="4" fontId="1" numFmtId="0" xfId="0" applyBorder="1" applyFont="1"/>
    <xf borderId="68" fillId="4" fontId="1" numFmtId="0" xfId="0" applyBorder="1" applyFont="1"/>
    <xf borderId="69" fillId="4" fontId="1" numFmtId="0" xfId="0" applyBorder="1" applyFont="1"/>
    <xf borderId="70" fillId="4" fontId="1" numFmtId="0" xfId="0" applyAlignment="1" applyBorder="1" applyFont="1">
      <alignment horizontal="left"/>
    </xf>
    <xf borderId="71" fillId="4" fontId="1" numFmtId="1" xfId="0" applyBorder="1" applyFont="1" applyNumberFormat="1"/>
    <xf borderId="72" fillId="4" fontId="1" numFmtId="3" xfId="0" applyBorder="1" applyFont="1" applyNumberFormat="1"/>
    <xf borderId="73" fillId="4" fontId="1" numFmtId="0" xfId="0" applyBorder="1" applyFont="1"/>
    <xf borderId="74" fillId="4" fontId="1" numFmtId="3" xfId="0" applyBorder="1" applyFont="1" applyNumberFormat="1"/>
    <xf borderId="75" fillId="4" fontId="1" numFmtId="0" xfId="0" applyAlignment="1" applyBorder="1" applyFont="1">
      <alignment horizontal="center"/>
    </xf>
    <xf borderId="76" fillId="4" fontId="1" numFmtId="0" xfId="0" applyAlignment="1" applyBorder="1" applyFont="1">
      <alignment horizontal="left"/>
    </xf>
    <xf borderId="77" fillId="0" fontId="2" numFmtId="0" xfId="0" applyBorder="1" applyFont="1"/>
    <xf borderId="78" fillId="0" fontId="2" numFmtId="0" xfId="0" applyBorder="1" applyFont="1"/>
    <xf borderId="79" fillId="4" fontId="1" numFmtId="1" xfId="0" applyBorder="1" applyFont="1" applyNumberFormat="1"/>
    <xf borderId="80" fillId="4" fontId="1" numFmtId="3" xfId="0" applyBorder="1" applyFont="1" applyNumberFormat="1"/>
    <xf borderId="23" fillId="0" fontId="0" numFmtId="49" xfId="0" applyBorder="1" applyFont="1" applyNumberFormat="1"/>
    <xf borderId="81" fillId="0" fontId="0" numFmtId="0" xfId="0" applyBorder="1" applyFont="1"/>
    <xf borderId="26" fillId="0" fontId="0" numFmtId="0" xfId="0" applyBorder="1" applyFont="1"/>
    <xf borderId="27" fillId="0" fontId="0" numFmtId="49" xfId="0" applyBorder="1" applyFont="1" applyNumberFormat="1"/>
    <xf borderId="82" fillId="0" fontId="0" numFmtId="0" xfId="0" applyBorder="1" applyFont="1"/>
    <xf borderId="30" fillId="0" fontId="0" numFmtId="0" xfId="0" applyBorder="1" applyFont="1"/>
    <xf borderId="71" fillId="4" fontId="1" numFmtId="164" xfId="0" applyBorder="1" applyFont="1" applyNumberFormat="1"/>
    <xf borderId="72" fillId="4" fontId="1" numFmtId="164" xfId="0" applyBorder="1" applyFont="1" applyNumberFormat="1"/>
    <xf borderId="74" fillId="4" fontId="1" numFmtId="164" xfId="0" applyBorder="1" applyFont="1" applyNumberFormat="1"/>
    <xf borderId="79" fillId="4" fontId="1" numFmtId="164" xfId="0" applyBorder="1" applyFont="1" applyNumberFormat="1"/>
    <xf borderId="80" fillId="4" fontId="1" numFmtId="164" xfId="0" applyBorder="1" applyFont="1" applyNumberFormat="1"/>
    <xf borderId="0" fillId="0" fontId="0" numFmtId="0" xfId="0" applyAlignment="1" applyFont="1">
      <alignment readingOrder="0"/>
    </xf>
    <xf borderId="42" fillId="0" fontId="0" numFmtId="49" xfId="0" applyBorder="1" applyFont="1" applyNumberFormat="1"/>
    <xf borderId="2" fillId="7" fontId="1" numFmtId="0" xfId="0" applyBorder="1" applyFill="1" applyFont="1"/>
    <xf borderId="83" fillId="0" fontId="0" numFmtId="0" xfId="0" applyBorder="1" applyFont="1"/>
    <xf borderId="68" fillId="7" fontId="1" numFmtId="0" xfId="0" applyBorder="1" applyFont="1"/>
    <xf borderId="45" fillId="0" fontId="0" numFmtId="0" xfId="0" applyBorder="1" applyFont="1"/>
    <xf borderId="84" fillId="7" fontId="1" numFmtId="0" xfId="0" applyAlignment="1" applyBorder="1" applyFont="1">
      <alignment horizontal="center"/>
    </xf>
    <xf borderId="85" fillId="7" fontId="0" numFmtId="0" xfId="0" applyAlignment="1" applyBorder="1" applyFont="1">
      <alignment horizontal="center" shrinkToFit="0" wrapText="1"/>
    </xf>
    <xf borderId="86" fillId="7" fontId="0" numFmtId="0" xfId="0" applyAlignment="1" applyBorder="1" applyFont="1">
      <alignment horizontal="center" shrinkToFit="0" wrapText="1"/>
    </xf>
    <xf borderId="2" fillId="4" fontId="1" numFmtId="0" xfId="0" applyAlignment="1" applyBorder="1" applyFont="1">
      <alignment horizontal="left"/>
    </xf>
    <xf borderId="9" fillId="7" fontId="1" numFmtId="0" xfId="0" applyBorder="1" applyFont="1"/>
    <xf borderId="87" fillId="4" fontId="1" numFmtId="0" xfId="0" applyBorder="1" applyFont="1"/>
    <xf borderId="75" fillId="7" fontId="1" numFmtId="0" xfId="0" applyAlignment="1" applyBorder="1" applyFont="1">
      <alignment horizontal="center"/>
    </xf>
    <xf borderId="88" fillId="0" fontId="2" numFmtId="0" xfId="0" applyBorder="1" applyFont="1"/>
    <xf borderId="89" fillId="7" fontId="1" numFmtId="0" xfId="0" applyAlignment="1" applyBorder="1" applyFont="1">
      <alignment horizontal="center"/>
    </xf>
    <xf borderId="13" fillId="7" fontId="8" numFmtId="0" xfId="0" applyAlignment="1" applyBorder="1" applyFont="1">
      <alignment horizontal="center"/>
    </xf>
    <xf borderId="34" fillId="4" fontId="1" numFmtId="0" xfId="0" applyBorder="1" applyFont="1"/>
    <xf borderId="90" fillId="0" fontId="2" numFmtId="0" xfId="0" applyBorder="1" applyFont="1"/>
    <xf borderId="91" fillId="0" fontId="2" numFmtId="0" xfId="0" applyBorder="1" applyFont="1"/>
    <xf borderId="46" fillId="4" fontId="1" numFmtId="0" xfId="0" applyAlignment="1" applyBorder="1" applyFont="1">
      <alignment horizontal="left"/>
    </xf>
    <xf borderId="89" fillId="7" fontId="1" numFmtId="0" xfId="0" applyBorder="1" applyFont="1"/>
    <xf borderId="92" fillId="4" fontId="1" numFmtId="0" xfId="0" applyBorder="1" applyFont="1"/>
    <xf borderId="13" fillId="7" fontId="8" numFmtId="0" xfId="0" applyBorder="1" applyFont="1"/>
    <xf borderId="49" fillId="4" fontId="1" numFmtId="0" xfId="0" applyBorder="1" applyFont="1"/>
    <xf borderId="93" fillId="0" fontId="9" numFmtId="0" xfId="0" applyAlignment="1" applyBorder="1" applyFont="1">
      <alignment horizontal="left"/>
    </xf>
    <xf borderId="46" fillId="5" fontId="5" numFmtId="0" xfId="0" applyAlignment="1" applyBorder="1" applyFont="1">
      <alignment horizontal="left"/>
    </xf>
    <xf borderId="94" fillId="0" fontId="9" numFmtId="0" xfId="0" applyBorder="1" applyFont="1"/>
    <xf borderId="92" fillId="5" fontId="5" numFmtId="0" xfId="0" applyBorder="1" applyFont="1"/>
    <xf borderId="3" fillId="0" fontId="9" numFmtId="0" xfId="0" applyBorder="1" applyFont="1"/>
    <xf borderId="49" fillId="5" fontId="5" numFmtId="0" xfId="0" applyBorder="1" applyFont="1"/>
    <xf borderId="93" fillId="0" fontId="9" numFmtId="0" xfId="0" applyBorder="1" applyFont="1"/>
    <xf borderId="69" fillId="0" fontId="9" numFmtId="164" xfId="0" applyBorder="1" applyFont="1" applyNumberFormat="1"/>
    <xf borderId="1" fillId="4" fontId="1" numFmtId="0" xfId="0" applyAlignment="1" applyBorder="1" applyFont="1">
      <alignment horizontal="left"/>
    </xf>
    <xf borderId="1" fillId="4" fontId="1" numFmtId="0" xfId="0" applyBorder="1" applyFont="1"/>
    <xf borderId="95" fillId="0" fontId="0" numFmtId="0" xfId="0" applyBorder="1" applyFont="1"/>
    <xf borderId="0" fillId="0" fontId="1" numFmtId="0" xfId="0" applyFont="1"/>
    <xf borderId="96" fillId="4" fontId="1" numFmtId="0" xfId="0" applyAlignment="1" applyBorder="1" applyFont="1">
      <alignment horizontal="center" shrinkToFit="0" wrapText="1"/>
    </xf>
    <xf borderId="97" fillId="0" fontId="2" numFmtId="0" xfId="0" applyBorder="1" applyFont="1"/>
    <xf borderId="98" fillId="0" fontId="2" numFmtId="0" xfId="0" applyBorder="1" applyFont="1"/>
    <xf borderId="12" fillId="4" fontId="1" numFmtId="0" xfId="0" applyAlignment="1" applyBorder="1" applyFont="1">
      <alignment horizontal="center" shrinkToFit="0" wrapText="1"/>
    </xf>
    <xf borderId="99" fillId="0" fontId="9" numFmtId="0" xfId="0" applyAlignment="1" applyBorder="1" applyFont="1">
      <alignment horizontal="left"/>
    </xf>
    <xf borderId="100" fillId="0" fontId="2" numFmtId="0" xfId="0" applyBorder="1" applyFont="1"/>
    <xf borderId="101" fillId="0" fontId="9" numFmtId="0" xfId="0" applyBorder="1" applyFont="1"/>
    <xf borderId="12" fillId="0" fontId="9" numFmtId="0" xfId="0" applyBorder="1" applyFont="1"/>
    <xf borderId="81" fillId="0" fontId="0" numFmtId="164" xfId="0" applyBorder="1" applyFont="1" applyNumberFormat="1"/>
    <xf borderId="99" fillId="0" fontId="9" numFmtId="0" xfId="0" applyBorder="1" applyFont="1"/>
    <xf borderId="102" fillId="0" fontId="9" numFmtId="164" xfId="0" applyBorder="1" applyFont="1" applyNumberFormat="1"/>
    <xf borderId="103" fillId="0" fontId="0" numFmtId="0" xfId="0" applyBorder="1" applyFont="1"/>
    <xf borderId="47" fillId="4" fontId="1" numFmtId="2" xfId="0" applyBorder="1" applyFont="1" applyNumberFormat="1"/>
    <xf borderId="48" fillId="4" fontId="1" numFmtId="2" xfId="0" applyBorder="1" applyFont="1" applyNumberFormat="1"/>
    <xf borderId="104" fillId="0" fontId="0" numFmtId="0" xfId="0" applyBorder="1" applyFont="1"/>
    <xf borderId="49" fillId="4" fontId="1" numFmtId="2" xfId="0" applyBorder="1" applyFont="1" applyNumberFormat="1"/>
    <xf borderId="81" fillId="0" fontId="0" numFmtId="2" xfId="0" applyBorder="1" applyFont="1" applyNumberFormat="1"/>
    <xf borderId="82" fillId="0" fontId="0" numFmtId="164" xfId="0" applyBorder="1" applyFont="1" applyNumberFormat="1"/>
    <xf borderId="101" fillId="0" fontId="0" numFmtId="0" xfId="0" applyBorder="1" applyFont="1"/>
    <xf borderId="82" fillId="0" fontId="0" numFmtId="2" xfId="0" applyBorder="1" applyFont="1" applyNumberFormat="1"/>
    <xf borderId="101" fillId="0" fontId="9" numFmtId="0" xfId="0" applyAlignment="1" applyBorder="1" applyFont="1">
      <alignment shrinkToFit="0" wrapText="1"/>
    </xf>
    <xf borderId="105" fillId="0" fontId="2" numFmtId="0" xfId="0" applyBorder="1" applyFont="1"/>
    <xf borderId="13" fillId="4" fontId="1" numFmtId="0" xfId="0" applyBorder="1" applyFont="1"/>
    <xf borderId="83" fillId="0" fontId="0" numFmtId="164" xfId="0" applyBorder="1" applyFont="1" applyNumberFormat="1"/>
    <xf borderId="83" fillId="0" fontId="0" numFmtId="2" xfId="0" applyBorder="1" applyFont="1" applyNumberFormat="1"/>
    <xf borderId="87" fillId="4" fontId="1" numFmtId="2" xfId="0" applyBorder="1" applyFont="1" applyNumberFormat="1"/>
    <xf borderId="92" fillId="4" fontId="1" numFmtId="2" xfId="0" applyBorder="1" applyFont="1" applyNumberFormat="1"/>
    <xf borderId="106" fillId="0" fontId="0" numFmtId="164" xfId="0" applyBorder="1" applyFont="1" applyNumberFormat="1"/>
    <xf borderId="107" fillId="0" fontId="0" numFmtId="164" xfId="0" applyBorder="1" applyFont="1" applyNumberFormat="1"/>
    <xf borderId="24" fillId="0" fontId="0" numFmtId="2" xfId="0" applyBorder="1" applyFont="1" applyNumberFormat="1"/>
    <xf borderId="92" fillId="4" fontId="1" numFmtId="164" xfId="0" applyBorder="1" applyFont="1" applyNumberFormat="1"/>
    <xf borderId="25" fillId="0" fontId="0" numFmtId="2" xfId="0" applyBorder="1" applyFont="1" applyNumberFormat="1"/>
    <xf borderId="108" fillId="0" fontId="9" numFmtId="0" xfId="0" applyAlignment="1" applyBorder="1" applyFont="1">
      <alignment horizontal="left"/>
    </xf>
    <xf borderId="109" fillId="0" fontId="9" numFmtId="0" xfId="0" applyBorder="1" applyFont="1"/>
    <xf borderId="110" fillId="0" fontId="9" numFmtId="0" xfId="0" applyBorder="1" applyFont="1"/>
    <xf borderId="108" fillId="0" fontId="9" numFmtId="0" xfId="0" applyBorder="1" applyFont="1"/>
    <xf borderId="111" fillId="0" fontId="9" numFmtId="164" xfId="0" applyBorder="1" applyFont="1" applyNumberFormat="1"/>
    <xf borderId="112" fillId="0" fontId="0" numFmtId="0" xfId="0" applyBorder="1" applyFont="1"/>
    <xf borderId="109" fillId="0" fontId="0" numFmtId="0" xfId="0" applyBorder="1" applyFont="1"/>
    <xf borderId="113" fillId="7" fontId="8" numFmtId="0" xfId="0" applyAlignment="1" applyBorder="1" applyFont="1">
      <alignment horizontal="left"/>
    </xf>
    <xf borderId="92" fillId="7" fontId="8" numFmtId="0" xfId="0" applyBorder="1" applyFont="1"/>
    <xf borderId="47" fillId="7" fontId="8" numFmtId="0" xfId="0" applyBorder="1" applyFont="1"/>
    <xf borderId="113" fillId="7" fontId="8" numFmtId="0" xfId="0" applyBorder="1" applyFont="1"/>
    <xf borderId="114" fillId="7" fontId="9" numFmtId="164" xfId="0" applyBorder="1" applyFont="1" applyNumberFormat="1"/>
    <xf borderId="113" fillId="7" fontId="0" numFmtId="0" xfId="0" applyBorder="1" applyFont="1"/>
    <xf borderId="115" fillId="7" fontId="0" numFmtId="0" xfId="0" applyBorder="1" applyFont="1"/>
    <xf borderId="40" fillId="0" fontId="0" numFmtId="0" xfId="0" applyBorder="1" applyFont="1"/>
    <xf borderId="116" fillId="0" fontId="0" numFmtId="164" xfId="0" applyBorder="1" applyFont="1" applyNumberFormat="1"/>
    <xf borderId="37" fillId="0" fontId="0" numFmtId="164" xfId="0" applyBorder="1" applyFont="1" applyNumberFormat="1"/>
    <xf borderId="90" fillId="0" fontId="0" numFmtId="164" xfId="0" applyBorder="1" applyFont="1" applyNumberFormat="1"/>
    <xf borderId="91" fillId="0" fontId="0" numFmtId="0" xfId="0" applyBorder="1" applyFont="1"/>
    <xf borderId="90" fillId="0" fontId="0" numFmtId="0" xfId="0" applyBorder="1" applyFont="1"/>
    <xf borderId="117" fillId="0" fontId="0" numFmtId="0" xfId="0" applyBorder="1" applyFont="1"/>
    <xf borderId="113" fillId="0" fontId="0" numFmtId="0" xfId="0" applyBorder="1" applyFont="1"/>
    <xf borderId="92" fillId="0" fontId="0" numFmtId="164" xfId="0" applyBorder="1" applyFont="1" applyNumberFormat="1"/>
    <xf borderId="28" fillId="0" fontId="0" numFmtId="2" xfId="0" applyBorder="1" applyFont="1" applyNumberFormat="1"/>
    <xf borderId="29" fillId="0" fontId="0" numFmtId="2" xfId="0" applyBorder="1" applyFont="1" applyNumberFormat="1"/>
    <xf borderId="113" fillId="5" fontId="4" numFmtId="0" xfId="0" applyAlignment="1" applyBorder="1" applyFont="1">
      <alignment horizontal="left"/>
    </xf>
    <xf borderId="92" fillId="5" fontId="4" numFmtId="0" xfId="0" applyBorder="1" applyFont="1"/>
    <xf borderId="113" fillId="5" fontId="10" numFmtId="0" xfId="0" applyBorder="1" applyFont="1"/>
    <xf borderId="114" fillId="5" fontId="11" numFmtId="164" xfId="0" applyBorder="1" applyFont="1" applyNumberFormat="1"/>
    <xf borderId="43" fillId="0" fontId="0" numFmtId="2" xfId="0" applyBorder="1" applyFont="1" applyNumberFormat="1"/>
    <xf borderId="44" fillId="0" fontId="0" numFmtId="2" xfId="0" applyBorder="1" applyFont="1" applyNumberFormat="1"/>
    <xf borderId="67" fillId="7" fontId="1" numFmtId="0" xfId="0" applyBorder="1" applyFont="1"/>
    <xf borderId="69" fillId="7" fontId="1" numFmtId="0" xfId="0" applyBorder="1" applyFont="1"/>
    <xf borderId="73" fillId="7" fontId="1" numFmtId="0" xfId="0" applyBorder="1" applyFont="1"/>
    <xf borderId="81" fillId="0" fontId="0" numFmtId="1" xfId="0" applyBorder="1" applyFont="1" applyNumberFormat="1"/>
    <xf borderId="82" fillId="0" fontId="0" numFmtId="1" xfId="0" applyBorder="1" applyFont="1" applyNumberFormat="1"/>
    <xf borderId="25" fillId="0" fontId="0" numFmtId="1" xfId="0" applyBorder="1" applyFont="1" applyNumberFormat="1"/>
    <xf borderId="29" fillId="0" fontId="0" numFmtId="1" xfId="0" applyBorder="1" applyFont="1" applyNumberFormat="1"/>
    <xf borderId="83" fillId="0" fontId="0" numFmtId="1" xfId="0" applyBorder="1" applyFont="1" applyNumberFormat="1"/>
    <xf borderId="46" fillId="7" fontId="1" numFmtId="0" xfId="0" applyAlignment="1" applyBorder="1" applyFont="1">
      <alignment horizontal="left"/>
    </xf>
    <xf borderId="92" fillId="7" fontId="1" numFmtId="1" xfId="0" applyBorder="1" applyFont="1" applyNumberFormat="1"/>
    <xf borderId="49" fillId="7" fontId="1" numFmtId="1" xfId="0" applyBorder="1" applyFont="1" applyNumberFormat="1"/>
    <xf borderId="92" fillId="5" fontId="5" numFmtId="1" xfId="0" applyBorder="1" applyFont="1" applyNumberFormat="1"/>
    <xf borderId="1" fillId="7" fontId="1" numFmtId="0" xfId="0" applyAlignment="1" applyBorder="1" applyFont="1">
      <alignment horizontal="left"/>
    </xf>
    <xf borderId="1" fillId="7" fontId="1" numFmtId="1" xfId="0" applyBorder="1" applyFont="1" applyNumberFormat="1"/>
    <xf borderId="12" fillId="7" fontId="1" numFmtId="0" xfId="0" applyAlignment="1" applyBorder="1" applyFont="1">
      <alignment horizontal="center" shrinkToFit="0" wrapText="1"/>
    </xf>
    <xf borderId="44" fillId="0" fontId="0" numFmtId="1" xfId="0" applyBorder="1" applyFont="1" applyNumberFormat="1"/>
    <xf borderId="0" fillId="0" fontId="2" numFmtId="0" xfId="0" applyAlignment="1" applyFont="1">
      <alignment readingOrder="0"/>
    </xf>
    <xf borderId="85" fillId="7" fontId="1" numFmtId="0" xfId="0" applyAlignment="1" applyBorder="1" applyFont="1">
      <alignment horizontal="center"/>
    </xf>
    <xf borderId="118" fillId="7" fontId="0" numFmtId="0" xfId="0" applyAlignment="1" applyBorder="1" applyFont="1">
      <alignment horizontal="center" shrinkToFit="0" wrapText="1"/>
    </xf>
    <xf borderId="85" fillId="8" fontId="1" numFmtId="0" xfId="0" applyAlignment="1" applyBorder="1" applyFill="1" applyFont="1">
      <alignment horizontal="center"/>
    </xf>
    <xf borderId="68" fillId="8" fontId="1" numFmtId="0" xfId="0" applyBorder="1" applyFont="1"/>
    <xf borderId="84" fillId="8" fontId="1" numFmtId="0" xfId="0" applyAlignment="1" applyBorder="1" applyFont="1">
      <alignment horizontal="center"/>
    </xf>
    <xf borderId="117" fillId="0" fontId="2" numFmtId="0" xfId="0" applyBorder="1" applyFont="1"/>
    <xf borderId="75" fillId="8" fontId="1" numFmtId="0" xfId="0" applyAlignment="1" applyBorder="1" applyFont="1">
      <alignment horizontal="center"/>
    </xf>
    <xf borderId="89" fillId="8" fontId="1" numFmtId="0" xfId="0" applyAlignment="1" applyBorder="1" applyFont="1">
      <alignment horizontal="center"/>
    </xf>
    <xf borderId="13" fillId="8" fontId="8" numFmtId="0" xfId="0" applyAlignment="1" applyBorder="1" applyFont="1">
      <alignment horizontal="center"/>
    </xf>
    <xf borderId="93" fillId="0" fontId="0" numFmtId="0" xfId="0" applyAlignment="1" applyBorder="1" applyFont="1">
      <alignment horizontal="left"/>
    </xf>
    <xf borderId="94" fillId="0" fontId="0" numFmtId="164" xfId="0" applyBorder="1" applyFont="1" applyNumberFormat="1"/>
    <xf borderId="3" fillId="0" fontId="0" numFmtId="164" xfId="0" applyBorder="1" applyFont="1" applyNumberFormat="1"/>
    <xf borderId="93" fillId="0" fontId="0" numFmtId="164" xfId="0" applyBorder="1" applyFont="1" applyNumberFormat="1"/>
    <xf borderId="69" fillId="0" fontId="0" numFmtId="2" xfId="0" applyBorder="1" applyFont="1" applyNumberFormat="1"/>
    <xf borderId="7" fillId="0" fontId="0" numFmtId="164" xfId="0" applyBorder="1" applyFont="1" applyNumberFormat="1"/>
    <xf borderId="95" fillId="0" fontId="0" numFmtId="164" xfId="0" applyBorder="1" applyFont="1" applyNumberFormat="1"/>
    <xf borderId="99" fillId="0" fontId="0" numFmtId="0" xfId="0" applyAlignment="1" applyBorder="1" applyFont="1">
      <alignment horizontal="left"/>
    </xf>
    <xf borderId="101" fillId="0" fontId="0" numFmtId="164" xfId="0" applyBorder="1" applyFont="1" applyNumberFormat="1"/>
    <xf borderId="12" fillId="0" fontId="0" numFmtId="164" xfId="0" applyBorder="1" applyFont="1" applyNumberFormat="1"/>
    <xf borderId="99" fillId="0" fontId="0" numFmtId="164" xfId="0" applyBorder="1" applyFont="1" applyNumberFormat="1"/>
    <xf borderId="102" fillId="0" fontId="0" numFmtId="2" xfId="0" applyBorder="1" applyFont="1" applyNumberFormat="1"/>
    <xf borderId="119" fillId="0" fontId="0" numFmtId="164" xfId="0" applyBorder="1" applyFont="1" applyNumberFormat="1"/>
    <xf borderId="103" fillId="0" fontId="0" numFmtId="164" xfId="0" applyBorder="1" applyFont="1" applyNumberFormat="1"/>
    <xf borderId="92" fillId="7" fontId="1" numFmtId="2" xfId="0" applyBorder="1" applyFont="1" applyNumberFormat="1"/>
    <xf borderId="49" fillId="7" fontId="1" numFmtId="2" xfId="0" applyBorder="1" applyFont="1" applyNumberFormat="1"/>
    <xf borderId="92" fillId="7" fontId="1" numFmtId="164" xfId="0" applyBorder="1" applyFont="1" applyNumberFormat="1"/>
    <xf borderId="49" fillId="7" fontId="1" numFmtId="164" xfId="0" applyBorder="1" applyFont="1" applyNumberFormat="1"/>
    <xf borderId="119" fillId="0" fontId="0" numFmtId="0" xfId="0" applyBorder="1" applyFont="1"/>
    <xf borderId="108" fillId="0" fontId="0" numFmtId="164" xfId="0" applyBorder="1" applyFont="1" applyNumberFormat="1"/>
    <xf borderId="111" fillId="0" fontId="0" numFmtId="2" xfId="0" applyBorder="1" applyFont="1" applyNumberFormat="1"/>
    <xf borderId="120" fillId="0" fontId="0" numFmtId="164" xfId="0" applyBorder="1" applyFont="1" applyNumberFormat="1"/>
    <xf borderId="112" fillId="0" fontId="0" numFmtId="164" xfId="0" applyBorder="1" applyFont="1" applyNumberFormat="1"/>
    <xf borderId="109" fillId="0" fontId="0" numFmtId="164" xfId="0" applyBorder="1" applyFont="1" applyNumberFormat="1"/>
    <xf borderId="110" fillId="0" fontId="0" numFmtId="164" xfId="0" applyBorder="1" applyFont="1" applyNumberFormat="1"/>
    <xf borderId="92" fillId="7" fontId="8" numFmtId="164" xfId="0" applyBorder="1" applyFont="1" applyNumberFormat="1"/>
    <xf borderId="47" fillId="7" fontId="8" numFmtId="164" xfId="0" applyBorder="1" applyFont="1" applyNumberFormat="1"/>
    <xf borderId="113" fillId="7" fontId="8" numFmtId="164" xfId="0" applyBorder="1" applyFont="1" applyNumberFormat="1"/>
    <xf borderId="114" fillId="7" fontId="0" numFmtId="164" xfId="0" applyBorder="1" applyFont="1" applyNumberFormat="1"/>
    <xf borderId="49" fillId="7" fontId="0" numFmtId="164" xfId="0" applyBorder="1" applyFont="1" applyNumberFormat="1"/>
    <xf borderId="115" fillId="7" fontId="0" numFmtId="164" xfId="0" applyBorder="1" applyFont="1" applyNumberFormat="1"/>
    <xf borderId="113" fillId="8" fontId="8" numFmtId="0" xfId="0" applyAlignment="1" applyBorder="1" applyFont="1">
      <alignment horizontal="left"/>
    </xf>
    <xf borderId="92" fillId="8" fontId="8" numFmtId="164" xfId="0" applyBorder="1" applyFont="1" applyNumberFormat="1"/>
    <xf borderId="47" fillId="8" fontId="8" numFmtId="164" xfId="0" applyBorder="1" applyFont="1" applyNumberFormat="1"/>
    <xf borderId="113" fillId="8" fontId="8" numFmtId="164" xfId="0" applyBorder="1" applyFont="1" applyNumberFormat="1"/>
    <xf borderId="114" fillId="8" fontId="0" numFmtId="164" xfId="0" applyBorder="1" applyFont="1" applyNumberFormat="1"/>
    <xf borderId="113" fillId="0" fontId="8" numFmtId="0" xfId="0" applyAlignment="1" applyBorder="1" applyFont="1">
      <alignment horizontal="left"/>
    </xf>
    <xf borderId="92" fillId="0" fontId="12" numFmtId="164" xfId="0" applyBorder="1" applyFont="1" applyNumberFormat="1"/>
    <xf borderId="121" fillId="0" fontId="12" numFmtId="164" xfId="0" applyBorder="1" applyFont="1" applyNumberFormat="1"/>
    <xf borderId="113" fillId="0" fontId="0" numFmtId="164" xfId="0" applyBorder="1" applyFont="1" applyNumberFormat="1"/>
    <xf borderId="114" fillId="0" fontId="0" numFmtId="2" xfId="0" applyBorder="1" applyFont="1" applyNumberFormat="1"/>
    <xf borderId="62" fillId="0" fontId="0" numFmtId="0" xfId="0" applyBorder="1" applyFont="1"/>
    <xf borderId="115" fillId="0" fontId="0" numFmtId="164" xfId="0" applyBorder="1" applyFont="1" applyNumberFormat="1"/>
    <xf borderId="92" fillId="4" fontId="1" numFmtId="1" xfId="0" applyBorder="1" applyFont="1" applyNumberFormat="1"/>
    <xf borderId="113" fillId="0" fontId="12" numFmtId="164" xfId="0" applyBorder="1" applyFont="1" applyNumberFormat="1"/>
    <xf borderId="114" fillId="0" fontId="0" numFmtId="164" xfId="0" applyBorder="1" applyFont="1" applyNumberFormat="1"/>
    <xf borderId="113" fillId="5" fontId="10" numFmtId="0" xfId="0" applyAlignment="1" applyBorder="1" applyFont="1">
      <alignment horizontal="left"/>
    </xf>
    <xf borderId="92" fillId="5" fontId="10" numFmtId="164" xfId="0" applyBorder="1" applyFont="1" applyNumberFormat="1"/>
    <xf borderId="47" fillId="5" fontId="10" numFmtId="164" xfId="0" applyBorder="1" applyFont="1" applyNumberFormat="1"/>
    <xf borderId="73" fillId="5" fontId="10" numFmtId="164" xfId="0" applyBorder="1" applyFont="1" applyNumberFormat="1"/>
    <xf borderId="50" fillId="5" fontId="4" numFmtId="164" xfId="0" applyBorder="1" applyFont="1" applyNumberFormat="1"/>
    <xf borderId="3" fillId="7" fontId="1" numFmtId="0" xfId="0" applyAlignment="1" applyBorder="1" applyFont="1">
      <alignment horizontal="center"/>
    </xf>
    <xf borderId="1" fillId="4" fontId="1" numFmtId="0" xfId="0" applyAlignment="1" applyBorder="1" applyFont="1">
      <alignment horizontal="center"/>
    </xf>
    <xf borderId="10" fillId="7" fontId="0" numFmtId="0" xfId="0" applyBorder="1" applyFont="1"/>
    <xf borderId="109" fillId="7" fontId="1" numFmtId="0" xfId="0" applyAlignment="1" applyBorder="1" applyFont="1">
      <alignment horizontal="center"/>
    </xf>
    <xf borderId="12" fillId="7" fontId="1" numFmtId="0" xfId="0" applyAlignment="1" applyBorder="1" applyFont="1">
      <alignment horizontal="center"/>
    </xf>
    <xf borderId="119" fillId="0" fontId="2" numFmtId="0" xfId="0" applyBorder="1" applyFont="1"/>
    <xf borderId="116" fillId="0" fontId="2" numFmtId="0" xfId="0" applyBorder="1" applyFont="1"/>
    <xf borderId="11" fillId="7" fontId="1" numFmtId="0" xfId="0" applyBorder="1" applyFont="1"/>
    <xf borderId="11" fillId="7" fontId="0" numFmtId="0" xfId="0" applyBorder="1" applyFont="1"/>
    <xf borderId="13" fillId="7" fontId="0" numFmtId="0" xfId="0" applyBorder="1" applyFont="1"/>
    <xf borderId="1" fillId="4" fontId="0" numFmtId="0" xfId="0" applyBorder="1" applyFont="1"/>
    <xf borderId="122" fillId="0" fontId="0" numFmtId="49" xfId="0" applyBorder="1" applyFont="1" applyNumberFormat="1"/>
    <xf borderId="81" fillId="0" fontId="0" numFmtId="3" xfId="0" applyBorder="1" applyFont="1" applyNumberFormat="1"/>
    <xf borderId="123" fillId="0" fontId="0" numFmtId="164" xfId="0" applyBorder="1" applyFont="1" applyNumberFormat="1"/>
    <xf borderId="124" fillId="0" fontId="0" numFmtId="49" xfId="0" applyBorder="1" applyFont="1" applyNumberFormat="1"/>
    <xf borderId="82" fillId="0" fontId="0" numFmtId="3" xfId="0" applyBorder="1" applyFont="1" applyNumberFormat="1"/>
    <xf borderId="125" fillId="0" fontId="0" numFmtId="164" xfId="0" applyBorder="1" applyFont="1" applyNumberFormat="1"/>
    <xf borderId="2" fillId="7" fontId="0" numFmtId="0" xfId="0" applyAlignment="1" applyBorder="1" applyFont="1">
      <alignment horizontal="left"/>
    </xf>
    <xf borderId="126" fillId="0" fontId="0" numFmtId="49" xfId="0" applyBorder="1" applyFont="1" applyNumberFormat="1"/>
    <xf borderId="83" fillId="0" fontId="0" numFmtId="3" xfId="0" applyBorder="1" applyFont="1" applyNumberFormat="1"/>
    <xf borderId="127" fillId="7" fontId="0" numFmtId="0" xfId="0" applyAlignment="1" applyBorder="1" applyFont="1">
      <alignment horizontal="left"/>
    </xf>
    <xf borderId="128" fillId="0" fontId="0" numFmtId="164" xfId="0" applyBorder="1" applyFont="1" applyNumberFormat="1"/>
    <xf borderId="10" fillId="7" fontId="1" numFmtId="0" xfId="0" applyBorder="1" applyFont="1"/>
    <xf borderId="113" fillId="7" fontId="1" numFmtId="0" xfId="0" applyAlignment="1" applyBorder="1" applyFont="1">
      <alignment horizontal="left"/>
    </xf>
    <xf borderId="129" fillId="7" fontId="1" numFmtId="0" xfId="0" applyBorder="1" applyFont="1"/>
    <xf borderId="92" fillId="7" fontId="1" numFmtId="0" xfId="0" applyBorder="1" applyFont="1"/>
    <xf borderId="92" fillId="7" fontId="1" numFmtId="3" xfId="0" applyBorder="1" applyFont="1" applyNumberFormat="1"/>
    <xf borderId="101" fillId="7" fontId="0" numFmtId="0" xfId="0" applyBorder="1" applyFont="1"/>
    <xf borderId="114" fillId="7" fontId="1" numFmtId="164" xfId="0" applyBorder="1" applyFont="1" applyNumberFormat="1"/>
    <xf borderId="101" fillId="7" fontId="1" numFmtId="0" xfId="0" applyBorder="1" applyFont="1"/>
    <xf borderId="13" fillId="7" fontId="1" numFmtId="0" xfId="0" applyBorder="1" applyFont="1"/>
    <xf borderId="130" fillId="7" fontId="1" numFmtId="0" xfId="0" applyBorder="1" applyFont="1"/>
    <xf borderId="1" fillId="4" fontId="1" numFmtId="164" xfId="0" applyBorder="1" applyFont="1" applyNumberFormat="1"/>
    <xf borderId="11" fillId="7" fontId="1" numFmtId="0" xfId="0" applyAlignment="1" applyBorder="1" applyFont="1">
      <alignment horizontal="center"/>
    </xf>
    <xf borderId="113" fillId="5" fontId="5" numFmtId="0" xfId="0" applyAlignment="1" applyBorder="1" applyFont="1">
      <alignment horizontal="left"/>
    </xf>
    <xf borderId="131" fillId="0" fontId="0" numFmtId="0" xfId="0" applyAlignment="1" applyBorder="1" applyFont="1">
      <alignment horizontal="left"/>
    </xf>
    <xf borderId="132" fillId="6" fontId="0" numFmtId="0" xfId="0" applyAlignment="1" applyBorder="1" applyFont="1">
      <alignment horizontal="center"/>
    </xf>
    <xf borderId="132" fillId="6" fontId="0" numFmtId="0" xfId="0" applyBorder="1" applyFont="1"/>
    <xf borderId="92" fillId="5" fontId="5" numFmtId="3" xfId="0" applyBorder="1" applyFont="1" applyNumberFormat="1"/>
    <xf borderId="132" fillId="6" fontId="0" numFmtId="3" xfId="0" applyBorder="1" applyFont="1" applyNumberFormat="1"/>
    <xf borderId="92" fillId="5" fontId="5" numFmtId="164" xfId="0" applyBorder="1" applyFont="1" applyNumberFormat="1"/>
    <xf borderId="132" fillId="6" fontId="0" numFmtId="165" xfId="0" applyBorder="1" applyFont="1" applyNumberFormat="1"/>
    <xf borderId="114" fillId="5" fontId="5" numFmtId="164" xfId="0" applyBorder="1" applyFont="1" applyNumberFormat="1"/>
    <xf borderId="69" fillId="6" fontId="0" numFmtId="164" xfId="0" applyBorder="1" applyFont="1" applyNumberFormat="1"/>
    <xf borderId="133" fillId="6" fontId="0" numFmtId="164" xfId="0" applyBorder="1" applyFont="1" applyNumberFormat="1"/>
    <xf borderId="132" fillId="6" fontId="1" numFmtId="0" xfId="0" applyAlignment="1" applyBorder="1" applyFont="1">
      <alignment horizontal="center"/>
    </xf>
    <xf borderId="1" fillId="6" fontId="1" numFmtId="0" xfId="0" applyAlignment="1" applyBorder="1" applyFont="1">
      <alignment horizontal="left"/>
    </xf>
    <xf borderId="132" fillId="6" fontId="1" numFmtId="0" xfId="0" applyBorder="1" applyFont="1"/>
    <xf borderId="1" fillId="6" fontId="1" numFmtId="0" xfId="0" applyBorder="1" applyFont="1"/>
    <xf borderId="1" fillId="6" fontId="1" numFmtId="3" xfId="0" applyBorder="1" applyFont="1" applyNumberFormat="1"/>
    <xf borderId="1" fillId="6" fontId="1" numFmtId="164" xfId="0" applyBorder="1" applyFont="1" applyNumberFormat="1"/>
    <xf borderId="133" fillId="6" fontId="1" numFmtId="0" xfId="0" applyBorder="1" applyFont="1"/>
    <xf borderId="94" fillId="6" fontId="0" numFmtId="0" xfId="0" applyAlignment="1" applyBorder="1" applyFont="1">
      <alignment horizontal="center"/>
    </xf>
    <xf borderId="94" fillId="6" fontId="0" numFmtId="0" xfId="0" applyBorder="1" applyFont="1"/>
    <xf borderId="69" fillId="6" fontId="0" numFmtId="0" xfId="0" applyBorder="1" applyFont="1"/>
    <xf borderId="134" fillId="0" fontId="2" numFmtId="0" xfId="0" applyBorder="1" applyFont="1"/>
    <xf borderId="101" fillId="6" fontId="0" numFmtId="0" xfId="0" applyBorder="1" applyFont="1"/>
    <xf borderId="101" fillId="6" fontId="0" numFmtId="3" xfId="0" applyBorder="1" applyFont="1" applyNumberFormat="1"/>
    <xf borderId="101" fillId="6" fontId="0" numFmtId="165" xfId="0" applyBorder="1" applyFont="1" applyNumberFormat="1"/>
    <xf borderId="94" fillId="7" fontId="1" numFmtId="0" xfId="0" applyAlignment="1" applyBorder="1" applyFont="1">
      <alignment horizontal="center"/>
    </xf>
    <xf borderId="102" fillId="6" fontId="0" numFmtId="164" xfId="0" applyBorder="1" applyFont="1" applyNumberFormat="1"/>
    <xf borderId="69" fillId="7" fontId="1" numFmtId="0" xfId="0" applyAlignment="1" applyBorder="1" applyFont="1">
      <alignment horizontal="center"/>
    </xf>
    <xf borderId="101" fillId="6" fontId="0" numFmtId="164" xfId="0" applyBorder="1" applyFont="1" applyNumberFormat="1"/>
    <xf borderId="102" fillId="6" fontId="0" numFmtId="0" xfId="0" applyBorder="1" applyFont="1"/>
    <xf borderId="47" fillId="7" fontId="1" numFmtId="0" xfId="0" applyBorder="1" applyFont="1"/>
    <xf borderId="48" fillId="7" fontId="1" numFmtId="0" xfId="0" applyBorder="1" applyFont="1"/>
    <xf borderId="47" fillId="7" fontId="1" numFmtId="164" xfId="0" applyBorder="1" applyFont="1" applyNumberFormat="1"/>
    <xf borderId="48" fillId="7" fontId="1" numFmtId="164" xfId="0" applyBorder="1" applyFont="1" applyNumberFormat="1"/>
    <xf borderId="101" fillId="7" fontId="1" numFmtId="0" xfId="0" applyAlignment="1" applyBorder="1" applyFont="1">
      <alignment horizontal="center"/>
    </xf>
    <xf borderId="102" fillId="7" fontId="1" numFmtId="0" xfId="0" applyAlignment="1" applyBorder="1" applyFont="1">
      <alignment horizontal="center"/>
    </xf>
    <xf borderId="81" fillId="0" fontId="0" numFmtId="165" xfId="0" applyBorder="1" applyFont="1" applyNumberFormat="1"/>
    <xf borderId="123" fillId="0" fontId="0" numFmtId="165" xfId="0" applyBorder="1" applyFont="1" applyNumberFormat="1"/>
    <xf borderId="82" fillId="0" fontId="0" numFmtId="165" xfId="0" applyBorder="1" applyFont="1" applyNumberFormat="1"/>
    <xf borderId="125" fillId="0" fontId="0" numFmtId="165" xfId="0" applyBorder="1" applyFont="1" applyNumberFormat="1"/>
    <xf borderId="0" fillId="0" fontId="0" numFmtId="0" xfId="0" applyAlignment="1" applyFont="1">
      <alignment shrinkToFit="0" wrapText="1"/>
    </xf>
    <xf borderId="118" fillId="4" fontId="1" numFmtId="0" xfId="0" applyAlignment="1" applyBorder="1" applyFont="1">
      <alignment horizontal="center"/>
    </xf>
    <xf borderId="60" fillId="4" fontId="1" numFmtId="0" xfId="0" applyAlignment="1" applyBorder="1" applyFont="1">
      <alignment horizontal="center"/>
    </xf>
    <xf borderId="135" fillId="4" fontId="1" numFmtId="0" xfId="0" applyAlignment="1" applyBorder="1" applyFont="1">
      <alignment horizontal="center"/>
    </xf>
    <xf borderId="136" fillId="0" fontId="2" numFmtId="0" xfId="0" applyBorder="1" applyFont="1"/>
    <xf borderId="118" fillId="4" fontId="1" numFmtId="0" xfId="0" applyAlignment="1" applyBorder="1" applyFont="1">
      <alignment horizontal="center" shrinkToFit="0" wrapText="1"/>
    </xf>
    <xf borderId="137" fillId="0" fontId="2" numFmtId="0" xfId="0" applyBorder="1" applyFont="1"/>
    <xf borderId="138" fillId="0" fontId="2" numFmtId="0" xfId="0" applyBorder="1" applyFont="1"/>
    <xf borderId="139" fillId="0" fontId="2" numFmtId="0" xfId="0" applyBorder="1" applyFont="1"/>
    <xf borderId="140" fillId="0" fontId="2" numFmtId="0" xfId="0" applyBorder="1" applyFont="1"/>
    <xf borderId="127" fillId="4" fontId="1" numFmtId="0" xfId="0" applyBorder="1" applyFont="1"/>
    <xf borderId="141" fillId="4" fontId="1" numFmtId="0" xfId="0" applyAlignment="1" applyBorder="1" applyFont="1">
      <alignment horizontal="center"/>
    </xf>
    <xf borderId="129" fillId="4" fontId="1" numFmtId="0" xfId="0" applyAlignment="1" applyBorder="1" applyFont="1">
      <alignment horizontal="center"/>
    </xf>
    <xf borderId="127" fillId="4" fontId="1" numFmtId="0" xfId="0" applyAlignment="1" applyBorder="1" applyFont="1">
      <alignment horizontal="center"/>
    </xf>
    <xf borderId="127" fillId="4" fontId="1" numFmtId="0" xfId="0" applyAlignment="1" applyBorder="1" applyFont="1">
      <alignment horizontal="center" shrinkToFit="0" wrapText="1"/>
    </xf>
    <xf borderId="142" fillId="0" fontId="2" numFmtId="0" xfId="0" applyBorder="1" applyFont="1"/>
    <xf borderId="2" fillId="4" fontId="1" numFmtId="0" xfId="0" applyAlignment="1" applyBorder="1" applyFont="1">
      <alignment horizontal="center"/>
    </xf>
    <xf borderId="143" fillId="0" fontId="0" numFmtId="0" xfId="0" applyAlignment="1" applyBorder="1" applyFont="1">
      <alignment horizontal="right"/>
    </xf>
    <xf borderId="122" fillId="0" fontId="0" numFmtId="0" xfId="0" applyBorder="1" applyFont="1"/>
    <xf borderId="144" fillId="0" fontId="0" numFmtId="164" xfId="0" applyBorder="1" applyFont="1" applyNumberFormat="1"/>
    <xf borderId="145" fillId="0" fontId="0" numFmtId="1" xfId="0" applyBorder="1" applyFont="1" applyNumberFormat="1"/>
    <xf borderId="146" fillId="0" fontId="0" numFmtId="164" xfId="0" applyAlignment="1" applyBorder="1" applyFont="1" applyNumberFormat="1">
      <alignment shrinkToFit="0" wrapText="1"/>
    </xf>
    <xf borderId="147" fillId="0" fontId="0" numFmtId="0" xfId="0" applyAlignment="1" applyBorder="1" applyFont="1">
      <alignment horizontal="right"/>
    </xf>
    <xf borderId="124" fillId="0" fontId="0" numFmtId="0" xfId="0" applyBorder="1" applyFont="1"/>
    <xf borderId="148" fillId="0" fontId="0" numFmtId="164" xfId="0" applyBorder="1" applyFont="1" applyNumberFormat="1"/>
    <xf borderId="149" fillId="0" fontId="0" numFmtId="1" xfId="0" applyBorder="1" applyFont="1" applyNumberFormat="1"/>
    <xf borderId="150" fillId="0" fontId="0" numFmtId="164" xfId="0" applyAlignment="1" applyBorder="1" applyFont="1" applyNumberFormat="1">
      <alignment shrinkToFit="0" wrapText="1"/>
    </xf>
    <xf borderId="83" fillId="0" fontId="0" numFmtId="165" xfId="0" applyBorder="1" applyFont="1" applyNumberFormat="1"/>
    <xf borderId="128" fillId="0" fontId="0" numFmtId="165" xfId="0" applyBorder="1" applyFont="1" applyNumberFormat="1"/>
    <xf borderId="114" fillId="7" fontId="1" numFmtId="3" xfId="0" applyBorder="1" applyFont="1" applyNumberFormat="1"/>
    <xf borderId="3" fillId="4" fontId="1" numFmtId="1" xfId="0" applyAlignment="1" applyBorder="1" applyFont="1" applyNumberFormat="1">
      <alignment horizontal="center"/>
    </xf>
    <xf quotePrefix="1" borderId="147" fillId="0" fontId="0" numFmtId="17" xfId="0" applyAlignment="1" applyBorder="1" applyFont="1" applyNumberFormat="1">
      <alignment horizontal="right"/>
    </xf>
    <xf quotePrefix="1" borderId="151" fillId="0" fontId="0" numFmtId="0" xfId="0" applyAlignment="1" applyBorder="1" applyFont="1">
      <alignment horizontal="right"/>
    </xf>
    <xf borderId="126" fillId="0" fontId="0" numFmtId="0" xfId="0" applyBorder="1" applyFont="1"/>
    <xf borderId="152" fillId="0" fontId="0" numFmtId="164" xfId="0" applyBorder="1" applyFont="1" applyNumberFormat="1"/>
    <xf borderId="153" fillId="0" fontId="0" numFmtId="1" xfId="0" applyBorder="1" applyFont="1" applyNumberFormat="1"/>
    <xf borderId="154" fillId="0" fontId="0" numFmtId="164" xfId="0" applyAlignment="1" applyBorder="1" applyFont="1" applyNumberFormat="1">
      <alignment shrinkToFit="0" wrapText="1"/>
    </xf>
    <xf borderId="26" fillId="0" fontId="0" numFmtId="3" xfId="0" applyBorder="1" applyFont="1" applyNumberFormat="1"/>
    <xf borderId="46" fillId="4" fontId="1" numFmtId="0" xfId="0" applyAlignment="1" applyBorder="1" applyFont="1">
      <alignment readingOrder="0"/>
    </xf>
    <xf borderId="155" fillId="4" fontId="1" numFmtId="1" xfId="0" applyBorder="1" applyFont="1" applyNumberFormat="1"/>
    <xf borderId="156" fillId="4" fontId="1" numFmtId="164" xfId="0" applyAlignment="1" applyBorder="1" applyFont="1" applyNumberFormat="1">
      <alignment shrinkToFit="0" wrapText="1"/>
    </xf>
    <xf borderId="157" fillId="4" fontId="1" numFmtId="164" xfId="0" applyBorder="1" applyFont="1" applyNumberFormat="1"/>
    <xf borderId="0" fillId="0" fontId="0" numFmtId="166" xfId="0" applyFont="1" applyNumberFormat="1"/>
    <xf borderId="30" fillId="0" fontId="0" numFmtId="3" xfId="0" applyBorder="1" applyFont="1" applyNumberFormat="1"/>
    <xf borderId="155" fillId="5" fontId="5" numFmtId="1" xfId="0" applyBorder="1" applyFont="1" applyNumberFormat="1"/>
    <xf borderId="156" fillId="5" fontId="5" numFmtId="164" xfId="0" applyAlignment="1" applyBorder="1" applyFont="1" applyNumberFormat="1">
      <alignment shrinkToFit="0" wrapText="1"/>
    </xf>
    <xf borderId="157" fillId="5" fontId="5" numFmtId="164" xfId="0" applyBorder="1" applyFont="1" applyNumberFormat="1"/>
    <xf borderId="66" fillId="4" fontId="1" numFmtId="0" xfId="0" applyBorder="1" applyFont="1"/>
    <xf borderId="49" fillId="4" fontId="1" numFmtId="164" xfId="0" applyAlignment="1" applyBorder="1" applyFont="1" applyNumberFormat="1">
      <alignment shrinkToFit="0" wrapText="1"/>
    </xf>
    <xf borderId="61" fillId="0" fontId="1" numFmtId="0" xfId="0" applyAlignment="1" applyBorder="1" applyFont="1">
      <alignment horizontal="right"/>
    </xf>
    <xf borderId="61" fillId="0" fontId="1" numFmtId="0" xfId="0" applyBorder="1" applyFont="1"/>
    <xf borderId="118" fillId="0" fontId="0" numFmtId="0" xfId="0" applyAlignment="1" applyBorder="1" applyFont="1">
      <alignment horizontal="right"/>
    </xf>
    <xf borderId="17" fillId="0" fontId="0" numFmtId="164" xfId="0" applyBorder="1" applyFont="1" applyNumberFormat="1"/>
    <xf borderId="21" fillId="0" fontId="0" numFmtId="164" xfId="0" applyAlignment="1" applyBorder="1" applyFont="1" applyNumberFormat="1">
      <alignment shrinkToFit="0" wrapText="1"/>
    </xf>
    <xf borderId="137" fillId="0" fontId="0" numFmtId="0" xfId="0" applyAlignment="1" applyBorder="1" applyFont="1">
      <alignment horizontal="right"/>
    </xf>
    <xf quotePrefix="1" borderId="137" fillId="0" fontId="0" numFmtId="17" xfId="0" applyAlignment="1" applyBorder="1" applyFont="1" applyNumberFormat="1">
      <alignment horizontal="right"/>
    </xf>
    <xf quotePrefix="1" borderId="137" fillId="0" fontId="0" numFmtId="0" xfId="0" applyAlignment="1" applyBorder="1" applyFont="1">
      <alignment horizontal="right"/>
    </xf>
    <xf borderId="115" fillId="4" fontId="1" numFmtId="0" xfId="0" applyBorder="1" applyFont="1"/>
    <xf borderId="46" fillId="4" fontId="0" numFmtId="164" xfId="0" applyBorder="1" applyFont="1" applyNumberFormat="1"/>
    <xf borderId="48" fillId="4" fontId="0" numFmtId="164" xfId="0" applyBorder="1" applyFont="1" applyNumberFormat="1"/>
    <xf borderId="66" fillId="4" fontId="0" numFmtId="164" xfId="0" applyBorder="1" applyFont="1" applyNumberFormat="1"/>
    <xf borderId="47" fillId="4" fontId="0" numFmtId="164" xfId="0" applyBorder="1" applyFont="1" applyNumberFormat="1"/>
    <xf borderId="49" fillId="4" fontId="0" numFmtId="164" xfId="0" applyBorder="1" applyFont="1" applyNumberFormat="1"/>
    <xf borderId="49" fillId="4" fontId="0" numFmtId="164" xfId="0" applyAlignment="1" applyBorder="1" applyFont="1" applyNumberFormat="1">
      <alignment shrinkToFit="0" wrapText="1"/>
    </xf>
    <xf borderId="60" fillId="4" fontId="0" numFmtId="164" xfId="0" applyAlignment="1" applyBorder="1" applyFont="1" applyNumberFormat="1">
      <alignment horizontal="center" shrinkToFit="0" wrapText="1"/>
    </xf>
    <xf borderId="89" fillId="7" fontId="8" numFmtId="0" xfId="0" applyAlignment="1" applyBorder="1" applyFont="1">
      <alignment horizontal="left"/>
    </xf>
    <xf borderId="11" fillId="7" fontId="1" numFmtId="3" xfId="0" applyBorder="1" applyFont="1" applyNumberFormat="1"/>
    <xf borderId="11" fillId="7" fontId="1" numFmtId="164" xfId="0" applyBorder="1" applyFont="1" applyNumberFormat="1"/>
    <xf borderId="11" fillId="7" fontId="1" numFmtId="165" xfId="0" applyBorder="1" applyFont="1" applyNumberFormat="1"/>
    <xf borderId="13" fillId="7" fontId="1" numFmtId="164" xfId="0" applyBorder="1" applyFont="1" applyNumberFormat="1"/>
    <xf borderId="89" fillId="7" fontId="1" numFmtId="0" xfId="0" applyAlignment="1" applyBorder="1" applyFont="1">
      <alignment horizontal="left"/>
    </xf>
    <xf borderId="89" fillId="5" fontId="5" numFmtId="0" xfId="0" applyAlignment="1" applyBorder="1" applyFont="1">
      <alignment horizontal="left"/>
    </xf>
    <xf borderId="11" fillId="5" fontId="1" numFmtId="0" xfId="0" applyBorder="1" applyFont="1"/>
    <xf borderId="11" fillId="5" fontId="1" numFmtId="3" xfId="0" applyBorder="1" applyFont="1" applyNumberFormat="1"/>
    <xf borderId="11" fillId="5" fontId="0" numFmtId="164" xfId="0" applyBorder="1" applyFont="1" applyNumberFormat="1"/>
    <xf borderId="11" fillId="5" fontId="0" numFmtId="165" xfId="0" applyBorder="1" applyFont="1" applyNumberFormat="1"/>
    <xf borderId="13" fillId="5" fontId="0" numFmtId="164" xfId="0" applyBorder="1" applyFont="1" applyNumberFormat="1"/>
    <xf borderId="45" fillId="0" fontId="0" numFmtId="3" xfId="0" applyBorder="1" applyFont="1" applyNumberFormat="1"/>
    <xf borderId="3" fillId="7" fontId="1" numFmtId="1" xfId="0" applyAlignment="1" applyBorder="1" applyFont="1" applyNumberFormat="1">
      <alignment horizontal="center"/>
    </xf>
    <xf borderId="9" fillId="4" fontId="1" numFmtId="0" xfId="0" applyAlignment="1" applyBorder="1" applyFont="1">
      <alignment horizontal="left"/>
    </xf>
    <xf borderId="158" fillId="4" fontId="1" numFmtId="0" xfId="0" applyBorder="1" applyFont="1"/>
    <xf borderId="159" fillId="4" fontId="1" numFmtId="3" xfId="0" applyBorder="1" applyFont="1" applyNumberFormat="1"/>
    <xf borderId="11" fillId="7" fontId="1" numFmtId="0" xfId="0" applyAlignment="1" applyBorder="1" applyFont="1">
      <alignment shrinkToFit="0" wrapText="1"/>
    </xf>
    <xf borderId="160" fillId="4" fontId="1" numFmtId="3" xfId="0" applyBorder="1" applyFont="1" applyNumberFormat="1"/>
    <xf borderId="13" fillId="7" fontId="1" numFmtId="0" xfId="0" applyAlignment="1" applyBorder="1" applyFont="1">
      <alignment shrinkToFit="0" wrapText="1"/>
    </xf>
    <xf borderId="27" fillId="0" fontId="0" numFmtId="0" xfId="0" applyAlignment="1" applyBorder="1" applyFont="1">
      <alignment horizontal="left"/>
    </xf>
    <xf borderId="9" fillId="5" fontId="5" numFmtId="0" xfId="0" applyAlignment="1" applyBorder="1" applyFont="1">
      <alignment horizontal="left"/>
    </xf>
    <xf borderId="161" fillId="5" fontId="5" numFmtId="0" xfId="0" applyBorder="1" applyFont="1"/>
    <xf borderId="162" fillId="5" fontId="5" numFmtId="3" xfId="0" applyBorder="1" applyFont="1" applyNumberFormat="1"/>
    <xf borderId="163" fillId="0" fontId="0" numFmtId="0" xfId="0" applyBorder="1" applyFont="1"/>
    <xf borderId="164" fillId="0" fontId="0" numFmtId="3" xfId="0" applyBorder="1" applyFont="1" applyNumberFormat="1"/>
    <xf borderId="165" fillId="5" fontId="5" numFmtId="3" xfId="0" applyBorder="1" applyFont="1" applyNumberFormat="1"/>
    <xf borderId="166" fillId="0" fontId="0" numFmtId="0" xfId="0" applyBorder="1" applyFont="1"/>
    <xf borderId="167" fillId="0" fontId="0" numFmtId="3" xfId="0" applyBorder="1" applyFont="1" applyNumberFormat="1"/>
    <xf borderId="1" fillId="4" fontId="1" numFmtId="3" xfId="0" applyBorder="1" applyFont="1" applyNumberFormat="1"/>
    <xf borderId="60" fillId="9" fontId="0" numFmtId="0" xfId="0" applyAlignment="1" applyBorder="1" applyFill="1" applyFont="1">
      <alignment horizontal="center"/>
    </xf>
    <xf borderId="168" fillId="4" fontId="1" numFmtId="0" xfId="0" applyAlignment="1" applyBorder="1" applyFont="1">
      <alignment horizontal="center"/>
    </xf>
    <xf borderId="122" fillId="0" fontId="0" numFmtId="164" xfId="0" applyBorder="1" applyFont="1" applyNumberFormat="1"/>
    <xf borderId="23" fillId="0" fontId="0" numFmtId="164" xfId="0" applyBorder="1" applyFont="1" applyNumberFormat="1"/>
    <xf borderId="145" fillId="0" fontId="0" numFmtId="164" xfId="0" applyBorder="1" applyFont="1" applyNumberFormat="1"/>
    <xf borderId="124" fillId="0" fontId="0" numFmtId="164" xfId="0" applyBorder="1" applyFont="1" applyNumberFormat="1"/>
    <xf borderId="27" fillId="0" fontId="0" numFmtId="164" xfId="0" applyBorder="1" applyFont="1" applyNumberFormat="1"/>
    <xf borderId="149" fillId="0" fontId="0" numFmtId="164" xfId="0" applyBorder="1" applyFont="1" applyNumberFormat="1"/>
    <xf borderId="126" fillId="0" fontId="0" numFmtId="164" xfId="0" applyBorder="1" applyFont="1" applyNumberFormat="1"/>
    <xf borderId="42" fillId="0" fontId="0" numFmtId="164" xfId="0" applyBorder="1" applyFont="1" applyNumberFormat="1"/>
    <xf borderId="153" fillId="0" fontId="0" numFmtId="164" xfId="0" applyBorder="1" applyFont="1" applyNumberFormat="1"/>
    <xf borderId="46" fillId="4" fontId="1" numFmtId="164" xfId="0" applyBorder="1" applyFont="1" applyNumberFormat="1"/>
    <xf borderId="155" fillId="4" fontId="1" numFmtId="164" xfId="0" applyBorder="1" applyFont="1" applyNumberFormat="1"/>
    <xf borderId="158" fillId="4" fontId="1" numFmtId="164" xfId="0" applyBorder="1" applyFont="1" applyNumberFormat="1"/>
    <xf borderId="159" fillId="4" fontId="1" numFmtId="164" xfId="0" applyBorder="1" applyFont="1" applyNumberFormat="1"/>
    <xf borderId="160" fillId="4" fontId="1" numFmtId="164" xfId="0" applyBorder="1" applyFont="1" applyNumberFormat="1"/>
    <xf borderId="169" fillId="0" fontId="2" numFmtId="0" xfId="0" applyBorder="1" applyFont="1"/>
    <xf borderId="85" fillId="7" fontId="1" numFmtId="0" xfId="0" applyAlignment="1" applyBorder="1" applyFont="1">
      <alignment horizontal="center" shrinkToFit="0" wrapText="1"/>
    </xf>
    <xf borderId="123" fillId="0" fontId="0" numFmtId="3" xfId="0" applyBorder="1" applyFont="1" applyNumberFormat="1"/>
    <xf borderId="125" fillId="0" fontId="0" numFmtId="3" xfId="0" applyBorder="1" applyFont="1" applyNumberFormat="1"/>
    <xf borderId="46" fillId="7" fontId="0" numFmtId="0" xfId="0" applyAlignment="1" applyBorder="1" applyFont="1">
      <alignment horizontal="left"/>
    </xf>
    <xf borderId="48" fillId="7" fontId="1" numFmtId="3" xfId="0" applyBorder="1" applyFont="1" applyNumberFormat="1"/>
    <xf borderId="49" fillId="7" fontId="1" numFmtId="3" xfId="0" applyBorder="1" applyFont="1" applyNumberFormat="1"/>
    <xf borderId="46" fillId="7" fontId="4" numFmtId="0" xfId="0" applyAlignment="1" applyBorder="1" applyFont="1">
      <alignment horizontal="left"/>
    </xf>
    <xf borderId="47" fillId="7" fontId="5" numFmtId="164" xfId="0" applyBorder="1" applyFont="1" applyNumberFormat="1"/>
    <xf borderId="48" fillId="7" fontId="5" numFmtId="164" xfId="0" applyBorder="1" applyFont="1" applyNumberFormat="1"/>
    <xf borderId="49" fillId="7" fontId="5" numFmtId="164" xfId="0" applyBorder="1" applyFont="1" applyNumberFormat="1"/>
    <xf borderId="128" fillId="0" fontId="0" numFmtId="3" xfId="0" applyBorder="1" applyFont="1" applyNumberFormat="1"/>
    <xf borderId="93" fillId="7" fontId="1" numFmtId="0" xfId="0" applyAlignment="1" applyBorder="1" applyFont="1">
      <alignment horizontal="left"/>
    </xf>
    <xf borderId="94" fillId="7" fontId="1" numFmtId="0" xfId="0" applyBorder="1" applyFont="1"/>
    <xf borderId="94" fillId="7" fontId="1" numFmtId="3" xfId="0" applyBorder="1" applyFont="1" applyNumberFormat="1"/>
    <xf borderId="69" fillId="7" fontId="1" numFmtId="3" xfId="0" applyBorder="1" applyFont="1" applyNumberFormat="1"/>
    <xf borderId="89" fillId="0" fontId="0" numFmtId="0" xfId="0" applyBorder="1" applyFont="1"/>
    <xf borderId="75" fillId="0" fontId="0" numFmtId="164" xfId="0" applyAlignment="1" applyBorder="1" applyFont="1" applyNumberFormat="1">
      <alignment horizontal="center"/>
    </xf>
    <xf borderId="47" fillId="7" fontId="1" numFmtId="1" xfId="0" applyBorder="1" applyFont="1" applyNumberFormat="1"/>
    <xf borderId="49" fillId="5" fontId="5" numFmtId="3" xfId="0" applyBorder="1" applyFont="1" applyNumberFormat="1"/>
    <xf borderId="93" fillId="5" fontId="5" numFmtId="0" xfId="0" applyAlignment="1" applyBorder="1" applyFont="1">
      <alignment horizontal="left"/>
    </xf>
    <xf borderId="94" fillId="5" fontId="5" numFmtId="0" xfId="0" applyBorder="1" applyFont="1"/>
    <xf borderId="94" fillId="5" fontId="5" numFmtId="3" xfId="0" applyBorder="1" applyFont="1" applyNumberFormat="1"/>
    <xf borderId="69" fillId="5" fontId="5" numFmtId="3" xfId="0" applyBorder="1" applyFont="1" applyNumberFormat="1"/>
    <xf borderId="0" fillId="0" fontId="0" numFmtId="164" xfId="0" applyAlignment="1" applyFont="1" applyNumberFormat="1">
      <alignment horizontal="center"/>
    </xf>
    <xf borderId="3" fillId="7" fontId="0" numFmtId="0" xfId="0" applyAlignment="1" applyBorder="1" applyFont="1">
      <alignment horizontal="center"/>
    </xf>
    <xf borderId="170" fillId="7" fontId="1" numFmtId="0" xfId="0" applyAlignment="1" applyBorder="1" applyFont="1">
      <alignment horizontal="center"/>
    </xf>
    <xf borderId="171" fillId="0" fontId="2" numFmtId="0" xfId="0" applyBorder="1" applyFont="1"/>
    <xf borderId="172" fillId="0" fontId="2" numFmtId="0" xfId="0" applyBorder="1" applyFont="1"/>
    <xf borderId="173" fillId="0" fontId="2" numFmtId="0" xfId="0" applyBorder="1" applyFont="1"/>
    <xf borderId="174" fillId="0" fontId="0" numFmtId="0" xfId="0" applyBorder="1" applyFont="1"/>
    <xf borderId="175" fillId="0" fontId="0" numFmtId="164" xfId="0" applyBorder="1" applyFont="1" applyNumberFormat="1"/>
    <xf borderId="122" fillId="0" fontId="0" numFmtId="1" xfId="0" applyAlignment="1" applyBorder="1" applyFont="1" applyNumberFormat="1">
      <alignment horizontal="left"/>
    </xf>
    <xf borderId="124" fillId="0" fontId="0" numFmtId="1" xfId="0" applyAlignment="1" applyBorder="1" applyFont="1" applyNumberFormat="1">
      <alignment horizontal="left"/>
    </xf>
    <xf borderId="87" fillId="7" fontId="1" numFmtId="164" xfId="0" applyBorder="1" applyFont="1" applyNumberFormat="1"/>
    <xf borderId="41" fillId="7" fontId="1" numFmtId="164" xfId="0" applyBorder="1" applyFont="1" applyNumberFormat="1"/>
    <xf borderId="12" fillId="5" fontId="0" numFmtId="0" xfId="0" applyAlignment="1" applyBorder="1" applyFont="1">
      <alignment horizontal="center"/>
    </xf>
    <xf borderId="126" fillId="0" fontId="0" numFmtId="1" xfId="0" applyAlignment="1" applyBorder="1" applyFont="1" applyNumberFormat="1">
      <alignment horizontal="left"/>
    </xf>
    <xf borderId="113" fillId="7" fontId="1" numFmtId="1" xfId="0" applyAlignment="1" applyBorder="1" applyFont="1" applyNumberFormat="1">
      <alignment horizontal="left"/>
    </xf>
    <xf borderId="92" fillId="7" fontId="1" numFmtId="165" xfId="0" applyBorder="1" applyFont="1" applyNumberFormat="1"/>
    <xf borderId="114" fillId="7" fontId="1" numFmtId="165" xfId="0" applyBorder="1" applyFont="1" applyNumberFormat="1"/>
    <xf borderId="113" fillId="5" fontId="5" numFmtId="1" xfId="0" applyAlignment="1" applyBorder="1" applyFont="1" applyNumberFormat="1">
      <alignment horizontal="left"/>
    </xf>
    <xf borderId="92" fillId="5" fontId="5" numFmtId="165" xfId="0" applyBorder="1" applyFont="1" applyNumberFormat="1"/>
    <xf borderId="114" fillId="5" fontId="5" numFmtId="165" xfId="0" applyBorder="1" applyFont="1" applyNumberFormat="1"/>
    <xf borderId="68" fillId="5" fontId="4" numFmtId="0" xfId="0" applyBorder="1" applyFont="1"/>
    <xf borderId="176" fillId="5" fontId="4" numFmtId="0" xfId="0" applyBorder="1" applyFont="1"/>
    <xf borderId="177" fillId="5" fontId="4" numFmtId="0" xfId="0" applyBorder="1" applyFont="1"/>
    <xf borderId="170" fillId="7" fontId="0" numFmtId="0" xfId="0" applyAlignment="1" applyBorder="1" applyFont="1">
      <alignment horizontal="center"/>
    </xf>
    <xf borderId="12" fillId="7" fontId="0" numFmtId="0" xfId="0" applyAlignment="1" applyBorder="1" applyFont="1">
      <alignment horizontal="center"/>
    </xf>
    <xf borderId="158" fillId="4" fontId="1" numFmtId="2" xfId="0" applyBorder="1" applyFont="1" applyNumberFormat="1"/>
    <xf borderId="159" fillId="4" fontId="1" numFmtId="2" xfId="0" applyBorder="1" applyFont="1" applyNumberFormat="1"/>
    <xf borderId="174" fillId="0" fontId="0" numFmtId="1" xfId="0" applyAlignment="1" applyBorder="1" applyFont="1" applyNumberFormat="1">
      <alignment horizontal="left"/>
    </xf>
    <xf borderId="106" fillId="0" fontId="0" numFmtId="165" xfId="0" applyBorder="1" applyFont="1" applyNumberFormat="1"/>
    <xf borderId="158" fillId="4" fontId="1" numFmtId="1" xfId="0" applyBorder="1" applyFont="1" applyNumberFormat="1"/>
    <xf borderId="160" fillId="4" fontId="1" numFmtId="1" xfId="0" applyBorder="1" applyFont="1" applyNumberFormat="1"/>
    <xf borderId="175" fillId="0" fontId="0" numFmtId="165" xfId="0" applyBorder="1" applyFont="1" applyNumberFormat="1"/>
    <xf borderId="29" fillId="0" fontId="0" numFmtId="164" xfId="0" applyAlignment="1" applyBorder="1" applyFont="1" applyNumberFormat="1">
      <alignment horizontal="center"/>
    </xf>
    <xf borderId="87" fillId="7" fontId="1" numFmtId="165" xfId="0" applyBorder="1" applyFont="1" applyNumberFormat="1"/>
    <xf borderId="41" fillId="7" fontId="1" numFmtId="165" xfId="0" applyBorder="1" applyFont="1" applyNumberFormat="1"/>
    <xf borderId="87" fillId="7" fontId="1" numFmtId="0" xfId="0" applyBorder="1" applyFont="1"/>
    <xf borderId="87" fillId="7" fontId="1" numFmtId="3" xfId="0" applyBorder="1" applyFont="1" applyNumberFormat="1"/>
    <xf borderId="123" fillId="0" fontId="0" numFmtId="2" xfId="0" applyBorder="1" applyFont="1" applyNumberFormat="1"/>
    <xf borderId="125" fillId="0" fontId="0" numFmtId="2" xfId="0" applyBorder="1" applyFont="1" applyNumberFormat="1"/>
    <xf borderId="94" fillId="7" fontId="1" numFmtId="164" xfId="0" applyBorder="1" applyFont="1" applyNumberFormat="1"/>
    <xf borderId="69" fillId="7" fontId="1" numFmtId="164" xfId="0" applyBorder="1" applyFont="1" applyNumberFormat="1"/>
    <xf borderId="128" fillId="0" fontId="0" numFmtId="2" xfId="0" applyBorder="1" applyFont="1" applyNumberFormat="1"/>
    <xf borderId="13" fillId="7" fontId="1" numFmtId="0" xfId="0" applyAlignment="1" applyBorder="1" applyFont="1">
      <alignment horizontal="center"/>
    </xf>
    <xf borderId="60" fillId="7" fontId="1" numFmtId="0" xfId="0" applyAlignment="1" applyBorder="1" applyFont="1">
      <alignment horizontal="center"/>
    </xf>
    <xf borderId="114" fillId="7" fontId="1" numFmtId="2" xfId="0" applyBorder="1" applyFont="1" applyNumberFormat="1"/>
    <xf borderId="178" fillId="0" fontId="0" numFmtId="0" xfId="0" applyBorder="1" applyFont="1"/>
    <xf borderId="178" fillId="0" fontId="0" numFmtId="3" xfId="0" applyBorder="1" applyFont="1" applyNumberFormat="1"/>
    <xf borderId="179" fillId="0" fontId="0" numFmtId="0" xfId="0" applyBorder="1" applyFont="1"/>
    <xf borderId="179" fillId="0" fontId="0" numFmtId="3" xfId="0" applyBorder="1" applyFont="1" applyNumberFormat="1"/>
    <xf borderId="180" fillId="0" fontId="0" numFmtId="0" xfId="0" applyBorder="1" applyFont="1"/>
    <xf borderId="180" fillId="0" fontId="0" numFmtId="3" xfId="0" applyBorder="1" applyFont="1" applyNumberFormat="1"/>
    <xf borderId="93" fillId="0" fontId="0" numFmtId="1" xfId="0" applyAlignment="1" applyBorder="1" applyFont="1" applyNumberFormat="1">
      <alignment horizontal="left"/>
    </xf>
    <xf borderId="3" fillId="0" fontId="0" numFmtId="1" xfId="0" applyBorder="1" applyFont="1" applyNumberFormat="1"/>
    <xf borderId="5" fillId="0" fontId="0" numFmtId="1" xfId="0" applyBorder="1" applyFont="1" applyNumberFormat="1"/>
    <xf borderId="4" fillId="0" fontId="0" numFmtId="1" xfId="0" applyBorder="1" applyFont="1" applyNumberFormat="1"/>
    <xf borderId="7" fillId="0" fontId="0" numFmtId="1" xfId="0" applyBorder="1" applyFont="1" applyNumberFormat="1"/>
    <xf borderId="89" fillId="0" fontId="0" numFmtId="1" xfId="0" applyAlignment="1" applyBorder="1" applyFont="1" applyNumberFormat="1">
      <alignment horizontal="left"/>
    </xf>
    <xf borderId="77" fillId="0" fontId="0" numFmtId="164" xfId="0" applyAlignment="1" applyBorder="1" applyFont="1" applyNumberFormat="1">
      <alignment horizontal="center"/>
    </xf>
    <xf borderId="35" fillId="0" fontId="0" numFmtId="1" xfId="0" applyAlignment="1" applyBorder="1" applyFont="1" applyNumberFormat="1">
      <alignment horizontal="left" shrinkToFit="0" wrapText="1"/>
    </xf>
    <xf borderId="37" fillId="0" fontId="0" numFmtId="164" xfId="0" applyAlignment="1" applyBorder="1" applyFont="1" applyNumberFormat="1">
      <alignment horizontal="right"/>
    </xf>
    <xf borderId="39" fillId="0" fontId="0" numFmtId="164" xfId="0" applyAlignment="1" applyBorder="1" applyFont="1" applyNumberFormat="1">
      <alignment horizontal="right"/>
    </xf>
    <xf borderId="181" fillId="0" fontId="0" numFmtId="164" xfId="0" applyAlignment="1" applyBorder="1" applyFont="1" applyNumberFormat="1">
      <alignment horizontal="right"/>
    </xf>
    <xf borderId="62" fillId="0" fontId="0" numFmtId="164" xfId="0" applyAlignment="1" applyBorder="1" applyFont="1" applyNumberFormat="1">
      <alignment horizontal="right"/>
    </xf>
    <xf borderId="121" fillId="0" fontId="0" numFmtId="164" xfId="0" applyAlignment="1" applyBorder="1" applyFont="1" applyNumberFormat="1">
      <alignment horizontal="right"/>
    </xf>
    <xf borderId="182" fillId="0" fontId="0" numFmtId="164" xfId="0" applyAlignment="1" applyBorder="1" applyFont="1" applyNumberFormat="1">
      <alignment horizontal="right"/>
    </xf>
    <xf borderId="0" fillId="0" fontId="6" numFmtId="0" xfId="0" applyFont="1"/>
    <xf borderId="109" fillId="7" fontId="1" numFmtId="0" xfId="0" applyAlignment="1" applyBorder="1" applyFont="1">
      <alignment horizontal="center" shrinkToFit="0" wrapText="1"/>
    </xf>
    <xf borderId="11" fillId="7" fontId="0" numFmtId="0" xfId="0" applyAlignment="1" applyBorder="1" applyFont="1">
      <alignment shrinkToFit="0" wrapText="1"/>
    </xf>
    <xf borderId="25" fillId="0" fontId="0" numFmtId="165" xfId="0" applyBorder="1" applyFont="1" applyNumberFormat="1"/>
    <xf borderId="178" fillId="0" fontId="0" numFmtId="165" xfId="0" applyBorder="1" applyFont="1" applyNumberFormat="1"/>
    <xf borderId="29" fillId="0" fontId="0" numFmtId="165" xfId="0" applyBorder="1" applyFont="1" applyNumberFormat="1"/>
    <xf borderId="179" fillId="0" fontId="0" numFmtId="165" xfId="0" applyBorder="1" applyFont="1" applyNumberFormat="1"/>
    <xf borderId="66" fillId="7" fontId="1" numFmtId="1" xfId="0" applyBorder="1" applyFont="1" applyNumberFormat="1"/>
    <xf borderId="66" fillId="7" fontId="1" numFmtId="3" xfId="0" applyBorder="1" applyFont="1" applyNumberFormat="1"/>
    <xf borderId="66" fillId="7" fontId="1" numFmtId="0" xfId="0" applyBorder="1" applyFont="1"/>
    <xf borderId="70" fillId="7" fontId="1" numFmtId="0" xfId="0" applyBorder="1" applyFont="1"/>
    <xf borderId="71" fillId="7" fontId="1" numFmtId="1" xfId="0" applyBorder="1" applyFont="1" applyNumberFormat="1"/>
    <xf borderId="72" fillId="7" fontId="1" numFmtId="1" xfId="0" applyBorder="1" applyFont="1" applyNumberFormat="1"/>
    <xf borderId="74" fillId="7" fontId="1" numFmtId="1" xfId="0" applyBorder="1" applyFont="1" applyNumberFormat="1"/>
    <xf borderId="44" fillId="0" fontId="0" numFmtId="165" xfId="0" applyBorder="1" applyFont="1" applyNumberFormat="1"/>
    <xf borderId="60" fillId="0" fontId="0" numFmtId="0" xfId="0" applyBorder="1" applyFont="1"/>
    <xf borderId="121" fillId="7" fontId="0" numFmtId="9" xfId="0" applyAlignment="1" applyBorder="1" applyFont="1" applyNumberFormat="1">
      <alignment horizontal="center"/>
    </xf>
    <xf borderId="180" fillId="0" fontId="0" numFmtId="165" xfId="0" applyBorder="1" applyFont="1" applyNumberFormat="1"/>
    <xf borderId="183" fillId="0" fontId="0" numFmtId="164" xfId="0" applyBorder="1" applyFont="1" applyNumberFormat="1"/>
    <xf borderId="48" fillId="7" fontId="1" numFmtId="165" xfId="0" applyBorder="1" applyFont="1" applyNumberFormat="1"/>
    <xf borderId="66" fillId="7" fontId="1" numFmtId="165" xfId="0" applyBorder="1" applyFont="1" applyNumberFormat="1"/>
    <xf borderId="31" fillId="5" fontId="5" numFmtId="0" xfId="0" applyBorder="1" applyFont="1"/>
    <xf borderId="33" fillId="5" fontId="5" numFmtId="3" xfId="0" applyBorder="1" applyFont="1" applyNumberFormat="1"/>
    <xf borderId="32" fillId="5" fontId="5" numFmtId="165" xfId="0" applyBorder="1" applyFont="1" applyNumberFormat="1"/>
    <xf borderId="33" fillId="5" fontId="5" numFmtId="0" xfId="0" applyBorder="1" applyFont="1"/>
    <xf borderId="33" fillId="5" fontId="5" numFmtId="165" xfId="0" applyBorder="1" applyFont="1" applyNumberFormat="1"/>
    <xf borderId="34" fillId="5" fontId="4" numFmtId="164" xfId="0" applyBorder="1" applyFont="1" applyNumberFormat="1"/>
    <xf borderId="1" fillId="7" fontId="1" numFmtId="0" xfId="0" applyBorder="1" applyFont="1"/>
    <xf borderId="1" fillId="7" fontId="1" numFmtId="3" xfId="0" applyBorder="1" applyFont="1" applyNumberFormat="1"/>
    <xf borderId="1" fillId="7" fontId="1" numFmtId="165" xfId="0" applyBorder="1" applyFont="1" applyNumberFormat="1"/>
    <xf borderId="1" fillId="7" fontId="0" numFmtId="164" xfId="0" applyBorder="1" applyFont="1" applyNumberFormat="1"/>
    <xf borderId="96" fillId="7" fontId="1" numFmtId="0" xfId="0" applyAlignment="1" applyBorder="1" applyFont="1">
      <alignment horizontal="center"/>
    </xf>
    <xf borderId="184" fillId="0" fontId="2" numFmtId="0" xfId="0" applyBorder="1" applyFont="1"/>
    <xf borderId="178" fillId="0" fontId="0" numFmtId="164" xfId="0" applyBorder="1" applyFont="1" applyNumberFormat="1"/>
    <xf borderId="46" fillId="7" fontId="1" numFmtId="0" xfId="0" applyBorder="1" applyFont="1"/>
    <xf borderId="46" fillId="2" fontId="0" numFmtId="0" xfId="0" applyBorder="1" applyFont="1"/>
    <xf borderId="179" fillId="0" fontId="0" numFmtId="164" xfId="0" applyBorder="1" applyFont="1" applyNumberFormat="1"/>
    <xf borderId="180" fillId="0" fontId="0" numFmtId="164" xfId="0" applyBorder="1" applyFont="1" applyNumberFormat="1"/>
    <xf borderId="31" fillId="7" fontId="1" numFmtId="164" xfId="0" applyBorder="1" applyFont="1" applyNumberFormat="1"/>
    <xf borderId="33" fillId="7" fontId="1" numFmtId="164" xfId="0" applyBorder="1" applyFont="1" applyNumberFormat="1"/>
    <xf borderId="32" fillId="7" fontId="1" numFmtId="164" xfId="0" applyBorder="1" applyFont="1" applyNumberFormat="1"/>
    <xf borderId="66" fillId="7" fontId="1" numFmtId="164" xfId="0" applyBorder="1" applyFont="1" applyNumberFormat="1"/>
    <xf borderId="185" fillId="7" fontId="1" numFmtId="0" xfId="0" applyAlignment="1" applyBorder="1" applyFont="1">
      <alignment horizontal="center"/>
    </xf>
    <xf borderId="186" fillId="7" fontId="1" numFmtId="0" xfId="0" applyAlignment="1" applyBorder="1" applyFont="1">
      <alignment horizontal="center"/>
    </xf>
    <xf borderId="187" fillId="7" fontId="1" numFmtId="0" xfId="0" applyAlignment="1" applyBorder="1" applyFont="1">
      <alignment horizontal="center"/>
    </xf>
    <xf borderId="188" fillId="7" fontId="1" numFmtId="0" xfId="0" applyAlignment="1" applyBorder="1" applyFont="1">
      <alignment horizontal="center"/>
    </xf>
    <xf borderId="185" fillId="7" fontId="1" numFmtId="0" xfId="0" applyBorder="1" applyFont="1"/>
    <xf borderId="186" fillId="7" fontId="1" numFmtId="0" xfId="0" applyBorder="1" applyFont="1"/>
    <xf borderId="187" fillId="7" fontId="1" numFmtId="0" xfId="0" applyBorder="1" applyFont="1"/>
    <xf borderId="188" fillId="7" fontId="1" numFmtId="0" xfId="0" applyBorder="1" applyFont="1"/>
    <xf borderId="176" fillId="7" fontId="1" numFmtId="0" xfId="0" applyBorder="1" applyFont="1"/>
    <xf borderId="177" fillId="7" fontId="1" numFmtId="0" xfId="0" applyBorder="1" applyFont="1"/>
    <xf borderId="189" fillId="7" fontId="1" numFmtId="0" xfId="0" applyBorder="1" applyFont="1"/>
    <xf borderId="190" fillId="7" fontId="1" numFmtId="0" xfId="0" applyBorder="1" applyFont="1"/>
    <xf borderId="191" fillId="7" fontId="1" numFmtId="0" xfId="0" applyAlignment="1" applyBorder="1" applyFont="1">
      <alignment horizontal="center"/>
    </xf>
    <xf borderId="192" fillId="7" fontId="1" numFmtId="0" xfId="0" applyAlignment="1" applyBorder="1" applyFont="1">
      <alignment horizontal="center" shrinkToFit="0" wrapText="1"/>
    </xf>
    <xf borderId="191" fillId="7" fontId="1" numFmtId="0" xfId="0" applyAlignment="1" applyBorder="1" applyFont="1">
      <alignment horizontal="center" shrinkToFit="0" wrapText="1"/>
    </xf>
    <xf borderId="101" fillId="7" fontId="1" numFmtId="0" xfId="0" applyAlignment="1" applyBorder="1" applyFont="1">
      <alignment horizontal="center" shrinkToFit="0" wrapText="1"/>
    </xf>
    <xf borderId="193" fillId="7" fontId="1" numFmtId="0" xfId="0" applyAlignment="1" applyBorder="1" applyFont="1">
      <alignment horizontal="center" shrinkToFit="0" wrapText="1"/>
    </xf>
    <xf borderId="102" fillId="7" fontId="1" numFmtId="0" xfId="0" applyAlignment="1" applyBorder="1" applyFont="1">
      <alignment horizontal="center" shrinkToFit="0" wrapText="1"/>
    </xf>
    <xf borderId="191" fillId="7" fontId="1" numFmtId="0" xfId="0" applyBorder="1" applyFont="1"/>
    <xf borderId="192" fillId="7" fontId="1" numFmtId="0" xfId="0" applyAlignment="1" applyBorder="1" applyFont="1">
      <alignment shrinkToFit="0" wrapText="1"/>
    </xf>
    <xf borderId="191" fillId="7" fontId="1" numFmtId="0" xfId="0" applyAlignment="1" applyBorder="1" applyFont="1">
      <alignment shrinkToFit="0" wrapText="1"/>
    </xf>
    <xf borderId="101" fillId="7" fontId="1" numFmtId="0" xfId="0" applyAlignment="1" applyBorder="1" applyFont="1">
      <alignment shrinkToFit="0" wrapText="1"/>
    </xf>
    <xf borderId="193" fillId="7" fontId="1" numFmtId="0" xfId="0" applyAlignment="1" applyBorder="1" applyFont="1">
      <alignment shrinkToFit="0" wrapText="1"/>
    </xf>
    <xf borderId="102" fillId="7" fontId="1" numFmtId="0" xfId="0" applyAlignment="1" applyBorder="1" applyFont="1">
      <alignment shrinkToFit="0" wrapText="1"/>
    </xf>
    <xf borderId="178" fillId="0" fontId="0" numFmtId="1" xfId="0" applyBorder="1" applyFont="1" applyNumberFormat="1"/>
    <xf borderId="71" fillId="7" fontId="1" numFmtId="164" xfId="0" applyBorder="1" applyFont="1" applyNumberFormat="1"/>
    <xf borderId="72" fillId="7" fontId="1" numFmtId="164" xfId="0" applyBorder="1" applyFont="1" applyNumberFormat="1"/>
    <xf borderId="179" fillId="0" fontId="0" numFmtId="1" xfId="0" applyBorder="1" applyFont="1" applyNumberFormat="1"/>
    <xf borderId="74" fillId="7" fontId="1" numFmtId="164" xfId="0" applyBorder="1" applyFont="1" applyNumberFormat="1"/>
    <xf borderId="180" fillId="0" fontId="0" numFmtId="1" xfId="0" applyBorder="1" applyFont="1" applyNumberFormat="1"/>
    <xf borderId="68" fillId="7" fontId="1" numFmtId="0" xfId="0" applyAlignment="1" applyBorder="1" applyFont="1">
      <alignment horizontal="center"/>
    </xf>
    <xf borderId="176" fillId="7" fontId="1" numFmtId="0" xfId="0" applyAlignment="1" applyBorder="1" applyFont="1">
      <alignment horizontal="center"/>
    </xf>
    <xf borderId="177" fillId="7" fontId="1" numFmtId="0" xfId="0" applyAlignment="1" applyBorder="1" applyFont="1">
      <alignment horizontal="center"/>
    </xf>
    <xf borderId="189" fillId="7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customschemas.google.com/relationships/workbookmetadata" Target="metadata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3333360460124635"/>
          <c:y val="0.048110127087786884"/>
          <c:w val="0.8479183917610472"/>
          <c:h val="0.7388340945624416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</c:spPr>
          <c:cat>
            <c:strRef>
              <c:f>'4.1.3'!$BA$6:$BA$16</c:f>
            </c:strRef>
          </c:cat>
          <c:val>
            <c:numRef>
              <c:f>'4.1.3'!$BX$6:$BX$16</c:f>
            </c:numRef>
          </c:val>
        </c:ser>
        <c:axId val="1352572358"/>
        <c:axId val="887967096"/>
      </c:barChart>
      <c:lineChart>
        <c:varyColors val="0"/>
        <c:ser>
          <c:idx val="1"/>
          <c:order val="1"/>
          <c:marker>
            <c:symbol val="none"/>
          </c:marker>
          <c:cat>
            <c:strRef>
              <c:f>'4.1.3'!$BA$6:$BA$16</c:f>
            </c:strRef>
          </c:cat>
          <c:val>
            <c:numRef>
              <c:f>'4.1.3'!$AV$6:$AV$16</c:f>
            </c:numRef>
          </c:val>
          <c:smooth val="0"/>
        </c:ser>
        <c:axId val="1352572358"/>
        <c:axId val="887967096"/>
      </c:lineChart>
      <c:catAx>
        <c:axId val="13525723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7967096"/>
      </c:catAx>
      <c:valAx>
        <c:axId val="8879670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 sz="1000">
                    <a:solidFill>
                      <a:srgbClr val="000000"/>
                    </a:solidFill>
                    <a:latin typeface="Calibri"/>
                  </a:defRPr>
                </a:pPr>
                <a:r>
                  <a:t>keskmine pindala (ha)</a:t>
                </a:r>
              </a:p>
            </c:rich>
          </c:tx>
          <c:layout>
            <c:manualLayout>
              <c:xMode val="edge"/>
              <c:yMode val="edge"/>
              <c:x val="0.03125"/>
              <c:y val="0.2061862885695999"/>
            </c:manualLayout>
          </c:layout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52572358"/>
      </c:valAx>
    </c:plotArea>
    <c:legend>
      <c:legendPos val="r"/>
      <c:layout>
        <c:manualLayout>
          <c:xMode val="edge"/>
          <c:yMode val="edge"/>
          <c:x val="0.08541688538932635"/>
          <c:y val="0.030927835051546396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grouping val="stacked"/>
        <c:ser>
          <c:idx val="0"/>
          <c:order val="0"/>
          <c:spPr>
            <a:solidFill>
              <a:schemeClr val="accent1">
                <a:alpha val="30000"/>
              </a:schemeClr>
            </a:solidFill>
            <a:ln cmpd="sng" w="19050">
              <a:solidFill>
                <a:srgbClr val="5B9BD5"/>
              </a:solidFill>
            </a:ln>
          </c:spPr>
          <c:cat>
            <c:strRef>
              <c:f>'4.1.3'!$BA$6:$BA$16</c:f>
            </c:strRef>
          </c:cat>
          <c:val>
            <c:numRef>
              <c:f>'4.1.3'!$BB$6:$BB$16</c:f>
            </c:numRef>
          </c:val>
        </c:ser>
        <c:ser>
          <c:idx val="1"/>
          <c:order val="1"/>
          <c:spPr>
            <a:solidFill>
              <a:schemeClr val="accent2">
                <a:alpha val="30000"/>
              </a:schemeClr>
            </a:solidFill>
            <a:ln cmpd="sng" w="19050">
              <a:solidFill>
                <a:srgbClr val="ED7D31"/>
              </a:solidFill>
            </a:ln>
          </c:spPr>
          <c:cat>
            <c:strRef>
              <c:f>'4.1.3'!$BA$6:$BA$16</c:f>
            </c:strRef>
          </c:cat>
          <c:val>
            <c:numRef>
              <c:f>'4.1.3'!$BD$6:$BD$16</c:f>
            </c:numRef>
          </c:val>
        </c:ser>
        <c:ser>
          <c:idx val="2"/>
          <c:order val="2"/>
          <c:spPr>
            <a:solidFill>
              <a:schemeClr val="accent3">
                <a:alpha val="30000"/>
              </a:schemeClr>
            </a:solidFill>
            <a:ln cmpd="sng" w="19050">
              <a:solidFill>
                <a:srgbClr val="A5A5A5"/>
              </a:solidFill>
            </a:ln>
          </c:spPr>
          <c:cat>
            <c:strRef>
              <c:f>'4.1.3'!$BA$6:$BA$16</c:f>
            </c:strRef>
          </c:cat>
          <c:val>
            <c:numRef>
              <c:f>'4.1.3'!$BF$6:$BF$16</c:f>
            </c:numRef>
          </c:val>
        </c:ser>
        <c:ser>
          <c:idx val="3"/>
          <c:order val="3"/>
          <c:spPr>
            <a:solidFill>
              <a:schemeClr val="accent4">
                <a:alpha val="30000"/>
              </a:schemeClr>
            </a:solidFill>
            <a:ln cmpd="sng" w="19050">
              <a:solidFill>
                <a:srgbClr val="FFC000"/>
              </a:solidFill>
            </a:ln>
          </c:spPr>
          <c:cat>
            <c:strRef>
              <c:f>'4.1.3'!$BA$6:$BA$16</c:f>
            </c:strRef>
          </c:cat>
          <c:val>
            <c:numRef>
              <c:f>'4.1.3'!$BH$6:$BH$16</c:f>
            </c:numRef>
          </c:val>
        </c:ser>
        <c:ser>
          <c:idx val="4"/>
          <c:order val="4"/>
          <c:spPr>
            <a:solidFill>
              <a:schemeClr val="accent5">
                <a:alpha val="30000"/>
              </a:schemeClr>
            </a:solidFill>
            <a:ln cmpd="sng" w="19050">
              <a:solidFill>
                <a:srgbClr val="4472C4"/>
              </a:solidFill>
            </a:ln>
          </c:spPr>
          <c:cat>
            <c:strRef>
              <c:f>'4.1.3'!$BA$6:$BA$16</c:f>
            </c:strRef>
          </c:cat>
          <c:val>
            <c:numRef>
              <c:f>'4.1.3'!$BJ$6:$BJ$16</c:f>
            </c:numRef>
          </c:val>
        </c:ser>
        <c:ser>
          <c:idx val="5"/>
          <c:order val="5"/>
          <c:spPr>
            <a:solidFill>
              <a:schemeClr val="accent6">
                <a:alpha val="30000"/>
              </a:schemeClr>
            </a:solidFill>
            <a:ln cmpd="sng" w="19050">
              <a:solidFill>
                <a:srgbClr val="70AD47"/>
              </a:solidFill>
            </a:ln>
          </c:spPr>
          <c:cat>
            <c:strRef>
              <c:f>'4.1.3'!$BA$6:$BA$16</c:f>
            </c:strRef>
          </c:cat>
          <c:val>
            <c:numRef>
              <c:f>'4.1.3'!$BL$6:$BL$16</c:f>
            </c:numRef>
          </c:val>
        </c:ser>
        <c:ser>
          <c:idx val="6"/>
          <c:order val="6"/>
          <c:spPr>
            <a:solidFill>
              <a:schemeClr val="accent1">
                <a:lumOff val="30000"/>
                <a:alpha val="30000"/>
              </a:schemeClr>
            </a:solidFill>
            <a:ln cmpd="sng" w="19050">
              <a:solidFill>
                <a:srgbClr val="8CB9E2"/>
              </a:solidFill>
            </a:ln>
          </c:spPr>
          <c:cat>
            <c:strRef>
              <c:f>'4.1.3'!$BA$6:$BA$16</c:f>
            </c:strRef>
          </c:cat>
          <c:val>
            <c:numRef>
              <c:f>'4.1.3'!$BN$6:$BN$16</c:f>
            </c:numRef>
          </c:val>
        </c:ser>
        <c:ser>
          <c:idx val="7"/>
          <c:order val="7"/>
          <c:spPr>
            <a:solidFill>
              <a:schemeClr val="accent2">
                <a:lumOff val="30000"/>
                <a:alpha val="30000"/>
              </a:schemeClr>
            </a:solidFill>
            <a:ln cmpd="sng" w="19050">
              <a:solidFill>
                <a:srgbClr val="F2A46F"/>
              </a:solidFill>
            </a:ln>
          </c:spPr>
          <c:cat>
            <c:strRef>
              <c:f>'4.1.3'!$BA$6:$BA$16</c:f>
            </c:strRef>
          </c:cat>
          <c:val>
            <c:numRef>
              <c:f>'4.1.3'!$BP$6:$BP$16</c:f>
            </c:numRef>
          </c:val>
        </c:ser>
        <c:ser>
          <c:idx val="8"/>
          <c:order val="8"/>
          <c:spPr>
            <a:solidFill>
              <a:schemeClr val="accent3">
                <a:lumOff val="30000"/>
                <a:alpha val="30000"/>
              </a:schemeClr>
            </a:solidFill>
            <a:ln cmpd="sng" w="19050">
              <a:solidFill>
                <a:srgbClr val="C0C0C0"/>
              </a:solidFill>
            </a:ln>
          </c:spPr>
          <c:cat>
            <c:strRef>
              <c:f>'4.1.3'!$BA$6:$BA$16</c:f>
            </c:strRef>
          </c:cat>
          <c:val>
            <c:numRef>
              <c:f>'4.1.3'!$BR$6:$BR$16</c:f>
            </c:numRef>
          </c:val>
        </c:ser>
        <c:ser>
          <c:idx val="9"/>
          <c:order val="9"/>
          <c:spPr>
            <a:solidFill>
              <a:schemeClr val="accent4">
                <a:lumOff val="30000"/>
                <a:alpha val="30000"/>
              </a:schemeClr>
            </a:solidFill>
            <a:ln cmpd="sng" w="19050">
              <a:solidFill>
                <a:srgbClr val="FFD34D"/>
              </a:solidFill>
            </a:ln>
          </c:spPr>
          <c:cat>
            <c:strRef>
              <c:f>'4.1.3'!$BA$6:$BA$16</c:f>
            </c:strRef>
          </c:cat>
          <c:val>
            <c:numRef>
              <c:f>'4.1.3'!$BT$6:$BT$16</c:f>
            </c:numRef>
          </c:val>
        </c:ser>
        <c:axId val="602666340"/>
        <c:axId val="1512057568"/>
      </c:areaChart>
      <c:catAx>
        <c:axId val="6026663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12057568"/>
      </c:catAx>
      <c:valAx>
        <c:axId val="15120575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02666340"/>
      </c:valAx>
    </c:plotArea>
    <c:legend>
      <c:legendPos val="r"/>
      <c:layout>
        <c:manualLayout>
          <c:xMode val="edge"/>
          <c:yMode val="edge"/>
          <c:x val="0.8083350831146106"/>
          <c:y val="0.07986147564887731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grouping val="percentStacked"/>
        <c:ser>
          <c:idx val="0"/>
          <c:order val="0"/>
          <c:spPr>
            <a:solidFill>
              <a:schemeClr val="accent2">
                <a:alpha val="30000"/>
              </a:schemeClr>
            </a:solidFill>
            <a:ln cmpd="sng" w="19050">
              <a:solidFill>
                <a:schemeClr val="accent2"/>
              </a:solidFill>
            </a:ln>
          </c:spPr>
          <c:cat>
            <c:strRef>
              <c:f>'4.1.3'!$BA$6:$BA$16</c:f>
            </c:strRef>
          </c:cat>
          <c:val>
            <c:numRef>
              <c:f>'4.1.3'!$BB$6:$BB$16</c:f>
            </c:numRef>
          </c:val>
        </c:ser>
        <c:ser>
          <c:idx val="1"/>
          <c:order val="1"/>
          <c:spPr>
            <a:solidFill>
              <a:schemeClr val="accent6">
                <a:alpha val="30000"/>
              </a:schemeClr>
            </a:solidFill>
            <a:ln cmpd="sng" w="19050">
              <a:solidFill>
                <a:schemeClr val="accent6"/>
              </a:solidFill>
            </a:ln>
          </c:spPr>
          <c:cat>
            <c:strRef>
              <c:f>'4.1.3'!$BA$6:$BA$16</c:f>
            </c:strRef>
          </c:cat>
          <c:val>
            <c:numRef>
              <c:f>'4.1.3'!$BD$6:$BD$16</c:f>
            </c:numRef>
          </c:val>
        </c:ser>
        <c:ser>
          <c:idx val="2"/>
          <c:order val="2"/>
          <c:spPr>
            <a:solidFill>
              <a:schemeClr val="accent3">
                <a:alpha val="30000"/>
              </a:schemeClr>
            </a:solidFill>
            <a:ln cmpd="sng" w="19050">
              <a:solidFill>
                <a:schemeClr val="accent3"/>
              </a:solidFill>
            </a:ln>
          </c:spPr>
          <c:cat>
            <c:strRef>
              <c:f>'4.1.3'!$BA$6:$BA$16</c:f>
            </c:strRef>
          </c:cat>
          <c:val>
            <c:numRef>
              <c:f>'4.1.3'!$BF$6:$BF$16</c:f>
            </c:numRef>
          </c:val>
        </c:ser>
        <c:ser>
          <c:idx val="3"/>
          <c:order val="3"/>
          <c:spPr>
            <a:solidFill>
              <a:schemeClr val="accent5">
                <a:alpha val="30000"/>
              </a:schemeClr>
            </a:solidFill>
            <a:ln cmpd="sng" w="19050">
              <a:solidFill>
                <a:schemeClr val="accent5"/>
              </a:solidFill>
            </a:ln>
          </c:spPr>
          <c:cat>
            <c:strRef>
              <c:f>'4.1.3'!$BA$6:$BA$16</c:f>
            </c:strRef>
          </c:cat>
          <c:val>
            <c:numRef>
              <c:f>'4.1.3'!$BH$6:$BH$16</c:f>
            </c:numRef>
          </c:val>
        </c:ser>
        <c:ser>
          <c:idx val="4"/>
          <c:order val="4"/>
          <c:spPr>
            <a:solidFill>
              <a:srgbClr val="FFFF00">
                <a:alpha val="30000"/>
              </a:srgbClr>
            </a:solidFill>
            <a:ln cmpd="sng" w="19050">
              <a:solidFill>
                <a:srgbClr val="FFFF00"/>
              </a:solidFill>
            </a:ln>
          </c:spPr>
          <c:cat>
            <c:strRef>
              <c:f>'4.1.3'!$BA$6:$BA$16</c:f>
            </c:strRef>
          </c:cat>
          <c:val>
            <c:numRef>
              <c:f>'4.1.3'!$BJ$6:$BJ$16</c:f>
            </c:numRef>
          </c:val>
        </c:ser>
        <c:ser>
          <c:idx val="5"/>
          <c:order val="5"/>
          <c:spPr>
            <a:solidFill>
              <a:schemeClr val="accent4">
                <a:alpha val="30000"/>
              </a:schemeClr>
            </a:solidFill>
            <a:ln cmpd="sng" w="19050">
              <a:solidFill>
                <a:schemeClr val="accent4"/>
              </a:solidFill>
            </a:ln>
          </c:spPr>
          <c:cat>
            <c:strRef>
              <c:f>'4.1.3'!$BA$6:$BA$16</c:f>
            </c:strRef>
          </c:cat>
          <c:val>
            <c:numRef>
              <c:f>'4.1.3'!$BL$6:$BL$16</c:f>
            </c:numRef>
          </c:val>
        </c:ser>
        <c:ser>
          <c:idx val="6"/>
          <c:order val="6"/>
          <c:spPr>
            <a:solidFill>
              <a:schemeClr val="accent1">
                <a:lumOff val="30000"/>
                <a:alpha val="30000"/>
              </a:schemeClr>
            </a:solidFill>
            <a:ln cmpd="sng" w="19050">
              <a:solidFill>
                <a:srgbClr val="8CB9E2"/>
              </a:solidFill>
            </a:ln>
          </c:spPr>
          <c:cat>
            <c:strRef>
              <c:f>'4.1.3'!$BA$6:$BA$16</c:f>
            </c:strRef>
          </c:cat>
          <c:val>
            <c:numRef>
              <c:f>'4.1.3'!$BN$6:$BN$16</c:f>
            </c:numRef>
          </c:val>
        </c:ser>
        <c:ser>
          <c:idx val="7"/>
          <c:order val="7"/>
          <c:spPr>
            <a:solidFill>
              <a:schemeClr val="accent2">
                <a:lumOff val="30000"/>
                <a:alpha val="30000"/>
              </a:schemeClr>
            </a:solidFill>
            <a:ln cmpd="sng" w="19050">
              <a:solidFill>
                <a:srgbClr val="F2A46F"/>
              </a:solidFill>
            </a:ln>
          </c:spPr>
          <c:cat>
            <c:strRef>
              <c:f>'4.1.3'!$BA$6:$BA$16</c:f>
            </c:strRef>
          </c:cat>
          <c:val>
            <c:numRef>
              <c:f>'4.1.3'!$BP$6:$BP$16</c:f>
            </c:numRef>
          </c:val>
        </c:ser>
        <c:ser>
          <c:idx val="8"/>
          <c:order val="8"/>
          <c:spPr>
            <a:solidFill>
              <a:schemeClr val="accent3">
                <a:lumOff val="30000"/>
                <a:alpha val="30000"/>
              </a:schemeClr>
            </a:solidFill>
            <a:ln cmpd="sng" w="19050">
              <a:solidFill>
                <a:srgbClr val="C0C0C0"/>
              </a:solidFill>
            </a:ln>
          </c:spPr>
          <c:cat>
            <c:strRef>
              <c:f>'4.1.3'!$BA$6:$BA$16</c:f>
            </c:strRef>
          </c:cat>
          <c:val>
            <c:numRef>
              <c:f>'4.1.3'!$BR$6:$BR$16</c:f>
            </c:numRef>
          </c:val>
        </c:ser>
        <c:ser>
          <c:idx val="9"/>
          <c:order val="9"/>
          <c:spPr>
            <a:solidFill>
              <a:schemeClr val="accent4">
                <a:lumOff val="30000"/>
                <a:alpha val="30000"/>
              </a:schemeClr>
            </a:solidFill>
            <a:ln cmpd="sng" w="19050">
              <a:solidFill>
                <a:srgbClr val="FFD34D"/>
              </a:solidFill>
            </a:ln>
          </c:spPr>
          <c:cat>
            <c:strRef>
              <c:f>'4.1.3'!$BA$6:$BA$16</c:f>
            </c:strRef>
          </c:cat>
          <c:val>
            <c:numRef>
              <c:f>'4.1.3'!$BT$6:$BT$16</c:f>
            </c:numRef>
          </c:val>
        </c:ser>
        <c:axId val="268195946"/>
        <c:axId val="535562988"/>
      </c:areaChart>
      <c:catAx>
        <c:axId val="2681959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35562988"/>
      </c:catAx>
      <c:valAx>
        <c:axId val="5355629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68195946"/>
      </c:valAx>
    </c:plotArea>
    <c:legend>
      <c:legendPos val="r"/>
      <c:layout>
        <c:manualLayout>
          <c:xMode val="edge"/>
          <c:yMode val="edge"/>
          <c:x val="0.8083350831146106"/>
          <c:y val="0.07986147564887731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t>Füüsilisest isikust erametsaomanike arv  soo järgi </a:t>
            </a:r>
          </a:p>
        </c:rich>
      </c:tx>
      <c:layout>
        <c:manualLayout>
          <c:xMode val="edge"/>
          <c:yMode val="edge"/>
          <c:x val="0.18486159084584294"/>
          <c:y val="0.022909507445590144"/>
        </c:manualLayout>
      </c:layout>
      <c:overlay val="0"/>
    </c:title>
    <c:plotArea>
      <c:layout>
        <c:manualLayout>
          <c:xMode val="edge"/>
          <c:yMode val="edge"/>
          <c:x val="0.11286351706036735"/>
          <c:y val="0.12876297679284934"/>
          <c:w val="0.8464969378827646"/>
          <c:h val="0.6643605631770255"/>
        </c:manualLayout>
      </c:layout>
      <c:areaChart>
        <c:grouping val="stacked"/>
        <c:ser>
          <c:idx val="0"/>
          <c:order val="0"/>
          <c:spPr>
            <a:solidFill>
              <a:schemeClr val="accent1">
                <a:alpha val="30000"/>
              </a:schemeClr>
            </a:solidFill>
            <a:ln cmpd="sng" w="19050">
              <a:solidFill>
                <a:srgbClr val="5B9BD5"/>
              </a:solidFill>
            </a:ln>
          </c:spPr>
          <c:cat>
            <c:strRef>
              <c:f>'4.1.10'!$X$22:$X$32</c:f>
            </c:strRef>
          </c:cat>
          <c:val>
            <c:numRef>
              <c:f>'4.1.10'!$Y$8:$Y$18</c:f>
            </c:numRef>
          </c:val>
        </c:ser>
        <c:ser>
          <c:idx val="1"/>
          <c:order val="1"/>
          <c:spPr>
            <a:solidFill>
              <a:schemeClr val="accent2">
                <a:alpha val="30000"/>
              </a:schemeClr>
            </a:solidFill>
            <a:ln cmpd="sng" w="19050">
              <a:solidFill>
                <a:srgbClr val="ED7D31"/>
              </a:solidFill>
            </a:ln>
          </c:spPr>
          <c:cat>
            <c:strRef>
              <c:f>'4.1.10'!$X$22:$X$32</c:f>
            </c:strRef>
          </c:cat>
          <c:val>
            <c:numRef>
              <c:f>'4.1.10'!$AB$8:$AB$18</c:f>
            </c:numRef>
          </c:val>
        </c:ser>
        <c:axId val="377845401"/>
        <c:axId val="1463141968"/>
      </c:areaChart>
      <c:catAx>
        <c:axId val="3778454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63141968"/>
      </c:catAx>
      <c:valAx>
        <c:axId val="14631419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77845401"/>
      </c:valAx>
    </c:plotArea>
    <c:legend>
      <c:legendPos val="r"/>
      <c:layout>
        <c:manualLayout>
          <c:xMode val="edge"/>
          <c:yMode val="edge"/>
          <c:x val="0.17671539498311262"/>
          <c:y val="0.15463953603737804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56</xdr:col>
      <xdr:colOff>0</xdr:colOff>
      <xdr:row>50</xdr:row>
      <xdr:rowOff>0</xdr:rowOff>
    </xdr:from>
    <xdr:ext cx="1171575" cy="2428875"/>
    <xdr:graphicFrame>
      <xdr:nvGraphicFramePr>
        <xdr:cNvPr id="6759127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102</xdr:col>
      <xdr:colOff>514350</xdr:colOff>
      <xdr:row>0</xdr:row>
      <xdr:rowOff>142875</xdr:rowOff>
    </xdr:from>
    <xdr:ext cx="4343400" cy="3086100"/>
    <xdr:graphicFrame>
      <xdr:nvGraphicFramePr>
        <xdr:cNvPr id="93941555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102</xdr:col>
      <xdr:colOff>171450</xdr:colOff>
      <xdr:row>18</xdr:row>
      <xdr:rowOff>76200</xdr:rowOff>
    </xdr:from>
    <xdr:ext cx="4371975" cy="5457825"/>
    <xdr:graphicFrame>
      <xdr:nvGraphicFramePr>
        <xdr:cNvPr id="205528000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107</xdr:col>
      <xdr:colOff>0</xdr:colOff>
      <xdr:row>18</xdr:row>
      <xdr:rowOff>0</xdr:rowOff>
    </xdr:from>
    <xdr:ext cx="4371975" cy="5448300"/>
    <xdr:graphicFrame>
      <xdr:nvGraphicFramePr>
        <xdr:cNvPr id="205396966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21.86"/>
    <col customWidth="1" min="2" max="7" width="11.43"/>
    <col customWidth="1" min="8" max="8" width="8.71"/>
    <col customWidth="1" min="9" max="9" width="21.57"/>
    <col customWidth="1" min="10" max="14" width="11.86"/>
    <col customWidth="1" min="15" max="15" width="10.57"/>
    <col customWidth="1" min="16" max="16" width="8.71"/>
    <col customWidth="1" min="17" max="17" width="20.71"/>
    <col customWidth="1" min="18" max="18" width="8.57"/>
    <col customWidth="1" min="19" max="19" width="12.0"/>
    <col customWidth="1" min="20" max="20" width="8.71"/>
    <col customWidth="1" min="21" max="21" width="11.0"/>
    <col customWidth="1" min="22" max="22" width="8.71"/>
    <col customWidth="1" min="23" max="23" width="11.86"/>
    <col customWidth="1" min="24" max="31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1" t="s">
        <v>2</v>
      </c>
      <c r="J1" s="2"/>
      <c r="K1" s="2"/>
      <c r="L1" s="2"/>
      <c r="M1" s="2"/>
      <c r="N1" s="2"/>
      <c r="O1" s="2"/>
      <c r="P1" s="2"/>
      <c r="Q1" s="1" t="s">
        <v>4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.75" customHeight="1">
      <c r="A2" s="3" t="s">
        <v>6</v>
      </c>
      <c r="B2" s="2"/>
      <c r="C2" s="2"/>
      <c r="D2" s="2"/>
      <c r="E2" s="2"/>
      <c r="F2" s="2"/>
      <c r="G2" s="2"/>
      <c r="H2" s="2"/>
      <c r="I2" s="3" t="s">
        <v>7</v>
      </c>
      <c r="J2" s="2"/>
      <c r="K2" s="2"/>
      <c r="L2" s="2"/>
      <c r="M2" s="2"/>
      <c r="N2" s="2"/>
      <c r="O2" s="2"/>
      <c r="P2" s="2"/>
      <c r="Q2" s="3" t="s">
        <v>8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>
      <c r="A3" s="4"/>
      <c r="I3" s="4"/>
      <c r="Q3" s="4"/>
    </row>
    <row r="4">
      <c r="A4" s="5" t="s">
        <v>9</v>
      </c>
      <c r="B4" s="6" t="s">
        <v>11</v>
      </c>
      <c r="C4" s="8"/>
      <c r="D4" s="6" t="s">
        <v>12</v>
      </c>
      <c r="E4" s="8"/>
      <c r="F4" s="6" t="s">
        <v>14</v>
      </c>
      <c r="G4" s="10"/>
      <c r="I4" s="5" t="s">
        <v>9</v>
      </c>
      <c r="J4" s="6" t="s">
        <v>15</v>
      </c>
      <c r="K4" s="8"/>
      <c r="L4" s="6" t="s">
        <v>16</v>
      </c>
      <c r="M4" s="8"/>
      <c r="N4" s="6" t="s">
        <v>14</v>
      </c>
      <c r="O4" s="10"/>
      <c r="Q4" s="5" t="s">
        <v>9</v>
      </c>
      <c r="R4" s="6" t="s">
        <v>17</v>
      </c>
      <c r="S4" s="8"/>
      <c r="T4" s="6" t="s">
        <v>18</v>
      </c>
      <c r="U4" s="8"/>
      <c r="V4" s="6" t="s">
        <v>14</v>
      </c>
      <c r="W4" s="10"/>
    </row>
    <row r="5">
      <c r="A5" s="12" t="s">
        <v>19</v>
      </c>
      <c r="B5" s="14" t="s">
        <v>21</v>
      </c>
      <c r="C5" s="14" t="s">
        <v>23</v>
      </c>
      <c r="D5" s="14" t="s">
        <v>21</v>
      </c>
      <c r="E5" s="14" t="s">
        <v>23</v>
      </c>
      <c r="F5" s="14" t="s">
        <v>21</v>
      </c>
      <c r="G5" s="16" t="s">
        <v>23</v>
      </c>
      <c r="I5" s="12" t="s">
        <v>19</v>
      </c>
      <c r="J5" s="14" t="s">
        <v>21</v>
      </c>
      <c r="K5" s="14" t="s">
        <v>23</v>
      </c>
      <c r="L5" s="14" t="s">
        <v>21</v>
      </c>
      <c r="M5" s="14" t="s">
        <v>23</v>
      </c>
      <c r="N5" s="14" t="s">
        <v>21</v>
      </c>
      <c r="O5" s="16" t="s">
        <v>23</v>
      </c>
      <c r="Q5" s="12" t="s">
        <v>19</v>
      </c>
      <c r="R5" s="14" t="s">
        <v>21</v>
      </c>
      <c r="S5" s="14" t="s">
        <v>23</v>
      </c>
      <c r="T5" s="14" t="s">
        <v>21</v>
      </c>
      <c r="U5" s="14" t="s">
        <v>23</v>
      </c>
      <c r="V5" s="14" t="s">
        <v>21</v>
      </c>
      <c r="W5" s="16" t="s">
        <v>23</v>
      </c>
    </row>
    <row r="6">
      <c r="A6" s="20" t="s">
        <v>25</v>
      </c>
      <c r="B6" s="21">
        <v>15987.0</v>
      </c>
      <c r="C6" s="22">
        <v>3935.332684386704</v>
      </c>
      <c r="D6" s="23">
        <v>985.0</v>
      </c>
      <c r="E6" s="24">
        <v>236.35961317325913</v>
      </c>
      <c r="F6" s="21">
        <f t="shared" ref="F6:G6" si="1">B6+D6</f>
        <v>16972</v>
      </c>
      <c r="G6" s="27">
        <f t="shared" si="1"/>
        <v>4171.692298</v>
      </c>
      <c r="I6" s="20" t="s">
        <v>25</v>
      </c>
      <c r="J6" s="21">
        <v>24525.0</v>
      </c>
      <c r="K6" s="22">
        <v>5419.263836182126</v>
      </c>
      <c r="L6" s="23">
        <v>1142.0</v>
      </c>
      <c r="M6" s="24">
        <v>296.2646185679148</v>
      </c>
      <c r="N6" s="21">
        <f t="shared" ref="N6:O6" si="2">J6+L6</f>
        <v>25667</v>
      </c>
      <c r="O6" s="27">
        <f t="shared" si="2"/>
        <v>5715.528455</v>
      </c>
      <c r="Q6" s="20" t="s">
        <v>25</v>
      </c>
      <c r="R6" s="21">
        <v>9489.0</v>
      </c>
      <c r="S6" s="22">
        <v>2533.521880000019</v>
      </c>
      <c r="T6" s="23">
        <v>362.0</v>
      </c>
      <c r="U6" s="24">
        <v>103.17764499999994</v>
      </c>
      <c r="V6" s="21">
        <f t="shared" ref="V6:W6" si="3">R6+T6</f>
        <v>9851</v>
      </c>
      <c r="W6" s="27">
        <f t="shared" si="3"/>
        <v>2636.699525</v>
      </c>
    </row>
    <row r="7">
      <c r="A7" s="20" t="s">
        <v>28</v>
      </c>
      <c r="B7" s="21">
        <v>10281.0</v>
      </c>
      <c r="C7" s="22">
        <v>7651.766602383574</v>
      </c>
      <c r="D7" s="23">
        <v>571.0</v>
      </c>
      <c r="E7" s="24">
        <v>424.85219887753857</v>
      </c>
      <c r="F7" s="21">
        <f t="shared" ref="F7:G7" si="4">B7+D7</f>
        <v>10852</v>
      </c>
      <c r="G7" s="27">
        <f t="shared" si="4"/>
        <v>8076.618801</v>
      </c>
      <c r="I7" s="20" t="s">
        <v>28</v>
      </c>
      <c r="J7" s="21">
        <v>9769.0</v>
      </c>
      <c r="K7" s="22">
        <v>7314.531562063668</v>
      </c>
      <c r="L7" s="23">
        <v>580.0</v>
      </c>
      <c r="M7" s="24">
        <v>433.7064965159845</v>
      </c>
      <c r="N7" s="21">
        <f t="shared" ref="N7:O7" si="5">J7+L7</f>
        <v>10349</v>
      </c>
      <c r="O7" s="27">
        <f t="shared" si="5"/>
        <v>7748.238059</v>
      </c>
      <c r="Q7" s="20" t="s">
        <v>28</v>
      </c>
      <c r="R7" s="21">
        <v>7467.0</v>
      </c>
      <c r="S7" s="22">
        <v>5365.505485000018</v>
      </c>
      <c r="T7" s="23">
        <v>306.0</v>
      </c>
      <c r="U7" s="24">
        <v>226.79174600000013</v>
      </c>
      <c r="V7" s="21">
        <f t="shared" ref="V7:W7" si="6">R7+T7</f>
        <v>7773</v>
      </c>
      <c r="W7" s="27">
        <f t="shared" si="6"/>
        <v>5592.297231</v>
      </c>
    </row>
    <row r="8">
      <c r="A8" s="20" t="s">
        <v>29</v>
      </c>
      <c r="B8" s="21">
        <v>14287.0</v>
      </c>
      <c r="C8" s="22">
        <v>21009.633134741307</v>
      </c>
      <c r="D8" s="23">
        <v>703.0</v>
      </c>
      <c r="E8" s="24">
        <v>1026.880082230714</v>
      </c>
      <c r="F8" s="21">
        <f t="shared" ref="F8:G8" si="7">B8+D8</f>
        <v>14990</v>
      </c>
      <c r="G8" s="27">
        <f t="shared" si="7"/>
        <v>22036.51322</v>
      </c>
      <c r="I8" s="20" t="s">
        <v>29</v>
      </c>
      <c r="J8" s="21">
        <v>13489.0</v>
      </c>
      <c r="K8" s="22">
        <v>20013.000537519918</v>
      </c>
      <c r="L8" s="23">
        <v>663.0</v>
      </c>
      <c r="M8" s="24">
        <v>985.4498097985019</v>
      </c>
      <c r="N8" s="21">
        <f t="shared" ref="N8:O8" si="8">J8+L8</f>
        <v>14152</v>
      </c>
      <c r="O8" s="27">
        <f t="shared" si="8"/>
        <v>20998.45035</v>
      </c>
      <c r="Q8" s="20" t="s">
        <v>29</v>
      </c>
      <c r="R8" s="21">
        <v>12265.0</v>
      </c>
      <c r="S8" s="22">
        <v>17904.426621999988</v>
      </c>
      <c r="T8" s="23">
        <v>433.0</v>
      </c>
      <c r="U8" s="24">
        <v>626.9975239999999</v>
      </c>
      <c r="V8" s="21">
        <f t="shared" ref="V8:W8" si="9">R8+T8</f>
        <v>12698</v>
      </c>
      <c r="W8" s="27">
        <f t="shared" si="9"/>
        <v>18531.42415</v>
      </c>
      <c r="Y8" s="32"/>
      <c r="Z8" s="33"/>
    </row>
    <row r="9">
      <c r="A9" s="20" t="s">
        <v>30</v>
      </c>
      <c r="B9" s="21">
        <v>22620.0</v>
      </c>
      <c r="C9" s="22">
        <v>75018.50864621949</v>
      </c>
      <c r="D9" s="23">
        <v>1110.0</v>
      </c>
      <c r="E9" s="24">
        <v>3618.9939505445705</v>
      </c>
      <c r="F9" s="21">
        <f t="shared" ref="F9:G9" si="10">B9+D9</f>
        <v>23730</v>
      </c>
      <c r="G9" s="27">
        <f t="shared" si="10"/>
        <v>78637.5026</v>
      </c>
      <c r="I9" s="20" t="s">
        <v>30</v>
      </c>
      <c r="J9" s="21">
        <v>22282.0</v>
      </c>
      <c r="K9" s="22">
        <v>74741.93698689305</v>
      </c>
      <c r="L9" s="23">
        <v>965.0</v>
      </c>
      <c r="M9" s="24">
        <v>3192.691068253729</v>
      </c>
      <c r="N9" s="21">
        <f t="shared" ref="N9:O9" si="11">J9+L9</f>
        <v>23247</v>
      </c>
      <c r="O9" s="27">
        <f t="shared" si="11"/>
        <v>77934.62806</v>
      </c>
      <c r="Q9" s="20" t="s">
        <v>30</v>
      </c>
      <c r="R9" s="21">
        <v>22755.0</v>
      </c>
      <c r="S9" s="22">
        <v>75450.06463100038</v>
      </c>
      <c r="T9" s="23">
        <v>733.0</v>
      </c>
      <c r="U9" s="24">
        <v>2413.471974999998</v>
      </c>
      <c r="V9" s="21">
        <f t="shared" ref="V9:W9" si="12">R9+T9</f>
        <v>23488</v>
      </c>
      <c r="W9" s="27">
        <f t="shared" si="12"/>
        <v>77863.53661</v>
      </c>
    </row>
    <row r="10">
      <c r="A10" s="20" t="s">
        <v>31</v>
      </c>
      <c r="B10" s="21">
        <v>16703.0</v>
      </c>
      <c r="C10" s="22">
        <v>119792.81190779005</v>
      </c>
      <c r="D10" s="23">
        <v>878.0</v>
      </c>
      <c r="E10" s="24">
        <v>6395.144711357165</v>
      </c>
      <c r="F10" s="21">
        <f t="shared" ref="F10:G10" si="13">B10+D10</f>
        <v>17581</v>
      </c>
      <c r="G10" s="27">
        <f t="shared" si="13"/>
        <v>126187.9566</v>
      </c>
      <c r="I10" s="20" t="s">
        <v>31</v>
      </c>
      <c r="J10" s="21">
        <v>17245.0</v>
      </c>
      <c r="K10" s="22">
        <v>123960.58132972867</v>
      </c>
      <c r="L10" s="23">
        <v>842.0</v>
      </c>
      <c r="M10" s="24">
        <v>6161.434572844768</v>
      </c>
      <c r="N10" s="21">
        <f t="shared" ref="N10:O10" si="14">J10+L10</f>
        <v>18087</v>
      </c>
      <c r="O10" s="27">
        <f t="shared" si="14"/>
        <v>130122.0159</v>
      </c>
      <c r="Q10" s="20" t="s">
        <v>31</v>
      </c>
      <c r="R10" s="21">
        <v>18809.0</v>
      </c>
      <c r="S10" s="22">
        <v>134306.0983330003</v>
      </c>
      <c r="T10" s="23">
        <v>763.0</v>
      </c>
      <c r="U10" s="24">
        <v>5524.198693000004</v>
      </c>
      <c r="V10" s="21">
        <f t="shared" ref="V10:W10" si="15">R10+T10</f>
        <v>19572</v>
      </c>
      <c r="W10" s="27">
        <f t="shared" si="15"/>
        <v>139830.297</v>
      </c>
    </row>
    <row r="11">
      <c r="A11" s="20" t="s">
        <v>32</v>
      </c>
      <c r="B11" s="21">
        <v>11563.0</v>
      </c>
      <c r="C11" s="22">
        <v>161548.61833999836</v>
      </c>
      <c r="D11" s="23">
        <v>623.0</v>
      </c>
      <c r="E11" s="24">
        <v>8739.121980861228</v>
      </c>
      <c r="F11" s="21">
        <f t="shared" ref="F11:G11" si="16">B11+D11</f>
        <v>12186</v>
      </c>
      <c r="G11" s="27">
        <f t="shared" si="16"/>
        <v>170287.7403</v>
      </c>
      <c r="I11" s="20" t="s">
        <v>32</v>
      </c>
      <c r="J11" s="21">
        <v>12449.0</v>
      </c>
      <c r="K11" s="22">
        <v>173838.186021286</v>
      </c>
      <c r="L11" s="23">
        <v>593.0</v>
      </c>
      <c r="M11" s="24">
        <v>8365.776375903331</v>
      </c>
      <c r="N11" s="21">
        <f t="shared" ref="N11:O11" si="17">J11+L11</f>
        <v>13042</v>
      </c>
      <c r="O11" s="27">
        <f t="shared" si="17"/>
        <v>182203.9624</v>
      </c>
      <c r="Q11" s="20" t="s">
        <v>32</v>
      </c>
      <c r="R11" s="21">
        <v>14047.0</v>
      </c>
      <c r="S11" s="22">
        <v>195624.00247500066</v>
      </c>
      <c r="T11" s="23">
        <v>543.0</v>
      </c>
      <c r="U11" s="24">
        <v>7610.82762</v>
      </c>
      <c r="V11" s="21">
        <f t="shared" ref="V11:W11" si="18">R11+T11</f>
        <v>14590</v>
      </c>
      <c r="W11" s="27">
        <f t="shared" si="18"/>
        <v>203234.8301</v>
      </c>
    </row>
    <row r="12">
      <c r="A12" s="20" t="s">
        <v>33</v>
      </c>
      <c r="B12" s="21">
        <v>5970.0</v>
      </c>
      <c r="C12" s="22">
        <v>173553.5134585744</v>
      </c>
      <c r="D12" s="23">
        <v>538.0</v>
      </c>
      <c r="E12" s="24">
        <v>16559.2782851402</v>
      </c>
      <c r="F12" s="21">
        <f t="shared" ref="F12:G12" si="19">B12+D12</f>
        <v>6508</v>
      </c>
      <c r="G12" s="27">
        <f t="shared" si="19"/>
        <v>190112.7917</v>
      </c>
      <c r="I12" s="20" t="s">
        <v>33</v>
      </c>
      <c r="J12" s="21">
        <v>6370.0</v>
      </c>
      <c r="K12" s="22">
        <v>185069.1353494229</v>
      </c>
      <c r="L12" s="23">
        <v>490.0</v>
      </c>
      <c r="M12" s="24">
        <v>15210.287354434427</v>
      </c>
      <c r="N12" s="21">
        <f t="shared" ref="N12:O12" si="20">J12+L12</f>
        <v>6860</v>
      </c>
      <c r="O12" s="27">
        <f t="shared" si="20"/>
        <v>200279.4227</v>
      </c>
      <c r="Q12" s="20" t="s">
        <v>33</v>
      </c>
      <c r="R12" s="21">
        <v>7273.0</v>
      </c>
      <c r="S12" s="22">
        <v>211000.99922699985</v>
      </c>
      <c r="T12" s="23">
        <v>450.0</v>
      </c>
      <c r="U12" s="24">
        <v>13911.858295999997</v>
      </c>
      <c r="V12" s="21">
        <f t="shared" ref="V12:W12" si="21">R12+T12</f>
        <v>7723</v>
      </c>
      <c r="W12" s="27">
        <f t="shared" si="21"/>
        <v>224912.8575</v>
      </c>
      <c r="Y12" s="32"/>
      <c r="Z12" s="32"/>
    </row>
    <row r="13">
      <c r="A13" s="20" t="s">
        <v>34</v>
      </c>
      <c r="B13" s="21">
        <v>790.0</v>
      </c>
      <c r="C13" s="22">
        <v>51373.245300328344</v>
      </c>
      <c r="D13" s="23">
        <v>189.0</v>
      </c>
      <c r="E13" s="24">
        <v>13365.853539720749</v>
      </c>
      <c r="F13" s="21">
        <f t="shared" ref="F13:G13" si="22">B13+D13</f>
        <v>979</v>
      </c>
      <c r="G13" s="27">
        <f t="shared" si="22"/>
        <v>64739.09884</v>
      </c>
      <c r="I13" s="20" t="s">
        <v>34</v>
      </c>
      <c r="J13" s="21">
        <v>820.0</v>
      </c>
      <c r="K13" s="22">
        <v>53895.17674170496</v>
      </c>
      <c r="L13" s="23">
        <v>187.0</v>
      </c>
      <c r="M13" s="24">
        <v>13240.751944309677</v>
      </c>
      <c r="N13" s="21">
        <f t="shared" ref="N13:O13" si="23">J13+L13</f>
        <v>1007</v>
      </c>
      <c r="O13" s="27">
        <f t="shared" si="23"/>
        <v>67135.92869</v>
      </c>
      <c r="Q13" s="20" t="s">
        <v>34</v>
      </c>
      <c r="R13" s="21">
        <v>942.0</v>
      </c>
      <c r="S13" s="22">
        <v>61869.499383999995</v>
      </c>
      <c r="T13" s="23">
        <v>179.0</v>
      </c>
      <c r="U13" s="24">
        <v>12423.806950999995</v>
      </c>
      <c r="V13" s="21">
        <f t="shared" ref="V13:W13" si="24">R13+T13</f>
        <v>1121</v>
      </c>
      <c r="W13" s="27">
        <f t="shared" si="24"/>
        <v>74293.30634</v>
      </c>
    </row>
    <row r="14">
      <c r="A14" s="20" t="s">
        <v>35</v>
      </c>
      <c r="B14" s="21">
        <v>183.0</v>
      </c>
      <c r="C14" s="22">
        <v>29226.858545402825</v>
      </c>
      <c r="D14" s="23">
        <v>214.0</v>
      </c>
      <c r="E14" s="24">
        <v>45640.647660722854</v>
      </c>
      <c r="F14" s="21">
        <f t="shared" ref="F14:G14" si="25">B14+D14</f>
        <v>397</v>
      </c>
      <c r="G14" s="27">
        <f t="shared" si="25"/>
        <v>74867.50621</v>
      </c>
      <c r="I14" s="20" t="s">
        <v>35</v>
      </c>
      <c r="J14" s="21">
        <v>209.0</v>
      </c>
      <c r="K14" s="22">
        <v>34308.63496282027</v>
      </c>
      <c r="L14" s="23">
        <v>197.0</v>
      </c>
      <c r="M14" s="24">
        <v>41652.99490512687</v>
      </c>
      <c r="N14" s="21">
        <f t="shared" ref="N14:O14" si="26">J14+L14</f>
        <v>406</v>
      </c>
      <c r="O14" s="27">
        <f t="shared" si="26"/>
        <v>75961.62987</v>
      </c>
      <c r="Q14" s="20" t="s">
        <v>35</v>
      </c>
      <c r="R14" s="21">
        <v>214.0</v>
      </c>
      <c r="S14" s="22">
        <v>36466.17235900001</v>
      </c>
      <c r="T14" s="23">
        <v>165.0</v>
      </c>
      <c r="U14" s="24">
        <v>36674.30128100001</v>
      </c>
      <c r="V14" s="21">
        <f t="shared" ref="V14:W14" si="27">R14+T14</f>
        <v>379</v>
      </c>
      <c r="W14" s="27">
        <f t="shared" si="27"/>
        <v>73140.47364</v>
      </c>
    </row>
    <row r="15">
      <c r="A15" s="20" t="s">
        <v>36</v>
      </c>
      <c r="B15" s="21">
        <v>9.0</v>
      </c>
      <c r="C15" s="22">
        <v>6159.529305107637</v>
      </c>
      <c r="D15" s="23">
        <v>107.0</v>
      </c>
      <c r="E15" s="24">
        <v>369418.40856480197</v>
      </c>
      <c r="F15" s="21">
        <f t="shared" ref="F15:G15" si="28">B15+D15</f>
        <v>116</v>
      </c>
      <c r="G15" s="27">
        <f t="shared" si="28"/>
        <v>375577.9379</v>
      </c>
      <c r="I15" s="20" t="s">
        <v>36</v>
      </c>
      <c r="J15" s="21">
        <v>12.0</v>
      </c>
      <c r="K15" s="22">
        <v>9685.245253070356</v>
      </c>
      <c r="L15" s="23">
        <v>93.0</v>
      </c>
      <c r="M15" s="24">
        <v>288207.6938719351</v>
      </c>
      <c r="N15" s="21">
        <f t="shared" ref="N15:O15" si="29">J15+L15</f>
        <v>105</v>
      </c>
      <c r="O15" s="27">
        <f t="shared" si="29"/>
        <v>297892.9391</v>
      </c>
      <c r="Q15" s="20" t="s">
        <v>36</v>
      </c>
      <c r="R15" s="21">
        <v>10.0</v>
      </c>
      <c r="S15" s="22">
        <v>7306.958274999999</v>
      </c>
      <c r="T15" s="23">
        <v>67.0</v>
      </c>
      <c r="U15" s="24">
        <v>183444.937973</v>
      </c>
      <c r="V15" s="21">
        <f t="shared" ref="V15:W15" si="30">R15+T15</f>
        <v>77</v>
      </c>
      <c r="W15" s="27">
        <f t="shared" si="30"/>
        <v>190751.8962</v>
      </c>
    </row>
    <row r="16" ht="14.25" customHeight="1">
      <c r="A16" s="5" t="s">
        <v>13</v>
      </c>
      <c r="B16" s="41">
        <f t="shared" ref="B16:G16" si="31">SUM(B6:B15)</f>
        <v>98393</v>
      </c>
      <c r="C16" s="42">
        <f t="shared" si="31"/>
        <v>649269.8179</v>
      </c>
      <c r="D16" s="43">
        <f t="shared" si="31"/>
        <v>5918</v>
      </c>
      <c r="E16" s="42">
        <f t="shared" si="31"/>
        <v>465425.5406</v>
      </c>
      <c r="F16" s="41">
        <f t="shared" si="31"/>
        <v>104311</v>
      </c>
      <c r="G16" s="44">
        <f t="shared" si="31"/>
        <v>1114695.359</v>
      </c>
      <c r="I16" s="5" t="s">
        <v>13</v>
      </c>
      <c r="J16" s="41">
        <f t="shared" ref="J16:O16" si="32">SUM(J6:J15)</f>
        <v>107170</v>
      </c>
      <c r="K16" s="42">
        <f t="shared" si="32"/>
        <v>688245.6926</v>
      </c>
      <c r="L16" s="43">
        <f t="shared" si="32"/>
        <v>5752</v>
      </c>
      <c r="M16" s="42">
        <f t="shared" si="32"/>
        <v>377747.051</v>
      </c>
      <c r="N16" s="41">
        <f t="shared" si="32"/>
        <v>112922</v>
      </c>
      <c r="O16" s="44">
        <f t="shared" si="32"/>
        <v>1065992.744</v>
      </c>
      <c r="P16" s="32"/>
      <c r="Q16" s="5" t="s">
        <v>13</v>
      </c>
      <c r="R16" s="41">
        <f t="shared" ref="R16:W16" si="33">SUM(R6:R15)</f>
        <v>93271</v>
      </c>
      <c r="S16" s="42">
        <f t="shared" si="33"/>
        <v>747827.2487</v>
      </c>
      <c r="T16" s="43">
        <f t="shared" si="33"/>
        <v>4001</v>
      </c>
      <c r="U16" s="42">
        <f t="shared" si="33"/>
        <v>262960.3697</v>
      </c>
      <c r="V16" s="41">
        <f t="shared" si="33"/>
        <v>97272</v>
      </c>
      <c r="W16" s="44">
        <f t="shared" si="33"/>
        <v>1010787.618</v>
      </c>
    </row>
    <row r="17" ht="14.25" customHeight="1">
      <c r="A17" s="46" t="s">
        <v>40</v>
      </c>
      <c r="B17" s="48">
        <f>C16/B16</f>
        <v>6.59873993</v>
      </c>
      <c r="C17" s="50"/>
      <c r="D17" s="48">
        <f>E16/D16</f>
        <v>78.64574866</v>
      </c>
      <c r="E17" s="50"/>
      <c r="F17" s="48">
        <f>G16/F16</f>
        <v>10.68626855</v>
      </c>
      <c r="G17" s="51"/>
      <c r="I17" s="46" t="s">
        <v>40</v>
      </c>
      <c r="J17" s="48">
        <f>K16/J16</f>
        <v>6.421999558</v>
      </c>
      <c r="K17" s="50"/>
      <c r="L17" s="48">
        <f>M16/L16</f>
        <v>65.67229677</v>
      </c>
      <c r="M17" s="50"/>
      <c r="N17" s="48">
        <f>O16/N16</f>
        <v>9.440080264</v>
      </c>
      <c r="O17" s="51"/>
      <c r="Q17" s="46" t="s">
        <v>40</v>
      </c>
      <c r="R17" s="48">
        <f>S16/R16</f>
        <v>8.017789545</v>
      </c>
      <c r="S17" s="50"/>
      <c r="T17" s="48">
        <f>U16/T16</f>
        <v>65.72366151</v>
      </c>
      <c r="U17" s="50"/>
      <c r="V17" s="48">
        <f>W16/V16</f>
        <v>10.39135227</v>
      </c>
      <c r="W17" s="51"/>
    </row>
    <row r="18" ht="14.25" customHeight="1">
      <c r="A18" s="57" t="s">
        <v>42</v>
      </c>
      <c r="B18" s="60">
        <f t="shared" ref="B18:G18" si="34">J16</f>
        <v>107170</v>
      </c>
      <c r="C18" s="61">
        <f t="shared" si="34"/>
        <v>688245.6926</v>
      </c>
      <c r="D18" s="62">
        <f t="shared" si="34"/>
        <v>5752</v>
      </c>
      <c r="E18" s="61">
        <f t="shared" si="34"/>
        <v>377747.051</v>
      </c>
      <c r="F18" s="60">
        <f t="shared" si="34"/>
        <v>112922</v>
      </c>
      <c r="G18" s="64">
        <f t="shared" si="34"/>
        <v>1065992.744</v>
      </c>
      <c r="I18" s="57" t="s">
        <v>45</v>
      </c>
      <c r="J18" s="60">
        <v>93271.0</v>
      </c>
      <c r="K18" s="61">
        <v>747827.248671001</v>
      </c>
      <c r="L18" s="62">
        <v>4001.0</v>
      </c>
      <c r="M18" s="61">
        <v>262960.369704</v>
      </c>
      <c r="N18" s="60">
        <v>97272.0</v>
      </c>
      <c r="O18" s="64">
        <v>1010787.618375</v>
      </c>
    </row>
    <row r="19" ht="16.5" customHeight="1">
      <c r="A19" s="67" t="s">
        <v>40</v>
      </c>
      <c r="B19" s="69">
        <f>J17</f>
        <v>6.421999558</v>
      </c>
      <c r="C19" s="50"/>
      <c r="D19" s="69">
        <f>L17</f>
        <v>65.67229677</v>
      </c>
      <c r="E19" s="50"/>
      <c r="F19" s="69">
        <f>N17</f>
        <v>9.440080264</v>
      </c>
      <c r="G19" s="51"/>
      <c r="I19" s="67" t="s">
        <v>40</v>
      </c>
      <c r="J19" s="69">
        <v>8.01778954520699</v>
      </c>
      <c r="K19" s="50"/>
      <c r="L19" s="69">
        <v>65.72366151062235</v>
      </c>
      <c r="M19" s="50"/>
      <c r="N19" s="69">
        <v>10.391352273778693</v>
      </c>
      <c r="O19" s="51"/>
    </row>
    <row r="20">
      <c r="A20" s="72" t="s">
        <v>48</v>
      </c>
      <c r="B20" s="73">
        <f t="shared" ref="B20:G20" si="35">SUM(B9:B15)</f>
        <v>57838</v>
      </c>
      <c r="C20" s="74">
        <f t="shared" si="35"/>
        <v>616673.0855</v>
      </c>
      <c r="D20" s="73">
        <f t="shared" si="35"/>
        <v>3659</v>
      </c>
      <c r="E20" s="74">
        <f t="shared" si="35"/>
        <v>463737.4487</v>
      </c>
      <c r="F20" s="73">
        <f t="shared" si="35"/>
        <v>61497</v>
      </c>
      <c r="G20" s="75">
        <f t="shared" si="35"/>
        <v>1080410.534</v>
      </c>
      <c r="I20" s="72" t="s">
        <v>48</v>
      </c>
      <c r="J20" s="73">
        <f t="shared" ref="J20:O20" si="36">SUM(J9:J15)</f>
        <v>59387</v>
      </c>
      <c r="K20" s="74">
        <f t="shared" si="36"/>
        <v>655498.8966</v>
      </c>
      <c r="L20" s="73">
        <f t="shared" si="36"/>
        <v>3367</v>
      </c>
      <c r="M20" s="74">
        <f t="shared" si="36"/>
        <v>376031.6301</v>
      </c>
      <c r="N20" s="73">
        <f t="shared" si="36"/>
        <v>62754</v>
      </c>
      <c r="O20" s="75">
        <f t="shared" si="36"/>
        <v>1031530.527</v>
      </c>
      <c r="Q20" s="72" t="s">
        <v>48</v>
      </c>
      <c r="R20" s="73">
        <f t="shared" ref="R20:W20" si="37">SUM(R9:R15)</f>
        <v>64050</v>
      </c>
      <c r="S20" s="74">
        <f t="shared" si="37"/>
        <v>722023.7947</v>
      </c>
      <c r="T20" s="73">
        <f t="shared" si="37"/>
        <v>2900</v>
      </c>
      <c r="U20" s="74">
        <f t="shared" si="37"/>
        <v>262003.4028</v>
      </c>
      <c r="V20" s="73">
        <f t="shared" si="37"/>
        <v>66950</v>
      </c>
      <c r="W20" s="75">
        <f t="shared" si="37"/>
        <v>984027.1975</v>
      </c>
    </row>
    <row r="21" ht="15.0" customHeight="1">
      <c r="A21" s="79" t="s">
        <v>40</v>
      </c>
      <c r="B21" s="81">
        <f>C20/B20</f>
        <v>10.66207486</v>
      </c>
      <c r="C21" s="83"/>
      <c r="D21" s="81">
        <f>E20/D20</f>
        <v>126.7388491</v>
      </c>
      <c r="E21" s="83"/>
      <c r="F21" s="81">
        <f>G20/F20</f>
        <v>17.56850796</v>
      </c>
      <c r="G21" s="84"/>
      <c r="I21" s="79" t="s">
        <v>40</v>
      </c>
      <c r="J21" s="81">
        <f>K20/J20</f>
        <v>11.03775063</v>
      </c>
      <c r="K21" s="83"/>
      <c r="L21" s="81">
        <f>M20/L20</f>
        <v>111.6815058</v>
      </c>
      <c r="M21" s="83"/>
      <c r="N21" s="81">
        <f>O20/N20</f>
        <v>16.43768567</v>
      </c>
      <c r="O21" s="84"/>
      <c r="Q21" s="79" t="s">
        <v>40</v>
      </c>
      <c r="R21" s="81">
        <f>S20/R20</f>
        <v>11.27281491</v>
      </c>
      <c r="S21" s="83"/>
      <c r="T21" s="81">
        <f>U20/T20</f>
        <v>90.34600096</v>
      </c>
      <c r="U21" s="83"/>
      <c r="V21" s="81">
        <f>W20/V20</f>
        <v>14.69794171</v>
      </c>
      <c r="W21" s="84"/>
    </row>
    <row r="22" ht="15.75" customHeight="1">
      <c r="A22" s="90" t="s">
        <v>51</v>
      </c>
      <c r="B22" s="92">
        <f t="shared" ref="B22:G22" si="38">B20*100/B16</f>
        <v>58.78263698</v>
      </c>
      <c r="C22" s="93">
        <f t="shared" si="38"/>
        <v>94.97947825</v>
      </c>
      <c r="D22" s="92">
        <f t="shared" si="38"/>
        <v>61.82832038</v>
      </c>
      <c r="E22" s="93">
        <f t="shared" si="38"/>
        <v>99.63730141</v>
      </c>
      <c r="F22" s="92">
        <f t="shared" si="38"/>
        <v>58.95543135</v>
      </c>
      <c r="G22" s="94">
        <f t="shared" si="38"/>
        <v>96.92428751</v>
      </c>
      <c r="I22" s="90" t="s">
        <v>51</v>
      </c>
      <c r="J22" s="92">
        <f t="shared" ref="J22:O22" si="39">J20*100/J16</f>
        <v>55.4138285</v>
      </c>
      <c r="K22" s="93">
        <f t="shared" si="39"/>
        <v>95.24199043</v>
      </c>
      <c r="L22" s="92">
        <f t="shared" si="39"/>
        <v>58.53616134</v>
      </c>
      <c r="M22" s="93">
        <f t="shared" si="39"/>
        <v>99.54588105</v>
      </c>
      <c r="N22" s="92">
        <f t="shared" si="39"/>
        <v>55.57287331</v>
      </c>
      <c r="O22" s="94">
        <f t="shared" si="39"/>
        <v>96.76712463</v>
      </c>
      <c r="Q22" s="90" t="s">
        <v>51</v>
      </c>
      <c r="R22" s="92">
        <f t="shared" ref="R22:W22" si="40">R20*100/R16</f>
        <v>68.67086233</v>
      </c>
      <c r="S22" s="93">
        <f t="shared" si="40"/>
        <v>96.54954349</v>
      </c>
      <c r="T22" s="92">
        <f t="shared" si="40"/>
        <v>72.48187953</v>
      </c>
      <c r="U22" s="93">
        <f t="shared" si="40"/>
        <v>99.63607942</v>
      </c>
      <c r="V22" s="92">
        <f t="shared" si="40"/>
        <v>68.8276174</v>
      </c>
      <c r="W22" s="94">
        <f t="shared" si="40"/>
        <v>97.35251794</v>
      </c>
    </row>
    <row r="23" ht="15.75" customHeight="1">
      <c r="A23" s="97" t="s">
        <v>52</v>
      </c>
      <c r="B23" s="98"/>
      <c r="C23" s="98"/>
      <c r="D23" s="98"/>
      <c r="E23" s="98"/>
      <c r="F23" s="98"/>
      <c r="G23" s="99"/>
      <c r="I23" s="97" t="s">
        <v>52</v>
      </c>
      <c r="J23" s="98"/>
      <c r="K23" s="98"/>
      <c r="L23" s="98"/>
      <c r="M23" s="98"/>
      <c r="N23" s="98"/>
      <c r="O23" s="99"/>
      <c r="P23" s="100"/>
      <c r="Q23" s="97" t="s">
        <v>52</v>
      </c>
      <c r="R23" s="98"/>
      <c r="S23" s="98"/>
      <c r="T23" s="98"/>
      <c r="U23" s="98"/>
      <c r="V23" s="98"/>
      <c r="W23" s="99"/>
    </row>
    <row r="24" ht="15.75" customHeight="1">
      <c r="A24" s="20" t="s">
        <v>25</v>
      </c>
      <c r="B24" s="102">
        <f t="shared" ref="B24:G24" si="41">B6*100/B$16</f>
        <v>16.24810708</v>
      </c>
      <c r="C24" s="104">
        <f t="shared" si="41"/>
        <v>0.606116683</v>
      </c>
      <c r="D24" s="105">
        <f t="shared" si="41"/>
        <v>16.64413653</v>
      </c>
      <c r="E24" s="104">
        <f t="shared" si="41"/>
        <v>0.05078355023</v>
      </c>
      <c r="F24" s="106">
        <f t="shared" si="41"/>
        <v>16.27057549</v>
      </c>
      <c r="G24" s="107">
        <f t="shared" si="41"/>
        <v>0.3742450586</v>
      </c>
      <c r="I24" s="20" t="s">
        <v>25</v>
      </c>
      <c r="J24" s="102">
        <f t="shared" ref="J24:O24" si="42">J6*100/J$16</f>
        <v>22.88420267</v>
      </c>
      <c r="K24" s="104">
        <f t="shared" si="42"/>
        <v>0.7874025068</v>
      </c>
      <c r="L24" s="105">
        <f t="shared" si="42"/>
        <v>19.85396384</v>
      </c>
      <c r="M24" s="104">
        <f t="shared" si="42"/>
        <v>0.07842936636</v>
      </c>
      <c r="N24" s="106">
        <f t="shared" si="42"/>
        <v>22.72984892</v>
      </c>
      <c r="O24" s="107">
        <f t="shared" si="42"/>
        <v>0.5361695461</v>
      </c>
      <c r="Q24" s="20" t="s">
        <v>25</v>
      </c>
      <c r="R24" s="102">
        <f t="shared" ref="R24:W24" si="43">R6*100/R$16</f>
        <v>10.17358021</v>
      </c>
      <c r="S24" s="104">
        <f t="shared" si="43"/>
        <v>0.3387843763</v>
      </c>
      <c r="T24" s="105">
        <f t="shared" si="43"/>
        <v>9.047738065</v>
      </c>
      <c r="U24" s="104">
        <f t="shared" si="43"/>
        <v>0.03923695617</v>
      </c>
      <c r="V24" s="106">
        <f t="shared" si="43"/>
        <v>10.12727198</v>
      </c>
      <c r="W24" s="107">
        <f t="shared" si="43"/>
        <v>0.2608559382</v>
      </c>
    </row>
    <row r="25" ht="15.75" customHeight="1">
      <c r="A25" s="20" t="s">
        <v>28</v>
      </c>
      <c r="B25" s="106">
        <f t="shared" ref="B25:G25" si="44">B7*100/B$16</f>
        <v>10.44891405</v>
      </c>
      <c r="C25" s="108">
        <f t="shared" si="44"/>
        <v>1.178518759</v>
      </c>
      <c r="D25" s="100">
        <f t="shared" si="44"/>
        <v>9.648529909</v>
      </c>
      <c r="E25" s="108">
        <f t="shared" si="44"/>
        <v>0.09128252789</v>
      </c>
      <c r="F25" s="106">
        <f t="shared" si="44"/>
        <v>10.4035049</v>
      </c>
      <c r="G25" s="107">
        <f t="shared" si="44"/>
        <v>0.7245583952</v>
      </c>
      <c r="I25" s="20" t="s">
        <v>28</v>
      </c>
      <c r="J25" s="106">
        <f t="shared" ref="J25:O25" si="45">J7*100/J$16</f>
        <v>9.115424093</v>
      </c>
      <c r="K25" s="108">
        <f t="shared" si="45"/>
        <v>1.062779127</v>
      </c>
      <c r="L25" s="100">
        <f t="shared" si="45"/>
        <v>10.08344924</v>
      </c>
      <c r="M25" s="108">
        <f t="shared" si="45"/>
        <v>0.1148139993</v>
      </c>
      <c r="N25" s="106">
        <f t="shared" si="45"/>
        <v>9.164733179</v>
      </c>
      <c r="O25" s="107">
        <f t="shared" si="45"/>
        <v>0.726856548</v>
      </c>
      <c r="Q25" s="20" t="s">
        <v>28</v>
      </c>
      <c r="R25" s="106">
        <f t="shared" ref="R25:W25" si="46">R7*100/R$16</f>
        <v>8.005703809</v>
      </c>
      <c r="S25" s="108">
        <f t="shared" si="46"/>
        <v>0.7174792701</v>
      </c>
      <c r="T25" s="100">
        <f t="shared" si="46"/>
        <v>7.648087978</v>
      </c>
      <c r="U25" s="108">
        <f t="shared" si="46"/>
        <v>0.08624559901</v>
      </c>
      <c r="V25" s="106">
        <f t="shared" si="46"/>
        <v>7.990994325</v>
      </c>
      <c r="W25" s="107">
        <f t="shared" si="46"/>
        <v>0.5532613508</v>
      </c>
    </row>
    <row r="26" ht="15.75" customHeight="1">
      <c r="A26" s="20" t="s">
        <v>29</v>
      </c>
      <c r="B26" s="106">
        <f t="shared" ref="B26:G26" si="47">B8*100/B$16</f>
        <v>14.52034189</v>
      </c>
      <c r="C26" s="108">
        <f t="shared" si="47"/>
        <v>3.235886307</v>
      </c>
      <c r="D26" s="100">
        <f t="shared" si="47"/>
        <v>11.87901318</v>
      </c>
      <c r="E26" s="108">
        <f t="shared" si="47"/>
        <v>0.2206325164</v>
      </c>
      <c r="F26" s="106">
        <f t="shared" si="47"/>
        <v>14.37048825</v>
      </c>
      <c r="G26" s="107">
        <f t="shared" si="47"/>
        <v>1.976909032</v>
      </c>
      <c r="I26" s="20" t="s">
        <v>29</v>
      </c>
      <c r="J26" s="106">
        <f t="shared" ref="J26:O26" si="48">J8*100/J$16</f>
        <v>12.58654474</v>
      </c>
      <c r="K26" s="108">
        <f t="shared" si="48"/>
        <v>2.907827939</v>
      </c>
      <c r="L26" s="100">
        <f t="shared" si="48"/>
        <v>11.52642559</v>
      </c>
      <c r="M26" s="108">
        <f t="shared" si="48"/>
        <v>0.2608755799</v>
      </c>
      <c r="N26" s="106">
        <f t="shared" si="48"/>
        <v>12.53254459</v>
      </c>
      <c r="O26" s="107">
        <f t="shared" si="48"/>
        <v>1.969849277</v>
      </c>
      <c r="Q26" s="20" t="s">
        <v>29</v>
      </c>
      <c r="R26" s="106">
        <f t="shared" ref="R26:W26" si="49">R8*100/R$16</f>
        <v>13.14985365</v>
      </c>
      <c r="S26" s="108">
        <f t="shared" si="49"/>
        <v>2.394192864</v>
      </c>
      <c r="T26" s="100">
        <f t="shared" si="49"/>
        <v>10.82229443</v>
      </c>
      <c r="U26" s="108">
        <f t="shared" si="49"/>
        <v>0.2384380295</v>
      </c>
      <c r="V26" s="106">
        <f t="shared" si="49"/>
        <v>13.05411629</v>
      </c>
      <c r="W26" s="107">
        <f t="shared" si="49"/>
        <v>1.833364775</v>
      </c>
    </row>
    <row r="27" ht="15.75" customHeight="1">
      <c r="A27" s="20" t="s">
        <v>30</v>
      </c>
      <c r="B27" s="106">
        <f t="shared" ref="B27:G27" si="50">B9*100/B$16</f>
        <v>22.98944031</v>
      </c>
      <c r="C27" s="108">
        <f t="shared" si="50"/>
        <v>11.55428861</v>
      </c>
      <c r="D27" s="100">
        <f t="shared" si="50"/>
        <v>18.7563366</v>
      </c>
      <c r="E27" s="108">
        <f t="shared" si="50"/>
        <v>0.7775666857</v>
      </c>
      <c r="F27" s="106">
        <f t="shared" si="50"/>
        <v>22.7492786</v>
      </c>
      <c r="G27" s="107">
        <f t="shared" si="50"/>
        <v>7.054618286</v>
      </c>
      <c r="I27" s="20" t="s">
        <v>30</v>
      </c>
      <c r="J27" s="106">
        <f t="shared" ref="J27:O27" si="51">J9*100/J$16</f>
        <v>20.79126621</v>
      </c>
      <c r="K27" s="108">
        <f t="shared" si="51"/>
        <v>10.85977548</v>
      </c>
      <c r="L27" s="100">
        <f t="shared" si="51"/>
        <v>16.7767733</v>
      </c>
      <c r="M27" s="108">
        <f t="shared" si="51"/>
        <v>0.8451928505</v>
      </c>
      <c r="N27" s="106">
        <f t="shared" si="51"/>
        <v>20.58677671</v>
      </c>
      <c r="O27" s="107">
        <f t="shared" si="51"/>
        <v>7.310990485</v>
      </c>
      <c r="Q27" s="20" t="s">
        <v>30</v>
      </c>
      <c r="R27" s="106">
        <f t="shared" ref="R27:W27" si="52">R9*100/R$16</f>
        <v>24.39665062</v>
      </c>
      <c r="S27" s="108">
        <f t="shared" si="52"/>
        <v>10.08923716</v>
      </c>
      <c r="T27" s="100">
        <f t="shared" si="52"/>
        <v>18.3204199</v>
      </c>
      <c r="U27" s="108">
        <f t="shared" si="52"/>
        <v>0.9178082529</v>
      </c>
      <c r="V27" s="106">
        <f t="shared" si="52"/>
        <v>24.14672259</v>
      </c>
      <c r="W27" s="107">
        <f t="shared" si="52"/>
        <v>7.703253897</v>
      </c>
    </row>
    <row r="28" ht="15.75" customHeight="1">
      <c r="A28" s="20" t="s">
        <v>31</v>
      </c>
      <c r="B28" s="106">
        <f t="shared" ref="B28:G28" si="53">B10*100/B$16</f>
        <v>16.97580112</v>
      </c>
      <c r="C28" s="108">
        <f t="shared" si="53"/>
        <v>18.45038975</v>
      </c>
      <c r="D28" s="100">
        <f t="shared" si="53"/>
        <v>14.83609327</v>
      </c>
      <c r="E28" s="108">
        <f t="shared" si="53"/>
        <v>1.374042495</v>
      </c>
      <c r="F28" s="106">
        <f t="shared" si="53"/>
        <v>16.85440653</v>
      </c>
      <c r="G28" s="107">
        <f t="shared" si="53"/>
        <v>11.3203985</v>
      </c>
      <c r="I28" s="20" t="s">
        <v>31</v>
      </c>
      <c r="J28" s="106">
        <f t="shared" ref="J28:O28" si="54">J10*100/J$16</f>
        <v>16.09125688</v>
      </c>
      <c r="K28" s="108">
        <f t="shared" si="54"/>
        <v>18.01109439</v>
      </c>
      <c r="L28" s="100">
        <f t="shared" si="54"/>
        <v>14.63838665</v>
      </c>
      <c r="M28" s="108">
        <f t="shared" si="54"/>
        <v>1.631100642</v>
      </c>
      <c r="N28" s="106">
        <f t="shared" si="54"/>
        <v>16.01725085</v>
      </c>
      <c r="O28" s="107">
        <f t="shared" si="54"/>
        <v>12.20665119</v>
      </c>
      <c r="Q28" s="20" t="s">
        <v>31</v>
      </c>
      <c r="R28" s="106">
        <f t="shared" ref="R28:W28" si="55">R10*100/R$16</f>
        <v>20.16596799</v>
      </c>
      <c r="S28" s="108">
        <f t="shared" si="55"/>
        <v>17.95950851</v>
      </c>
      <c r="T28" s="100">
        <f t="shared" si="55"/>
        <v>19.07023244</v>
      </c>
      <c r="U28" s="108">
        <f t="shared" si="55"/>
        <v>2.100772333</v>
      </c>
      <c r="V28" s="106">
        <f t="shared" si="55"/>
        <v>20.1208981</v>
      </c>
      <c r="W28" s="107">
        <f t="shared" si="55"/>
        <v>13.83379599</v>
      </c>
    </row>
    <row r="29" ht="15.75" customHeight="1">
      <c r="A29" s="20" t="s">
        <v>32</v>
      </c>
      <c r="B29" s="106">
        <f t="shared" ref="B29:G29" si="56">B11*100/B$16</f>
        <v>11.75185227</v>
      </c>
      <c r="C29" s="108">
        <f t="shared" si="56"/>
        <v>24.88158449</v>
      </c>
      <c r="D29" s="100">
        <f t="shared" si="56"/>
        <v>10.52720514</v>
      </c>
      <c r="E29" s="108">
        <f t="shared" si="56"/>
        <v>1.877662745</v>
      </c>
      <c r="F29" s="106">
        <f t="shared" si="56"/>
        <v>11.6823729</v>
      </c>
      <c r="G29" s="107">
        <f t="shared" si="56"/>
        <v>15.27661697</v>
      </c>
      <c r="I29" s="20" t="s">
        <v>32</v>
      </c>
      <c r="J29" s="106">
        <f t="shared" ref="J29:O29" si="57">J11*100/J$16</f>
        <v>11.61612392</v>
      </c>
      <c r="K29" s="108">
        <f t="shared" si="57"/>
        <v>25.25815823</v>
      </c>
      <c r="L29" s="100">
        <f t="shared" si="57"/>
        <v>10.30945758</v>
      </c>
      <c r="M29" s="108">
        <f t="shared" si="57"/>
        <v>2.214650347</v>
      </c>
      <c r="N29" s="106">
        <f t="shared" si="57"/>
        <v>11.54956519</v>
      </c>
      <c r="O29" s="107">
        <f t="shared" si="57"/>
        <v>17.09242052</v>
      </c>
      <c r="Q29" s="20" t="s">
        <v>32</v>
      </c>
      <c r="R29" s="106">
        <f t="shared" ref="R29:W29" si="58">R11*100/R$16</f>
        <v>15.06041535</v>
      </c>
      <c r="S29" s="108">
        <f t="shared" si="58"/>
        <v>26.15898295</v>
      </c>
      <c r="T29" s="100">
        <f t="shared" si="58"/>
        <v>13.5716071</v>
      </c>
      <c r="U29" s="108">
        <f t="shared" si="58"/>
        <v>2.894286933</v>
      </c>
      <c r="V29" s="106">
        <f t="shared" si="58"/>
        <v>14.99917756</v>
      </c>
      <c r="W29" s="107">
        <f t="shared" si="58"/>
        <v>20.10658089</v>
      </c>
    </row>
    <row r="30" ht="15.75" customHeight="1">
      <c r="A30" s="20" t="s">
        <v>33</v>
      </c>
      <c r="B30" s="106">
        <f t="shared" ref="B30:G30" si="59">B12*100/B$16</f>
        <v>6.067504802</v>
      </c>
      <c r="C30" s="108">
        <f t="shared" si="59"/>
        <v>26.7305685</v>
      </c>
      <c r="D30" s="100">
        <f t="shared" si="59"/>
        <v>9.090909091</v>
      </c>
      <c r="E30" s="108">
        <f t="shared" si="59"/>
        <v>3.557879154</v>
      </c>
      <c r="F30" s="106">
        <f t="shared" si="59"/>
        <v>6.239035193</v>
      </c>
      <c r="G30" s="107">
        <f t="shared" si="59"/>
        <v>17.05513442</v>
      </c>
      <c r="I30" s="20" t="s">
        <v>33</v>
      </c>
      <c r="J30" s="106">
        <f t="shared" ref="J30:O30" si="60">J12*100/J$16</f>
        <v>5.943827564</v>
      </c>
      <c r="K30" s="108">
        <f t="shared" si="60"/>
        <v>26.88998091</v>
      </c>
      <c r="L30" s="100">
        <f t="shared" si="60"/>
        <v>8.518776078</v>
      </c>
      <c r="M30" s="108">
        <f t="shared" si="60"/>
        <v>4.026580039</v>
      </c>
      <c r="N30" s="106">
        <f t="shared" si="60"/>
        <v>6.074989816</v>
      </c>
      <c r="O30" s="107">
        <f t="shared" si="60"/>
        <v>18.78806623</v>
      </c>
      <c r="Q30" s="20" t="s">
        <v>33</v>
      </c>
      <c r="R30" s="106">
        <f t="shared" ref="R30:W30" si="61">R12*100/R$16</f>
        <v>7.797707755</v>
      </c>
      <c r="S30" s="108">
        <f t="shared" si="61"/>
        <v>28.21520607</v>
      </c>
      <c r="T30" s="100">
        <f t="shared" si="61"/>
        <v>11.2471882</v>
      </c>
      <c r="U30" s="108">
        <f t="shared" si="61"/>
        <v>5.290477159</v>
      </c>
      <c r="V30" s="106">
        <f t="shared" si="61"/>
        <v>7.939592072</v>
      </c>
      <c r="W30" s="107">
        <f t="shared" si="61"/>
        <v>22.25124778</v>
      </c>
    </row>
    <row r="31" ht="15.75" customHeight="1">
      <c r="A31" s="20" t="s">
        <v>34</v>
      </c>
      <c r="B31" s="106">
        <f t="shared" ref="B31:G31" si="62">B13*100/B$16</f>
        <v>0.8029026455</v>
      </c>
      <c r="C31" s="108">
        <f t="shared" si="62"/>
        <v>7.912464723</v>
      </c>
      <c r="D31" s="100">
        <f t="shared" si="62"/>
        <v>3.193646502</v>
      </c>
      <c r="E31" s="108">
        <f t="shared" si="62"/>
        <v>2.87174905</v>
      </c>
      <c r="F31" s="106">
        <f t="shared" si="62"/>
        <v>0.9385395596</v>
      </c>
      <c r="G31" s="107">
        <f t="shared" si="62"/>
        <v>5.807784014</v>
      </c>
      <c r="I31" s="20" t="s">
        <v>34</v>
      </c>
      <c r="J31" s="106">
        <f t="shared" ref="J31:O31" si="63">J13*100/J$16</f>
        <v>0.765139498</v>
      </c>
      <c r="K31" s="108">
        <f t="shared" si="63"/>
        <v>7.830804802</v>
      </c>
      <c r="L31" s="100">
        <f t="shared" si="63"/>
        <v>3.251043115</v>
      </c>
      <c r="M31" s="108">
        <f t="shared" si="63"/>
        <v>3.505190023</v>
      </c>
      <c r="N31" s="106">
        <f t="shared" si="63"/>
        <v>0.8917659978</v>
      </c>
      <c r="O31" s="107">
        <f t="shared" si="63"/>
        <v>6.297972391</v>
      </c>
      <c r="Q31" s="20" t="s">
        <v>34</v>
      </c>
      <c r="R31" s="106">
        <f t="shared" ref="R31:W31" si="64">R13*100/R$16</f>
        <v>1.009960223</v>
      </c>
      <c r="S31" s="108">
        <f t="shared" si="64"/>
        <v>8.273234159</v>
      </c>
      <c r="T31" s="100">
        <f t="shared" si="64"/>
        <v>4.47388153</v>
      </c>
      <c r="U31" s="108">
        <f t="shared" si="64"/>
        <v>4.724592898</v>
      </c>
      <c r="V31" s="106">
        <f t="shared" si="64"/>
        <v>1.152438523</v>
      </c>
      <c r="W31" s="107">
        <f t="shared" si="64"/>
        <v>7.350041194</v>
      </c>
    </row>
    <row r="32" ht="15.75" customHeight="1">
      <c r="A32" s="20" t="s">
        <v>35</v>
      </c>
      <c r="B32" s="106">
        <f t="shared" ref="B32:G32" si="65">B14*100/B$16</f>
        <v>0.1859888407</v>
      </c>
      <c r="C32" s="108">
        <f t="shared" si="65"/>
        <v>4.501496564</v>
      </c>
      <c r="D32" s="100">
        <f t="shared" si="65"/>
        <v>3.616086516</v>
      </c>
      <c r="E32" s="108">
        <f t="shared" si="65"/>
        <v>9.806218972</v>
      </c>
      <c r="F32" s="106">
        <f t="shared" si="65"/>
        <v>0.3805926508</v>
      </c>
      <c r="G32" s="107">
        <f t="shared" si="65"/>
        <v>6.716409612</v>
      </c>
      <c r="I32" s="20" t="s">
        <v>35</v>
      </c>
      <c r="J32" s="106">
        <f t="shared" ref="J32:O32" si="66">J14*100/J$16</f>
        <v>0.1950172623</v>
      </c>
      <c r="K32" s="108">
        <f t="shared" si="66"/>
        <v>4.98494002</v>
      </c>
      <c r="L32" s="100">
        <f t="shared" si="66"/>
        <v>3.424895688</v>
      </c>
      <c r="M32" s="108">
        <f t="shared" si="66"/>
        <v>11.02668963</v>
      </c>
      <c r="N32" s="106">
        <f t="shared" si="66"/>
        <v>0.3595402136</v>
      </c>
      <c r="O32" s="107">
        <f t="shared" si="66"/>
        <v>7.125904967</v>
      </c>
      <c r="Q32" s="20" t="s">
        <v>35</v>
      </c>
      <c r="R32" s="106">
        <f t="shared" ref="R32:W32" si="67">R14*100/R$16</f>
        <v>0.2294389467</v>
      </c>
      <c r="S32" s="108">
        <f t="shared" si="67"/>
        <v>4.876282915</v>
      </c>
      <c r="T32" s="100">
        <f t="shared" si="67"/>
        <v>4.123969008</v>
      </c>
      <c r="U32" s="108">
        <f t="shared" si="67"/>
        <v>13.94670281</v>
      </c>
      <c r="V32" s="106">
        <f t="shared" si="67"/>
        <v>0.3896290813</v>
      </c>
      <c r="W32" s="107">
        <f t="shared" si="67"/>
        <v>7.235988284</v>
      </c>
    </row>
    <row r="33" ht="15.75" customHeight="1">
      <c r="A33" s="20" t="s">
        <v>36</v>
      </c>
      <c r="B33" s="106">
        <f t="shared" ref="B33:G33" si="68">B15*100/B$16</f>
        <v>0.009146992164</v>
      </c>
      <c r="C33" s="108">
        <f t="shared" si="68"/>
        <v>0.9486856057</v>
      </c>
      <c r="D33" s="100">
        <f t="shared" si="68"/>
        <v>1.808043258</v>
      </c>
      <c r="E33" s="108">
        <f t="shared" si="68"/>
        <v>79.3721823</v>
      </c>
      <c r="F33" s="106">
        <f t="shared" si="68"/>
        <v>0.1112059131</v>
      </c>
      <c r="G33" s="107">
        <f t="shared" si="68"/>
        <v>33.69332571</v>
      </c>
      <c r="I33" s="20" t="s">
        <v>36</v>
      </c>
      <c r="J33" s="106">
        <f t="shared" ref="J33:O33" si="69">J15*100/J$16</f>
        <v>0.01119716339</v>
      </c>
      <c r="K33" s="108">
        <f t="shared" si="69"/>
        <v>1.407236596</v>
      </c>
      <c r="L33" s="100">
        <f t="shared" si="69"/>
        <v>1.616828929</v>
      </c>
      <c r="M33" s="108">
        <f t="shared" si="69"/>
        <v>76.29647752</v>
      </c>
      <c r="N33" s="106">
        <f t="shared" si="69"/>
        <v>0.092984538</v>
      </c>
      <c r="O33" s="107">
        <f t="shared" si="69"/>
        <v>27.94511885</v>
      </c>
      <c r="Q33" s="20" t="s">
        <v>36</v>
      </c>
      <c r="R33" s="106">
        <f t="shared" ref="R33:W33" si="70">R15*100/R$16</f>
        <v>0.01072144611</v>
      </c>
      <c r="S33" s="108">
        <f t="shared" si="70"/>
        <v>0.9770917398</v>
      </c>
      <c r="T33" s="100">
        <f t="shared" si="70"/>
        <v>1.674581355</v>
      </c>
      <c r="U33" s="108">
        <f t="shared" si="70"/>
        <v>69.76143903</v>
      </c>
      <c r="V33" s="106">
        <f t="shared" si="70"/>
        <v>0.07915947035</v>
      </c>
      <c r="W33" s="107">
        <f t="shared" si="70"/>
        <v>18.8716099</v>
      </c>
    </row>
    <row r="34" ht="15.75" customHeight="1">
      <c r="A34" s="63" t="s">
        <v>13</v>
      </c>
      <c r="B34" s="115">
        <f t="shared" ref="B34:G34" si="71">B16*100/B$16</f>
        <v>100</v>
      </c>
      <c r="C34" s="116">
        <f t="shared" si="71"/>
        <v>100</v>
      </c>
      <c r="D34" s="117">
        <f t="shared" si="71"/>
        <v>100</v>
      </c>
      <c r="E34" s="116">
        <f t="shared" si="71"/>
        <v>100</v>
      </c>
      <c r="F34" s="115">
        <f t="shared" si="71"/>
        <v>100</v>
      </c>
      <c r="G34" s="118">
        <f t="shared" si="71"/>
        <v>100</v>
      </c>
      <c r="I34" s="63" t="s">
        <v>13</v>
      </c>
      <c r="J34" s="115">
        <f t="shared" ref="J34:O34" si="72">J16*100/J$16</f>
        <v>100</v>
      </c>
      <c r="K34" s="116">
        <f t="shared" si="72"/>
        <v>100</v>
      </c>
      <c r="L34" s="117">
        <f t="shared" si="72"/>
        <v>100</v>
      </c>
      <c r="M34" s="116">
        <f t="shared" si="72"/>
        <v>100</v>
      </c>
      <c r="N34" s="115">
        <f t="shared" si="72"/>
        <v>100</v>
      </c>
      <c r="O34" s="118">
        <f t="shared" si="72"/>
        <v>100</v>
      </c>
      <c r="Q34" s="63" t="s">
        <v>13</v>
      </c>
      <c r="R34" s="115">
        <f t="shared" ref="R34:W34" si="73">R16*100/R$16</f>
        <v>100</v>
      </c>
      <c r="S34" s="116">
        <f t="shared" si="73"/>
        <v>100</v>
      </c>
      <c r="T34" s="117">
        <f t="shared" si="73"/>
        <v>100</v>
      </c>
      <c r="U34" s="116">
        <f t="shared" si="73"/>
        <v>100</v>
      </c>
      <c r="V34" s="115">
        <f t="shared" si="73"/>
        <v>100</v>
      </c>
      <c r="W34" s="118">
        <f t="shared" si="73"/>
        <v>100</v>
      </c>
    </row>
    <row r="35" ht="15.75" customHeight="1">
      <c r="A35" s="97" t="s">
        <v>58</v>
      </c>
      <c r="B35" s="98"/>
      <c r="C35" s="98"/>
      <c r="D35" s="98"/>
      <c r="E35" s="98"/>
      <c r="F35" s="98"/>
      <c r="G35" s="99"/>
      <c r="I35" s="97" t="s">
        <v>58</v>
      </c>
      <c r="J35" s="98"/>
      <c r="K35" s="98"/>
      <c r="L35" s="98"/>
      <c r="M35" s="98"/>
      <c r="N35" s="98"/>
      <c r="O35" s="99"/>
      <c r="Q35" s="97" t="s">
        <v>58</v>
      </c>
      <c r="R35" s="98"/>
      <c r="S35" s="98"/>
      <c r="T35" s="98"/>
      <c r="U35" s="98"/>
      <c r="V35" s="98"/>
      <c r="W35" s="99"/>
    </row>
    <row r="36" ht="15.75" customHeight="1">
      <c r="A36" s="20" t="s">
        <v>25</v>
      </c>
      <c r="B36" s="102">
        <f t="shared" ref="B36:B46" si="74">B6*100/$F$16</f>
        <v>15.3262839</v>
      </c>
      <c r="C36" s="104">
        <f t="shared" ref="C36:C46" si="75">C6*100/$G$16</f>
        <v>0.3530410936</v>
      </c>
      <c r="D36" s="105">
        <f t="shared" ref="D36:D46" si="76">D6*100/$F$16</f>
        <v>0.9442915896</v>
      </c>
      <c r="E36" s="104">
        <f t="shared" ref="E36:E46" si="77">E6*100/$G$16</f>
        <v>0.02120396495</v>
      </c>
      <c r="F36" s="106">
        <f t="shared" ref="F36:F46" si="78">F6*100/$F$16</f>
        <v>16.27057549</v>
      </c>
      <c r="G36" s="107">
        <f t="shared" ref="G36:G46" si="79">G6*100/$G$16</f>
        <v>0.3742450586</v>
      </c>
      <c r="I36" s="20" t="s">
        <v>25</v>
      </c>
      <c r="J36" s="102">
        <f t="shared" ref="J36:J46" si="80">J6*100/$N$16</f>
        <v>21.71853138</v>
      </c>
      <c r="K36" s="104">
        <f t="shared" ref="K36:K46" si="81">K6*100/$O$16</f>
        <v>0.5083771788</v>
      </c>
      <c r="L36" s="105">
        <f t="shared" ref="L36:L46" si="82">L6*100/$N$16</f>
        <v>1.011317547</v>
      </c>
      <c r="M36" s="104">
        <f t="shared" ref="M36:M46" si="83">M6*100/$O$16</f>
        <v>0.02779236729</v>
      </c>
      <c r="N36" s="106">
        <f t="shared" ref="N36:N46" si="84">N6*100/$N$16</f>
        <v>22.72984892</v>
      </c>
      <c r="O36" s="107">
        <f t="shared" ref="O36:O46" si="85">O6*100/$O$16</f>
        <v>0.5361695461</v>
      </c>
      <c r="Q36" s="20" t="s">
        <v>25</v>
      </c>
      <c r="R36" s="102">
        <f t="shared" ref="R36:R46" si="86">R6*100/$V$16</f>
        <v>9.755119664</v>
      </c>
      <c r="S36" s="104">
        <f t="shared" ref="S36:S46" si="87">S6*100/$W$16</f>
        <v>0.2506482899</v>
      </c>
      <c r="T36" s="105">
        <f t="shared" ref="T36:T46" si="88">T6*100/$V$16</f>
        <v>0.3721523152</v>
      </c>
      <c r="U36" s="104">
        <f t="shared" ref="U36:U46" si="89">U6*100/$W$16</f>
        <v>0.01020764829</v>
      </c>
      <c r="V36" s="106">
        <f t="shared" ref="V36:V46" si="90">V6*100/$V$16</f>
        <v>10.12727198</v>
      </c>
      <c r="W36" s="107">
        <f t="shared" ref="W36:W46" si="91">W6*100/$W$16</f>
        <v>0.2608559382</v>
      </c>
      <c r="AE36" s="100"/>
    </row>
    <row r="37" ht="15.75" customHeight="1">
      <c r="A37" s="20" t="s">
        <v>28</v>
      </c>
      <c r="B37" s="106">
        <f t="shared" si="74"/>
        <v>9.856103383</v>
      </c>
      <c r="C37" s="108">
        <f t="shared" si="75"/>
        <v>0.6864446455</v>
      </c>
      <c r="D37" s="100">
        <f t="shared" si="76"/>
        <v>0.5474015205</v>
      </c>
      <c r="E37" s="108">
        <f t="shared" si="77"/>
        <v>0.0381137497</v>
      </c>
      <c r="F37" s="106">
        <f t="shared" si="78"/>
        <v>10.4035049</v>
      </c>
      <c r="G37" s="107">
        <f t="shared" si="79"/>
        <v>0.7245583952</v>
      </c>
      <c r="I37" s="20" t="s">
        <v>28</v>
      </c>
      <c r="J37" s="106">
        <f t="shared" si="80"/>
        <v>8.651104302</v>
      </c>
      <c r="K37" s="108">
        <f t="shared" si="81"/>
        <v>0.6861708587</v>
      </c>
      <c r="L37" s="100">
        <f t="shared" si="82"/>
        <v>0.5136288766</v>
      </c>
      <c r="M37" s="108">
        <f t="shared" si="83"/>
        <v>0.04068568938</v>
      </c>
      <c r="N37" s="106">
        <f t="shared" si="84"/>
        <v>9.164733179</v>
      </c>
      <c r="O37" s="107">
        <f t="shared" si="85"/>
        <v>0.726856548</v>
      </c>
      <c r="Q37" s="20" t="s">
        <v>28</v>
      </c>
      <c r="R37" s="106">
        <f t="shared" si="86"/>
        <v>7.676412534</v>
      </c>
      <c r="S37" s="108">
        <f t="shared" si="87"/>
        <v>0.5308242194</v>
      </c>
      <c r="T37" s="100">
        <f t="shared" si="88"/>
        <v>0.3145817913</v>
      </c>
      <c r="U37" s="108">
        <f t="shared" si="89"/>
        <v>0.02243713139</v>
      </c>
      <c r="V37" s="106">
        <f t="shared" si="90"/>
        <v>7.990994325</v>
      </c>
      <c r="W37" s="107">
        <f t="shared" si="91"/>
        <v>0.5532613508</v>
      </c>
      <c r="AE37" s="100"/>
    </row>
    <row r="38" ht="15.75" customHeight="1">
      <c r="A38" s="20" t="s">
        <v>29</v>
      </c>
      <c r="B38" s="106">
        <f t="shared" si="74"/>
        <v>13.69654207</v>
      </c>
      <c r="C38" s="108">
        <f t="shared" si="75"/>
        <v>1.884786994</v>
      </c>
      <c r="D38" s="100">
        <f t="shared" si="76"/>
        <v>0.6739461802</v>
      </c>
      <c r="E38" s="108">
        <f t="shared" si="77"/>
        <v>0.09212203804</v>
      </c>
      <c r="F38" s="106">
        <f t="shared" si="78"/>
        <v>14.37048825</v>
      </c>
      <c r="G38" s="107">
        <f t="shared" si="79"/>
        <v>1.976909032</v>
      </c>
      <c r="I38" s="20" t="s">
        <v>29</v>
      </c>
      <c r="J38" s="106">
        <f t="shared" si="80"/>
        <v>11.94541365</v>
      </c>
      <c r="K38" s="108">
        <f t="shared" si="81"/>
        <v>1.87740495</v>
      </c>
      <c r="L38" s="100">
        <f t="shared" si="82"/>
        <v>0.5871309399</v>
      </c>
      <c r="M38" s="108">
        <f t="shared" si="83"/>
        <v>0.09244432626</v>
      </c>
      <c r="N38" s="106">
        <f t="shared" si="84"/>
        <v>12.53254459</v>
      </c>
      <c r="O38" s="107">
        <f t="shared" si="85"/>
        <v>1.969849277</v>
      </c>
      <c r="Q38" s="20" t="s">
        <v>29</v>
      </c>
      <c r="R38" s="106">
        <f t="shared" si="86"/>
        <v>12.60897278</v>
      </c>
      <c r="S38" s="108">
        <f t="shared" si="87"/>
        <v>1.771334185</v>
      </c>
      <c r="T38" s="100">
        <f t="shared" si="88"/>
        <v>0.4451435151</v>
      </c>
      <c r="U38" s="108">
        <f t="shared" si="89"/>
        <v>0.06203059007</v>
      </c>
      <c r="V38" s="106">
        <f t="shared" si="90"/>
        <v>13.05411629</v>
      </c>
      <c r="W38" s="107">
        <f t="shared" si="91"/>
        <v>1.833364775</v>
      </c>
      <c r="AE38" s="100"/>
    </row>
    <row r="39" ht="15.75" customHeight="1">
      <c r="A39" s="20" t="s">
        <v>30</v>
      </c>
      <c r="B39" s="106">
        <f t="shared" si="74"/>
        <v>21.68515305</v>
      </c>
      <c r="C39" s="108">
        <f t="shared" si="75"/>
        <v>6.729956133</v>
      </c>
      <c r="D39" s="100">
        <f t="shared" si="76"/>
        <v>1.064125548</v>
      </c>
      <c r="E39" s="108">
        <f t="shared" si="77"/>
        <v>0.324662153</v>
      </c>
      <c r="F39" s="106">
        <f t="shared" si="78"/>
        <v>22.7492786</v>
      </c>
      <c r="G39" s="107">
        <f t="shared" si="79"/>
        <v>7.054618286</v>
      </c>
      <c r="I39" s="20" t="s">
        <v>30</v>
      </c>
      <c r="J39" s="106">
        <f t="shared" si="80"/>
        <v>19.73220453</v>
      </c>
      <c r="K39" s="108">
        <f t="shared" si="81"/>
        <v>7.01148647</v>
      </c>
      <c r="L39" s="100">
        <f t="shared" si="82"/>
        <v>0.8545721826</v>
      </c>
      <c r="M39" s="108">
        <f t="shared" si="83"/>
        <v>0.2995040151</v>
      </c>
      <c r="N39" s="106">
        <f t="shared" si="84"/>
        <v>20.58677671</v>
      </c>
      <c r="O39" s="107">
        <f t="shared" si="85"/>
        <v>7.310990485</v>
      </c>
      <c r="Q39" s="20" t="s">
        <v>30</v>
      </c>
      <c r="R39" s="106">
        <f t="shared" si="86"/>
        <v>23.39316556</v>
      </c>
      <c r="S39" s="108">
        <f t="shared" si="87"/>
        <v>7.464482475</v>
      </c>
      <c r="T39" s="100">
        <f t="shared" si="88"/>
        <v>0.7535570359</v>
      </c>
      <c r="U39" s="108">
        <f t="shared" si="89"/>
        <v>0.2387714225</v>
      </c>
      <c r="V39" s="106">
        <f t="shared" si="90"/>
        <v>24.14672259</v>
      </c>
      <c r="W39" s="107">
        <f t="shared" si="91"/>
        <v>7.703253897</v>
      </c>
      <c r="AE39" s="100"/>
    </row>
    <row r="40" ht="15.75" customHeight="1">
      <c r="A40" s="20" t="s">
        <v>31</v>
      </c>
      <c r="B40" s="106">
        <f t="shared" si="74"/>
        <v>16.01269281</v>
      </c>
      <c r="C40" s="108">
        <f t="shared" si="75"/>
        <v>10.74668617</v>
      </c>
      <c r="D40" s="100">
        <f t="shared" si="76"/>
        <v>0.8417137215</v>
      </c>
      <c r="E40" s="108">
        <f t="shared" si="77"/>
        <v>0.5737123298</v>
      </c>
      <c r="F40" s="106">
        <f t="shared" si="78"/>
        <v>16.85440653</v>
      </c>
      <c r="G40" s="107">
        <f t="shared" si="79"/>
        <v>11.3203985</v>
      </c>
      <c r="I40" s="20" t="s">
        <v>31</v>
      </c>
      <c r="J40" s="106">
        <f t="shared" si="80"/>
        <v>15.27160341</v>
      </c>
      <c r="K40" s="108">
        <f t="shared" si="81"/>
        <v>11.62865152</v>
      </c>
      <c r="L40" s="100">
        <f t="shared" si="82"/>
        <v>0.7456474381</v>
      </c>
      <c r="M40" s="108">
        <f t="shared" si="83"/>
        <v>0.5779996731</v>
      </c>
      <c r="N40" s="106">
        <f t="shared" si="84"/>
        <v>16.01725085</v>
      </c>
      <c r="O40" s="107">
        <f t="shared" si="85"/>
        <v>12.20665119</v>
      </c>
      <c r="Q40" s="20" t="s">
        <v>31</v>
      </c>
      <c r="R40" s="106">
        <f t="shared" si="86"/>
        <v>19.33649971</v>
      </c>
      <c r="S40" s="108">
        <f t="shared" si="87"/>
        <v>13.28727182</v>
      </c>
      <c r="T40" s="100">
        <f t="shared" si="88"/>
        <v>0.784398388</v>
      </c>
      <c r="U40" s="108">
        <f t="shared" si="89"/>
        <v>0.5465241751</v>
      </c>
      <c r="V40" s="106">
        <f t="shared" si="90"/>
        <v>20.1208981</v>
      </c>
      <c r="W40" s="107">
        <f t="shared" si="91"/>
        <v>13.83379599</v>
      </c>
      <c r="AE40" s="100"/>
    </row>
    <row r="41" ht="15.75" customHeight="1">
      <c r="A41" s="20" t="s">
        <v>32</v>
      </c>
      <c r="B41" s="106">
        <f t="shared" si="74"/>
        <v>11.08512046</v>
      </c>
      <c r="C41" s="108">
        <f t="shared" si="75"/>
        <v>14.49262501</v>
      </c>
      <c r="D41" s="100">
        <f t="shared" si="76"/>
        <v>0.597252447</v>
      </c>
      <c r="E41" s="108">
        <f t="shared" si="77"/>
        <v>0.7839919592</v>
      </c>
      <c r="F41" s="106">
        <f t="shared" si="78"/>
        <v>11.6823729</v>
      </c>
      <c r="G41" s="107">
        <f t="shared" si="79"/>
        <v>15.27661697</v>
      </c>
      <c r="I41" s="20" t="s">
        <v>32</v>
      </c>
      <c r="J41" s="106">
        <f t="shared" si="80"/>
        <v>11.02442394</v>
      </c>
      <c r="K41" s="108">
        <f t="shared" si="81"/>
        <v>16.30763315</v>
      </c>
      <c r="L41" s="100">
        <f t="shared" si="82"/>
        <v>0.5251412479</v>
      </c>
      <c r="M41" s="108">
        <f t="shared" si="83"/>
        <v>0.7847873662</v>
      </c>
      <c r="N41" s="106">
        <f t="shared" si="84"/>
        <v>11.54956519</v>
      </c>
      <c r="O41" s="107">
        <f t="shared" si="85"/>
        <v>17.09242052</v>
      </c>
      <c r="Q41" s="20" t="s">
        <v>32</v>
      </c>
      <c r="R41" s="106">
        <f t="shared" si="86"/>
        <v>14.44094909</v>
      </c>
      <c r="S41" s="108">
        <f t="shared" si="87"/>
        <v>19.35362077</v>
      </c>
      <c r="T41" s="100">
        <f t="shared" si="88"/>
        <v>0.5582284727</v>
      </c>
      <c r="U41" s="108">
        <f t="shared" si="89"/>
        <v>0.7529601156</v>
      </c>
      <c r="V41" s="106">
        <f t="shared" si="90"/>
        <v>14.99917756</v>
      </c>
      <c r="W41" s="107">
        <f t="shared" si="91"/>
        <v>20.10658089</v>
      </c>
      <c r="AE41" s="100"/>
    </row>
    <row r="42" ht="15.75" customHeight="1">
      <c r="A42" s="20" t="s">
        <v>33</v>
      </c>
      <c r="B42" s="106">
        <f t="shared" si="74"/>
        <v>5.723269837</v>
      </c>
      <c r="C42" s="108">
        <f t="shared" si="75"/>
        <v>15.56959147</v>
      </c>
      <c r="D42" s="100">
        <f t="shared" si="76"/>
        <v>0.5157653555</v>
      </c>
      <c r="E42" s="108">
        <f t="shared" si="77"/>
        <v>1.485542948</v>
      </c>
      <c r="F42" s="106">
        <f t="shared" si="78"/>
        <v>6.239035193</v>
      </c>
      <c r="G42" s="107">
        <f t="shared" si="79"/>
        <v>17.05513442</v>
      </c>
      <c r="I42" s="20" t="s">
        <v>33</v>
      </c>
      <c r="J42" s="106">
        <f t="shared" si="80"/>
        <v>5.641061972</v>
      </c>
      <c r="K42" s="108">
        <f t="shared" si="81"/>
        <v>17.3612003</v>
      </c>
      <c r="L42" s="100">
        <f t="shared" si="82"/>
        <v>0.433927844</v>
      </c>
      <c r="M42" s="108">
        <f t="shared" si="83"/>
        <v>1.426865937</v>
      </c>
      <c r="N42" s="106">
        <f t="shared" si="84"/>
        <v>6.074989816</v>
      </c>
      <c r="O42" s="107">
        <f t="shared" si="85"/>
        <v>18.78806623</v>
      </c>
      <c r="Q42" s="20" t="s">
        <v>33</v>
      </c>
      <c r="R42" s="106">
        <f t="shared" si="86"/>
        <v>7.47697179</v>
      </c>
      <c r="S42" s="108">
        <f t="shared" si="87"/>
        <v>20.87490937</v>
      </c>
      <c r="T42" s="100">
        <f t="shared" si="88"/>
        <v>0.4626202813</v>
      </c>
      <c r="U42" s="108">
        <f t="shared" si="89"/>
        <v>1.376338416</v>
      </c>
      <c r="V42" s="106">
        <f t="shared" si="90"/>
        <v>7.939592072</v>
      </c>
      <c r="W42" s="107">
        <f t="shared" si="91"/>
        <v>22.25124778</v>
      </c>
      <c r="AE42" s="100"/>
    </row>
    <row r="43" ht="15.75" customHeight="1">
      <c r="A43" s="20" t="s">
        <v>34</v>
      </c>
      <c r="B43" s="106">
        <f t="shared" si="74"/>
        <v>0.757350615</v>
      </c>
      <c r="C43" s="108">
        <f t="shared" si="75"/>
        <v>4.608725147</v>
      </c>
      <c r="D43" s="100">
        <f t="shared" si="76"/>
        <v>0.1811889446</v>
      </c>
      <c r="E43" s="108">
        <f t="shared" si="77"/>
        <v>1.199058867</v>
      </c>
      <c r="F43" s="106">
        <f t="shared" si="78"/>
        <v>0.9385395596</v>
      </c>
      <c r="G43" s="107">
        <f t="shared" si="79"/>
        <v>5.807784014</v>
      </c>
      <c r="I43" s="20" t="s">
        <v>34</v>
      </c>
      <c r="J43" s="106">
        <f t="shared" si="80"/>
        <v>0.7261649634</v>
      </c>
      <c r="K43" s="108">
        <f t="shared" si="81"/>
        <v>5.055867131</v>
      </c>
      <c r="L43" s="100">
        <f t="shared" si="82"/>
        <v>0.1656010343</v>
      </c>
      <c r="M43" s="108">
        <f t="shared" si="83"/>
        <v>1.24210526</v>
      </c>
      <c r="N43" s="106">
        <f t="shared" si="84"/>
        <v>0.8917659978</v>
      </c>
      <c r="O43" s="107">
        <f t="shared" si="85"/>
        <v>6.297972391</v>
      </c>
      <c r="Q43" s="20" t="s">
        <v>34</v>
      </c>
      <c r="R43" s="106">
        <f t="shared" si="86"/>
        <v>0.9684184555</v>
      </c>
      <c r="S43" s="108">
        <f t="shared" si="87"/>
        <v>6.120919792</v>
      </c>
      <c r="T43" s="100">
        <f t="shared" si="88"/>
        <v>0.1840200674</v>
      </c>
      <c r="U43" s="108">
        <f t="shared" si="89"/>
        <v>1.229121402</v>
      </c>
      <c r="V43" s="106">
        <f t="shared" si="90"/>
        <v>1.152438523</v>
      </c>
      <c r="W43" s="107">
        <f t="shared" si="91"/>
        <v>7.350041194</v>
      </c>
      <c r="AE43" s="100"/>
    </row>
    <row r="44" ht="15.75" customHeight="1">
      <c r="A44" s="20" t="s">
        <v>35</v>
      </c>
      <c r="B44" s="106">
        <f t="shared" si="74"/>
        <v>0.1754369146</v>
      </c>
      <c r="C44" s="108">
        <f t="shared" si="75"/>
        <v>2.621959293</v>
      </c>
      <c r="D44" s="100">
        <f t="shared" si="76"/>
        <v>0.2051557362</v>
      </c>
      <c r="E44" s="108">
        <f t="shared" si="77"/>
        <v>4.094450319</v>
      </c>
      <c r="F44" s="106">
        <f t="shared" si="78"/>
        <v>0.3805926508</v>
      </c>
      <c r="G44" s="107">
        <f t="shared" si="79"/>
        <v>6.716409612</v>
      </c>
      <c r="I44" s="20" t="s">
        <v>35</v>
      </c>
      <c r="J44" s="106">
        <f t="shared" si="80"/>
        <v>0.185083509</v>
      </c>
      <c r="K44" s="108">
        <f t="shared" si="81"/>
        <v>3.218467965</v>
      </c>
      <c r="L44" s="100">
        <f t="shared" si="82"/>
        <v>0.1744567046</v>
      </c>
      <c r="M44" s="108">
        <f t="shared" si="83"/>
        <v>3.907437002</v>
      </c>
      <c r="N44" s="106">
        <f t="shared" si="84"/>
        <v>0.3595402136</v>
      </c>
      <c r="O44" s="107">
        <f t="shared" si="85"/>
        <v>7.125904967</v>
      </c>
      <c r="Q44" s="20" t="s">
        <v>35</v>
      </c>
      <c r="R44" s="106">
        <f t="shared" si="86"/>
        <v>0.2200016449</v>
      </c>
      <c r="S44" s="108">
        <f t="shared" si="87"/>
        <v>3.607698758</v>
      </c>
      <c r="T44" s="100">
        <f t="shared" si="88"/>
        <v>0.1696274365</v>
      </c>
      <c r="U44" s="108">
        <f t="shared" si="89"/>
        <v>3.628289525</v>
      </c>
      <c r="V44" s="106">
        <f t="shared" si="90"/>
        <v>0.3896290813</v>
      </c>
      <c r="W44" s="107">
        <f t="shared" si="91"/>
        <v>7.235988284</v>
      </c>
      <c r="AE44" s="100"/>
    </row>
    <row r="45" ht="15.75" customHeight="1">
      <c r="A45" s="20" t="s">
        <v>36</v>
      </c>
      <c r="B45" s="106">
        <f t="shared" si="74"/>
        <v>0.008628044981</v>
      </c>
      <c r="C45" s="108">
        <f t="shared" si="75"/>
        <v>0.5525751281</v>
      </c>
      <c r="D45" s="100">
        <f t="shared" si="76"/>
        <v>0.1025778681</v>
      </c>
      <c r="E45" s="108">
        <f t="shared" si="77"/>
        <v>33.14075059</v>
      </c>
      <c r="F45" s="106">
        <f t="shared" si="78"/>
        <v>0.1112059131</v>
      </c>
      <c r="G45" s="107">
        <f t="shared" si="79"/>
        <v>33.69332571</v>
      </c>
      <c r="I45" s="20" t="s">
        <v>36</v>
      </c>
      <c r="J45" s="106">
        <f t="shared" si="80"/>
        <v>0.01062680434</v>
      </c>
      <c r="K45" s="108">
        <f t="shared" si="81"/>
        <v>0.9085657769</v>
      </c>
      <c r="L45" s="100">
        <f t="shared" si="82"/>
        <v>0.08235773366</v>
      </c>
      <c r="M45" s="108">
        <f t="shared" si="83"/>
        <v>27.03655307</v>
      </c>
      <c r="N45" s="106">
        <f t="shared" si="84"/>
        <v>0.092984538</v>
      </c>
      <c r="O45" s="107">
        <f t="shared" si="85"/>
        <v>27.94511885</v>
      </c>
      <c r="Q45" s="20" t="s">
        <v>36</v>
      </c>
      <c r="R45" s="106">
        <f t="shared" si="86"/>
        <v>0.01028045069</v>
      </c>
      <c r="S45" s="108">
        <f t="shared" si="87"/>
        <v>0.7228974853</v>
      </c>
      <c r="T45" s="100">
        <f t="shared" si="88"/>
        <v>0.06887901966</v>
      </c>
      <c r="U45" s="108">
        <f t="shared" si="89"/>
        <v>18.14871241</v>
      </c>
      <c r="V45" s="106">
        <f t="shared" si="90"/>
        <v>0.07915947035</v>
      </c>
      <c r="W45" s="107">
        <f t="shared" si="91"/>
        <v>18.8716099</v>
      </c>
      <c r="AE45" s="100"/>
    </row>
    <row r="46" ht="15.75" customHeight="1">
      <c r="A46" s="63" t="s">
        <v>13</v>
      </c>
      <c r="B46" s="115">
        <f t="shared" si="74"/>
        <v>94.32658109</v>
      </c>
      <c r="C46" s="116">
        <f t="shared" si="75"/>
        <v>58.24639108</v>
      </c>
      <c r="D46" s="117">
        <f t="shared" si="76"/>
        <v>5.673418911</v>
      </c>
      <c r="E46" s="116">
        <f t="shared" si="77"/>
        <v>41.75360892</v>
      </c>
      <c r="F46" s="115">
        <f t="shared" si="78"/>
        <v>100</v>
      </c>
      <c r="G46" s="118">
        <f t="shared" si="79"/>
        <v>100</v>
      </c>
      <c r="I46" s="63" t="s">
        <v>13</v>
      </c>
      <c r="J46" s="115">
        <f t="shared" si="80"/>
        <v>94.90621845</v>
      </c>
      <c r="K46" s="116">
        <f t="shared" si="81"/>
        <v>64.56382529</v>
      </c>
      <c r="L46" s="117">
        <f t="shared" si="82"/>
        <v>5.093781548</v>
      </c>
      <c r="M46" s="116">
        <f t="shared" si="83"/>
        <v>35.43617471</v>
      </c>
      <c r="N46" s="115">
        <f t="shared" si="84"/>
        <v>100</v>
      </c>
      <c r="O46" s="118">
        <f t="shared" si="85"/>
        <v>100</v>
      </c>
      <c r="Q46" s="63" t="s">
        <v>13</v>
      </c>
      <c r="R46" s="115">
        <f t="shared" si="86"/>
        <v>95.88679168</v>
      </c>
      <c r="S46" s="116">
        <f t="shared" si="87"/>
        <v>73.98460716</v>
      </c>
      <c r="T46" s="117">
        <f t="shared" si="88"/>
        <v>4.113208323</v>
      </c>
      <c r="U46" s="116">
        <f t="shared" si="89"/>
        <v>26.01539284</v>
      </c>
      <c r="V46" s="115">
        <f t="shared" si="90"/>
        <v>100</v>
      </c>
      <c r="W46" s="118">
        <f t="shared" si="91"/>
        <v>100</v>
      </c>
    </row>
    <row r="47" ht="15.75" customHeight="1">
      <c r="A47" s="97" t="s">
        <v>63</v>
      </c>
      <c r="B47" s="98"/>
      <c r="C47" s="98"/>
      <c r="D47" s="98"/>
      <c r="E47" s="98"/>
      <c r="F47" s="98"/>
      <c r="G47" s="99"/>
      <c r="I47" s="97" t="s">
        <v>63</v>
      </c>
      <c r="J47" s="98"/>
      <c r="K47" s="98"/>
      <c r="L47" s="98"/>
      <c r="M47" s="98"/>
      <c r="N47" s="98"/>
      <c r="O47" s="99"/>
      <c r="Q47" s="97" t="s">
        <v>63</v>
      </c>
      <c r="R47" s="98"/>
      <c r="S47" s="98"/>
      <c r="T47" s="98"/>
      <c r="U47" s="98"/>
      <c r="V47" s="98"/>
      <c r="W47" s="99"/>
    </row>
    <row r="48" ht="15.75" customHeight="1">
      <c r="A48" s="20" t="s">
        <v>25</v>
      </c>
      <c r="B48" s="102">
        <f t="shared" ref="B48:B58" si="92">B6*100/$F6</f>
        <v>94.19632336</v>
      </c>
      <c r="C48" s="104">
        <f t="shared" ref="C48:C58" si="93">C6*100/$G6</f>
        <v>94.33420309</v>
      </c>
      <c r="D48" s="105">
        <f t="shared" ref="D48:D58" si="94">D6*100/$F6</f>
        <v>5.803676644</v>
      </c>
      <c r="E48" s="104">
        <f t="shared" ref="E48:E58" si="95">E6*100/$G6</f>
        <v>5.665796907</v>
      </c>
      <c r="F48" s="106">
        <f t="shared" ref="F48:F58" si="96">F6*100/$F6</f>
        <v>100</v>
      </c>
      <c r="G48" s="107">
        <f t="shared" ref="G48:G58" si="97">G6*100/$G6</f>
        <v>100</v>
      </c>
      <c r="I48" s="20" t="s">
        <v>25</v>
      </c>
      <c r="J48" s="102">
        <f t="shared" ref="J48:J58" si="98">J6*100/$N6</f>
        <v>95.55070713</v>
      </c>
      <c r="K48" s="104">
        <f t="shared" ref="K48:K58" si="99">K6*100/$O6</f>
        <v>94.81649648</v>
      </c>
      <c r="L48" s="105">
        <f t="shared" ref="L48:L58" si="100">L6*100/$N6</f>
        <v>4.449292866</v>
      </c>
      <c r="M48" s="104">
        <f t="shared" ref="M48:M58" si="101">M6*100/$O6</f>
        <v>5.183503519</v>
      </c>
      <c r="N48" s="106">
        <f t="shared" ref="N48:N58" si="102">N6*100/$N6</f>
        <v>100</v>
      </c>
      <c r="O48" s="107">
        <f t="shared" ref="O48:O58" si="103">O6*100/$O6</f>
        <v>100</v>
      </c>
      <c r="Q48" s="20" t="s">
        <v>25</v>
      </c>
      <c r="R48" s="102">
        <f t="shared" ref="R48:R58" si="104">R6*100/$V6</f>
        <v>96.32524617</v>
      </c>
      <c r="S48" s="104">
        <f t="shared" ref="S48:S58" si="105">S6*100/$W6</f>
        <v>96.08686375</v>
      </c>
      <c r="T48" s="105">
        <f t="shared" ref="T48:T58" si="106">T6*100/$V6</f>
        <v>3.674753832</v>
      </c>
      <c r="U48" s="104">
        <f t="shared" ref="U48:U58" si="107">U6*100/$W6</f>
        <v>3.913136253</v>
      </c>
      <c r="V48" s="106">
        <f t="shared" ref="V48:V58" si="108">V6*100/$V6</f>
        <v>100</v>
      </c>
      <c r="W48" s="107">
        <f t="shared" ref="W48:W58" si="109">W6*100/$W6</f>
        <v>100</v>
      </c>
    </row>
    <row r="49" ht="15.75" customHeight="1">
      <c r="A49" s="20" t="s">
        <v>28</v>
      </c>
      <c r="B49" s="106">
        <f t="shared" si="92"/>
        <v>94.73829709</v>
      </c>
      <c r="C49" s="108">
        <f t="shared" si="93"/>
        <v>94.73972699</v>
      </c>
      <c r="D49" s="100">
        <f t="shared" si="94"/>
        <v>5.261702912</v>
      </c>
      <c r="E49" s="108">
        <f t="shared" si="95"/>
        <v>5.260273009</v>
      </c>
      <c r="F49" s="106">
        <f t="shared" si="96"/>
        <v>100</v>
      </c>
      <c r="G49" s="107">
        <f t="shared" si="97"/>
        <v>100</v>
      </c>
      <c r="I49" s="20" t="s">
        <v>28</v>
      </c>
      <c r="J49" s="106">
        <f t="shared" si="98"/>
        <v>94.39559378</v>
      </c>
      <c r="K49" s="108">
        <f t="shared" si="99"/>
        <v>94.40251457</v>
      </c>
      <c r="L49" s="100">
        <f t="shared" si="100"/>
        <v>5.604406223</v>
      </c>
      <c r="M49" s="108">
        <f t="shared" si="101"/>
        <v>5.597485431</v>
      </c>
      <c r="N49" s="106">
        <f t="shared" si="102"/>
        <v>100</v>
      </c>
      <c r="O49" s="107">
        <f t="shared" si="103"/>
        <v>100</v>
      </c>
      <c r="Q49" s="20" t="s">
        <v>28</v>
      </c>
      <c r="R49" s="106">
        <f t="shared" si="104"/>
        <v>96.06329602</v>
      </c>
      <c r="S49" s="108">
        <f t="shared" si="105"/>
        <v>95.94456917</v>
      </c>
      <c r="T49" s="100">
        <f t="shared" si="106"/>
        <v>3.936703975</v>
      </c>
      <c r="U49" s="108">
        <f t="shared" si="107"/>
        <v>4.05543083</v>
      </c>
      <c r="V49" s="106">
        <f t="shared" si="108"/>
        <v>100</v>
      </c>
      <c r="W49" s="107">
        <f t="shared" si="109"/>
        <v>100</v>
      </c>
    </row>
    <row r="50" ht="15.75" customHeight="1">
      <c r="A50" s="20" t="s">
        <v>29</v>
      </c>
      <c r="B50" s="106">
        <f t="shared" si="92"/>
        <v>95.3102068</v>
      </c>
      <c r="C50" s="108">
        <f t="shared" si="93"/>
        <v>95.34009726</v>
      </c>
      <c r="D50" s="100">
        <f t="shared" si="94"/>
        <v>4.689793195</v>
      </c>
      <c r="E50" s="108">
        <f t="shared" si="95"/>
        <v>4.659902736</v>
      </c>
      <c r="F50" s="106">
        <f t="shared" si="96"/>
        <v>100</v>
      </c>
      <c r="G50" s="107">
        <f t="shared" si="97"/>
        <v>100</v>
      </c>
      <c r="I50" s="20" t="s">
        <v>29</v>
      </c>
      <c r="J50" s="106">
        <f t="shared" si="98"/>
        <v>95.3151498</v>
      </c>
      <c r="K50" s="108">
        <f t="shared" si="99"/>
        <v>95.30703555</v>
      </c>
      <c r="L50" s="100">
        <f t="shared" si="100"/>
        <v>4.684850198</v>
      </c>
      <c r="M50" s="108">
        <f t="shared" si="101"/>
        <v>4.69296445</v>
      </c>
      <c r="N50" s="106">
        <f t="shared" si="102"/>
        <v>100</v>
      </c>
      <c r="O50" s="107">
        <f t="shared" si="103"/>
        <v>100</v>
      </c>
      <c r="Q50" s="20" t="s">
        <v>29</v>
      </c>
      <c r="R50" s="106">
        <f t="shared" si="104"/>
        <v>96.59001418</v>
      </c>
      <c r="S50" s="108">
        <f t="shared" si="105"/>
        <v>96.6165713</v>
      </c>
      <c r="T50" s="100">
        <f t="shared" si="106"/>
        <v>3.409985825</v>
      </c>
      <c r="U50" s="108">
        <f t="shared" si="107"/>
        <v>3.383428705</v>
      </c>
      <c r="V50" s="106">
        <f t="shared" si="108"/>
        <v>100</v>
      </c>
      <c r="W50" s="107">
        <f t="shared" si="109"/>
        <v>100</v>
      </c>
    </row>
    <row r="51" ht="15.75" customHeight="1">
      <c r="A51" s="20" t="s">
        <v>30</v>
      </c>
      <c r="B51" s="106">
        <f t="shared" si="92"/>
        <v>95.32237674</v>
      </c>
      <c r="C51" s="108">
        <f t="shared" si="93"/>
        <v>95.39787782</v>
      </c>
      <c r="D51" s="100">
        <f t="shared" si="94"/>
        <v>4.677623262</v>
      </c>
      <c r="E51" s="108">
        <f t="shared" si="95"/>
        <v>4.602122182</v>
      </c>
      <c r="F51" s="106">
        <f t="shared" si="96"/>
        <v>100</v>
      </c>
      <c r="G51" s="107">
        <f t="shared" si="97"/>
        <v>100</v>
      </c>
      <c r="I51" s="20" t="s">
        <v>30</v>
      </c>
      <c r="J51" s="106">
        <f t="shared" si="98"/>
        <v>95.84892674</v>
      </c>
      <c r="K51" s="108">
        <f t="shared" si="99"/>
        <v>95.90337293</v>
      </c>
      <c r="L51" s="100">
        <f t="shared" si="100"/>
        <v>4.151073257</v>
      </c>
      <c r="M51" s="108">
        <f t="shared" si="101"/>
        <v>4.096627068</v>
      </c>
      <c r="N51" s="106">
        <f t="shared" si="102"/>
        <v>100</v>
      </c>
      <c r="O51" s="107">
        <f t="shared" si="103"/>
        <v>100</v>
      </c>
      <c r="Q51" s="20" t="s">
        <v>30</v>
      </c>
      <c r="R51" s="106">
        <f t="shared" si="104"/>
        <v>96.87925749</v>
      </c>
      <c r="S51" s="108">
        <f t="shared" si="105"/>
        <v>96.90038228</v>
      </c>
      <c r="T51" s="100">
        <f t="shared" si="106"/>
        <v>3.120742507</v>
      </c>
      <c r="U51" s="108">
        <f t="shared" si="107"/>
        <v>3.099617716</v>
      </c>
      <c r="V51" s="106">
        <f t="shared" si="108"/>
        <v>100</v>
      </c>
      <c r="W51" s="107">
        <f t="shared" si="109"/>
        <v>100</v>
      </c>
    </row>
    <row r="52" ht="15.75" customHeight="1">
      <c r="A52" s="20" t="s">
        <v>31</v>
      </c>
      <c r="B52" s="106">
        <f t="shared" si="92"/>
        <v>95.00597236</v>
      </c>
      <c r="C52" s="108">
        <f t="shared" si="93"/>
        <v>94.93204829</v>
      </c>
      <c r="D52" s="100">
        <f t="shared" si="94"/>
        <v>4.994027643</v>
      </c>
      <c r="E52" s="108">
        <f t="shared" si="95"/>
        <v>5.067951715</v>
      </c>
      <c r="F52" s="106">
        <f t="shared" si="96"/>
        <v>100</v>
      </c>
      <c r="G52" s="107">
        <f t="shared" si="97"/>
        <v>100</v>
      </c>
      <c r="I52" s="20" t="s">
        <v>31</v>
      </c>
      <c r="J52" s="106">
        <f t="shared" si="98"/>
        <v>95.34472273</v>
      </c>
      <c r="K52" s="108">
        <f t="shared" si="99"/>
        <v>95.26487925</v>
      </c>
      <c r="L52" s="100">
        <f t="shared" si="100"/>
        <v>4.655277271</v>
      </c>
      <c r="M52" s="108">
        <f t="shared" si="101"/>
        <v>4.735120748</v>
      </c>
      <c r="N52" s="106">
        <f t="shared" si="102"/>
        <v>100</v>
      </c>
      <c r="O52" s="107">
        <f t="shared" si="103"/>
        <v>100</v>
      </c>
      <c r="Q52" s="20" t="s">
        <v>31</v>
      </c>
      <c r="R52" s="106">
        <f t="shared" si="104"/>
        <v>96.10157368</v>
      </c>
      <c r="S52" s="108">
        <f t="shared" si="105"/>
        <v>96.04935496</v>
      </c>
      <c r="T52" s="100">
        <f t="shared" si="106"/>
        <v>3.898426323</v>
      </c>
      <c r="U52" s="108">
        <f t="shared" si="107"/>
        <v>3.950645039</v>
      </c>
      <c r="V52" s="106">
        <f t="shared" si="108"/>
        <v>100</v>
      </c>
      <c r="W52" s="107">
        <f t="shared" si="109"/>
        <v>100</v>
      </c>
    </row>
    <row r="53" ht="15.75" customHeight="1">
      <c r="A53" s="20" t="s">
        <v>32</v>
      </c>
      <c r="B53" s="106">
        <f t="shared" si="92"/>
        <v>94.88757591</v>
      </c>
      <c r="C53" s="108">
        <f t="shared" si="93"/>
        <v>94.86802634</v>
      </c>
      <c r="D53" s="100">
        <f t="shared" si="94"/>
        <v>5.112424093</v>
      </c>
      <c r="E53" s="108">
        <f t="shared" si="95"/>
        <v>5.131973661</v>
      </c>
      <c r="F53" s="106">
        <f t="shared" si="96"/>
        <v>100</v>
      </c>
      <c r="G53" s="107">
        <f t="shared" si="97"/>
        <v>100</v>
      </c>
      <c r="I53" s="20" t="s">
        <v>32</v>
      </c>
      <c r="J53" s="106">
        <f t="shared" si="98"/>
        <v>95.45315136</v>
      </c>
      <c r="K53" s="108">
        <f t="shared" si="99"/>
        <v>95.40856507</v>
      </c>
      <c r="L53" s="100">
        <f t="shared" si="100"/>
        <v>4.546848643</v>
      </c>
      <c r="M53" s="108">
        <f t="shared" si="101"/>
        <v>4.591434931</v>
      </c>
      <c r="N53" s="106">
        <f t="shared" si="102"/>
        <v>100</v>
      </c>
      <c r="O53" s="107">
        <f t="shared" si="103"/>
        <v>100</v>
      </c>
      <c r="Q53" s="20" t="s">
        <v>32</v>
      </c>
      <c r="R53" s="106">
        <f t="shared" si="104"/>
        <v>96.27827279</v>
      </c>
      <c r="S53" s="108">
        <f t="shared" si="105"/>
        <v>96.25515586</v>
      </c>
      <c r="T53" s="100">
        <f t="shared" si="106"/>
        <v>3.72172721</v>
      </c>
      <c r="U53" s="108">
        <f t="shared" si="107"/>
        <v>3.744844137</v>
      </c>
      <c r="V53" s="106">
        <f t="shared" si="108"/>
        <v>100</v>
      </c>
      <c r="W53" s="107">
        <f t="shared" si="109"/>
        <v>100</v>
      </c>
    </row>
    <row r="54" ht="15.75" customHeight="1">
      <c r="A54" s="20" t="s">
        <v>33</v>
      </c>
      <c r="B54" s="106">
        <f t="shared" si="92"/>
        <v>91.73325138</v>
      </c>
      <c r="C54" s="108">
        <f t="shared" si="93"/>
        <v>91.28976113</v>
      </c>
      <c r="D54" s="100">
        <f t="shared" si="94"/>
        <v>8.266748617</v>
      </c>
      <c r="E54" s="108">
        <f t="shared" si="95"/>
        <v>8.710238871</v>
      </c>
      <c r="F54" s="106">
        <f t="shared" si="96"/>
        <v>100</v>
      </c>
      <c r="G54" s="107">
        <f t="shared" si="97"/>
        <v>100</v>
      </c>
      <c r="I54" s="20" t="s">
        <v>33</v>
      </c>
      <c r="J54" s="106">
        <f t="shared" si="98"/>
        <v>92.85714286</v>
      </c>
      <c r="K54" s="108">
        <f t="shared" si="99"/>
        <v>92.40546675</v>
      </c>
      <c r="L54" s="100">
        <f t="shared" si="100"/>
        <v>7.142857143</v>
      </c>
      <c r="M54" s="108">
        <f t="shared" si="101"/>
        <v>7.594533252</v>
      </c>
      <c r="N54" s="106">
        <f t="shared" si="102"/>
        <v>100</v>
      </c>
      <c r="O54" s="107">
        <f t="shared" si="103"/>
        <v>100</v>
      </c>
      <c r="Q54" s="20" t="s">
        <v>33</v>
      </c>
      <c r="R54" s="106">
        <f t="shared" si="104"/>
        <v>94.17324874</v>
      </c>
      <c r="S54" s="108">
        <f t="shared" si="105"/>
        <v>93.81455625</v>
      </c>
      <c r="T54" s="100">
        <f t="shared" si="106"/>
        <v>5.826751262</v>
      </c>
      <c r="U54" s="108">
        <f t="shared" si="107"/>
        <v>6.185443753</v>
      </c>
      <c r="V54" s="106">
        <f t="shared" si="108"/>
        <v>100</v>
      </c>
      <c r="W54" s="107">
        <f t="shared" si="109"/>
        <v>100</v>
      </c>
    </row>
    <row r="55" ht="15.75" customHeight="1">
      <c r="A55" s="20" t="s">
        <v>34</v>
      </c>
      <c r="B55" s="106">
        <f t="shared" si="92"/>
        <v>80.69458631</v>
      </c>
      <c r="C55" s="108">
        <f t="shared" si="93"/>
        <v>79.35427929</v>
      </c>
      <c r="D55" s="100">
        <f t="shared" si="94"/>
        <v>19.30541369</v>
      </c>
      <c r="E55" s="108">
        <f t="shared" si="95"/>
        <v>20.64572071</v>
      </c>
      <c r="F55" s="106">
        <f t="shared" si="96"/>
        <v>100</v>
      </c>
      <c r="G55" s="107">
        <f t="shared" si="97"/>
        <v>100</v>
      </c>
      <c r="I55" s="20" t="s">
        <v>34</v>
      </c>
      <c r="J55" s="106">
        <f t="shared" si="98"/>
        <v>81.42999007</v>
      </c>
      <c r="K55" s="108">
        <f t="shared" si="99"/>
        <v>80.27769601</v>
      </c>
      <c r="L55" s="100">
        <f t="shared" si="100"/>
        <v>18.57000993</v>
      </c>
      <c r="M55" s="108">
        <f t="shared" si="101"/>
        <v>19.72230399</v>
      </c>
      <c r="N55" s="106">
        <f t="shared" si="102"/>
        <v>100</v>
      </c>
      <c r="O55" s="107">
        <f t="shared" si="103"/>
        <v>100</v>
      </c>
      <c r="Q55" s="20" t="s">
        <v>34</v>
      </c>
      <c r="R55" s="106">
        <f t="shared" si="104"/>
        <v>84.03211418</v>
      </c>
      <c r="S55" s="108">
        <f t="shared" si="105"/>
        <v>83.27735355</v>
      </c>
      <c r="T55" s="100">
        <f t="shared" si="106"/>
        <v>15.96788582</v>
      </c>
      <c r="U55" s="108">
        <f t="shared" si="107"/>
        <v>16.72264645</v>
      </c>
      <c r="V55" s="106">
        <f t="shared" si="108"/>
        <v>100</v>
      </c>
      <c r="W55" s="107">
        <f t="shared" si="109"/>
        <v>100</v>
      </c>
    </row>
    <row r="56" ht="15.75" customHeight="1">
      <c r="A56" s="20" t="s">
        <v>35</v>
      </c>
      <c r="B56" s="106">
        <f t="shared" si="92"/>
        <v>46.09571788</v>
      </c>
      <c r="C56" s="108">
        <f t="shared" si="93"/>
        <v>39.03810882</v>
      </c>
      <c r="D56" s="100">
        <f t="shared" si="94"/>
        <v>53.90428212</v>
      </c>
      <c r="E56" s="108">
        <f t="shared" si="95"/>
        <v>60.96189118</v>
      </c>
      <c r="F56" s="106">
        <f t="shared" si="96"/>
        <v>100</v>
      </c>
      <c r="G56" s="107">
        <f t="shared" si="97"/>
        <v>100</v>
      </c>
      <c r="I56" s="20" t="s">
        <v>35</v>
      </c>
      <c r="J56" s="106">
        <f t="shared" si="98"/>
        <v>51.47783251</v>
      </c>
      <c r="K56" s="108">
        <f t="shared" si="99"/>
        <v>45.16574358</v>
      </c>
      <c r="L56" s="100">
        <f t="shared" si="100"/>
        <v>48.52216749</v>
      </c>
      <c r="M56" s="108">
        <f t="shared" si="101"/>
        <v>54.83425642</v>
      </c>
      <c r="N56" s="106">
        <f t="shared" si="102"/>
        <v>100</v>
      </c>
      <c r="O56" s="107">
        <f t="shared" si="103"/>
        <v>100</v>
      </c>
      <c r="Q56" s="20" t="s">
        <v>35</v>
      </c>
      <c r="R56" s="106">
        <f t="shared" si="104"/>
        <v>56.46437995</v>
      </c>
      <c r="S56" s="108">
        <f t="shared" si="105"/>
        <v>49.85771973</v>
      </c>
      <c r="T56" s="100">
        <f t="shared" si="106"/>
        <v>43.53562005</v>
      </c>
      <c r="U56" s="108">
        <f t="shared" si="107"/>
        <v>50.14228027</v>
      </c>
      <c r="V56" s="106">
        <f t="shared" si="108"/>
        <v>100</v>
      </c>
      <c r="W56" s="107">
        <f t="shared" si="109"/>
        <v>100</v>
      </c>
    </row>
    <row r="57" ht="15.75" customHeight="1">
      <c r="A57" s="20" t="s">
        <v>36</v>
      </c>
      <c r="B57" s="106">
        <f t="shared" si="92"/>
        <v>7.75862069</v>
      </c>
      <c r="C57" s="108">
        <f t="shared" si="93"/>
        <v>1.640013612</v>
      </c>
      <c r="D57" s="100">
        <f t="shared" si="94"/>
        <v>92.24137931</v>
      </c>
      <c r="E57" s="108">
        <f t="shared" si="95"/>
        <v>98.35998639</v>
      </c>
      <c r="F57" s="106">
        <f t="shared" si="96"/>
        <v>100</v>
      </c>
      <c r="G57" s="107">
        <f t="shared" si="97"/>
        <v>100</v>
      </c>
      <c r="I57" s="20" t="s">
        <v>36</v>
      </c>
      <c r="J57" s="106">
        <f t="shared" si="98"/>
        <v>11.42857143</v>
      </c>
      <c r="K57" s="108">
        <f t="shared" si="99"/>
        <v>3.251250359</v>
      </c>
      <c r="L57" s="100">
        <f t="shared" si="100"/>
        <v>88.57142857</v>
      </c>
      <c r="M57" s="108">
        <f t="shared" si="101"/>
        <v>96.74874964</v>
      </c>
      <c r="N57" s="106">
        <f t="shared" si="102"/>
        <v>100</v>
      </c>
      <c r="O57" s="107">
        <f t="shared" si="103"/>
        <v>100</v>
      </c>
      <c r="Q57" s="20" t="s">
        <v>36</v>
      </c>
      <c r="R57" s="106">
        <f t="shared" si="104"/>
        <v>12.98701299</v>
      </c>
      <c r="S57" s="108">
        <f t="shared" si="105"/>
        <v>3.83060846</v>
      </c>
      <c r="T57" s="100">
        <f t="shared" si="106"/>
        <v>87.01298701</v>
      </c>
      <c r="U57" s="108">
        <f t="shared" si="107"/>
        <v>96.16939154</v>
      </c>
      <c r="V57" s="106">
        <f t="shared" si="108"/>
        <v>100</v>
      </c>
      <c r="W57" s="107">
        <f t="shared" si="109"/>
        <v>100</v>
      </c>
    </row>
    <row r="58" ht="15.75" customHeight="1">
      <c r="A58" s="63" t="s">
        <v>13</v>
      </c>
      <c r="B58" s="115">
        <f t="shared" si="92"/>
        <v>94.32658109</v>
      </c>
      <c r="C58" s="116">
        <f t="shared" si="93"/>
        <v>58.24639108</v>
      </c>
      <c r="D58" s="117">
        <f t="shared" si="94"/>
        <v>5.673418911</v>
      </c>
      <c r="E58" s="116">
        <f t="shared" si="95"/>
        <v>41.75360892</v>
      </c>
      <c r="F58" s="115">
        <f t="shared" si="96"/>
        <v>100</v>
      </c>
      <c r="G58" s="118">
        <f t="shared" si="97"/>
        <v>100</v>
      </c>
      <c r="I58" s="63" t="s">
        <v>13</v>
      </c>
      <c r="J58" s="115">
        <f t="shared" si="98"/>
        <v>94.90621845</v>
      </c>
      <c r="K58" s="116">
        <f t="shared" si="99"/>
        <v>64.56382529</v>
      </c>
      <c r="L58" s="117">
        <f t="shared" si="100"/>
        <v>5.093781548</v>
      </c>
      <c r="M58" s="116">
        <f t="shared" si="101"/>
        <v>35.43617471</v>
      </c>
      <c r="N58" s="115">
        <f t="shared" si="102"/>
        <v>100</v>
      </c>
      <c r="O58" s="118">
        <f t="shared" si="103"/>
        <v>100</v>
      </c>
      <c r="Q58" s="63" t="s">
        <v>13</v>
      </c>
      <c r="R58" s="115">
        <f t="shared" si="104"/>
        <v>95.88679168</v>
      </c>
      <c r="S58" s="116">
        <f t="shared" si="105"/>
        <v>73.98460716</v>
      </c>
      <c r="T58" s="117">
        <f t="shared" si="106"/>
        <v>4.113208323</v>
      </c>
      <c r="U58" s="116">
        <f t="shared" si="107"/>
        <v>26.01539284</v>
      </c>
      <c r="V58" s="115">
        <f t="shared" si="108"/>
        <v>100</v>
      </c>
      <c r="W58" s="118">
        <f t="shared" si="109"/>
        <v>100</v>
      </c>
    </row>
    <row r="59" ht="15.75" customHeight="1"/>
    <row r="60" ht="15.75" customHeight="1">
      <c r="B60" s="33"/>
      <c r="C60" s="33"/>
      <c r="D60" s="33"/>
      <c r="E60" s="33"/>
      <c r="F60" s="33"/>
      <c r="G60" s="33"/>
      <c r="J60" s="33"/>
      <c r="K60" s="33"/>
      <c r="L60" s="33"/>
      <c r="M60" s="33"/>
      <c r="N60" s="33"/>
      <c r="O60" s="33"/>
    </row>
    <row r="61" ht="15.75" customHeight="1">
      <c r="A61" s="131" t="s">
        <v>66</v>
      </c>
      <c r="I61" s="131" t="s">
        <v>67</v>
      </c>
    </row>
    <row r="62" ht="15.75" customHeight="1">
      <c r="A62" s="5" t="s">
        <v>9</v>
      </c>
      <c r="B62" s="6" t="s">
        <v>68</v>
      </c>
      <c r="C62" s="8"/>
      <c r="D62" s="6" t="s">
        <v>69</v>
      </c>
      <c r="E62" s="8"/>
      <c r="F62" s="6" t="s">
        <v>13</v>
      </c>
      <c r="G62" s="10"/>
      <c r="I62" s="5" t="s">
        <v>9</v>
      </c>
      <c r="J62" s="6" t="s">
        <v>68</v>
      </c>
      <c r="K62" s="8"/>
      <c r="L62" s="6" t="s">
        <v>69</v>
      </c>
      <c r="M62" s="8"/>
      <c r="N62" s="6" t="s">
        <v>13</v>
      </c>
      <c r="O62" s="10"/>
    </row>
    <row r="63" ht="15.75" customHeight="1">
      <c r="A63" s="12" t="s">
        <v>19</v>
      </c>
      <c r="B63" s="14" t="s">
        <v>21</v>
      </c>
      <c r="C63" s="14" t="s">
        <v>44</v>
      </c>
      <c r="D63" s="14" t="s">
        <v>21</v>
      </c>
      <c r="E63" s="14" t="s">
        <v>44</v>
      </c>
      <c r="F63" s="14" t="s">
        <v>21</v>
      </c>
      <c r="G63" s="16" t="s">
        <v>23</v>
      </c>
      <c r="I63" s="12" t="s">
        <v>19</v>
      </c>
      <c r="J63" s="14" t="s">
        <v>21</v>
      </c>
      <c r="K63" s="14" t="s">
        <v>44</v>
      </c>
      <c r="L63" s="14" t="s">
        <v>21</v>
      </c>
      <c r="M63" s="14" t="s">
        <v>44</v>
      </c>
      <c r="N63" s="14" t="s">
        <v>21</v>
      </c>
      <c r="O63" s="16" t="s">
        <v>23</v>
      </c>
    </row>
    <row r="64" ht="15.75" customHeight="1">
      <c r="A64" s="20" t="s">
        <v>25</v>
      </c>
      <c r="B64" s="135">
        <f t="shared" ref="B64:G64" si="110">B6-J6</f>
        <v>-8538</v>
      </c>
      <c r="C64" s="136">
        <f t="shared" si="110"/>
        <v>-1483.931152</v>
      </c>
      <c r="D64" s="137">
        <f t="shared" si="110"/>
        <v>-157</v>
      </c>
      <c r="E64" s="136">
        <f t="shared" si="110"/>
        <v>-59.90500539</v>
      </c>
      <c r="F64" s="21">
        <f t="shared" si="110"/>
        <v>-8695</v>
      </c>
      <c r="G64" s="27">
        <f t="shared" si="110"/>
        <v>-1543.836157</v>
      </c>
      <c r="I64" s="20" t="s">
        <v>25</v>
      </c>
      <c r="J64" s="135">
        <f t="shared" ref="J64:O64" si="111">J6-R6</f>
        <v>15036</v>
      </c>
      <c r="K64" s="136">
        <f t="shared" si="111"/>
        <v>2885.741956</v>
      </c>
      <c r="L64" s="137">
        <f t="shared" si="111"/>
        <v>780</v>
      </c>
      <c r="M64" s="136">
        <f t="shared" si="111"/>
        <v>193.0869736</v>
      </c>
      <c r="N64" s="21">
        <f t="shared" si="111"/>
        <v>15816</v>
      </c>
      <c r="O64" s="27">
        <f t="shared" si="111"/>
        <v>3078.82893</v>
      </c>
    </row>
    <row r="65" ht="15.75" customHeight="1">
      <c r="A65" s="20" t="s">
        <v>28</v>
      </c>
      <c r="B65" s="21">
        <f t="shared" ref="B65:G65" si="112">B7-J7</f>
        <v>512</v>
      </c>
      <c r="C65" s="22">
        <f t="shared" si="112"/>
        <v>337.2350403</v>
      </c>
      <c r="D65" s="32">
        <f t="shared" si="112"/>
        <v>-9</v>
      </c>
      <c r="E65" s="22">
        <f t="shared" si="112"/>
        <v>-8.854297638</v>
      </c>
      <c r="F65" s="21">
        <f t="shared" si="112"/>
        <v>503</v>
      </c>
      <c r="G65" s="27">
        <f t="shared" si="112"/>
        <v>328.3807427</v>
      </c>
      <c r="I65" s="20" t="s">
        <v>28</v>
      </c>
      <c r="J65" s="21">
        <f t="shared" ref="J65:O65" si="113">J7-R7</f>
        <v>2302</v>
      </c>
      <c r="K65" s="22">
        <f t="shared" si="113"/>
        <v>1949.026077</v>
      </c>
      <c r="L65" s="32">
        <f t="shared" si="113"/>
        <v>274</v>
      </c>
      <c r="M65" s="22">
        <f t="shared" si="113"/>
        <v>206.9147505</v>
      </c>
      <c r="N65" s="21">
        <f t="shared" si="113"/>
        <v>2576</v>
      </c>
      <c r="O65" s="27">
        <f t="shared" si="113"/>
        <v>2155.940828</v>
      </c>
    </row>
    <row r="66" ht="15.75" customHeight="1">
      <c r="A66" s="20" t="s">
        <v>29</v>
      </c>
      <c r="B66" s="21">
        <f t="shared" ref="B66:G66" si="114">B8-J8</f>
        <v>798</v>
      </c>
      <c r="C66" s="22">
        <f t="shared" si="114"/>
        <v>996.6325972</v>
      </c>
      <c r="D66" s="32">
        <f t="shared" si="114"/>
        <v>40</v>
      </c>
      <c r="E66" s="22">
        <f t="shared" si="114"/>
        <v>41.43027243</v>
      </c>
      <c r="F66" s="21">
        <f t="shared" si="114"/>
        <v>838</v>
      </c>
      <c r="G66" s="27">
        <f t="shared" si="114"/>
        <v>1038.06287</v>
      </c>
      <c r="I66" s="20" t="s">
        <v>29</v>
      </c>
      <c r="J66" s="21">
        <f t="shared" ref="J66:O66" si="115">J8-R8</f>
        <v>1224</v>
      </c>
      <c r="K66" s="22">
        <f t="shared" si="115"/>
        <v>2108.573916</v>
      </c>
      <c r="L66" s="32">
        <f t="shared" si="115"/>
        <v>230</v>
      </c>
      <c r="M66" s="22">
        <f t="shared" si="115"/>
        <v>358.4522858</v>
      </c>
      <c r="N66" s="21">
        <f t="shared" si="115"/>
        <v>1454</v>
      </c>
      <c r="O66" s="27">
        <f t="shared" si="115"/>
        <v>2467.026201</v>
      </c>
    </row>
    <row r="67" ht="15.75" customHeight="1">
      <c r="A67" s="20" t="s">
        <v>30</v>
      </c>
      <c r="B67" s="21">
        <f t="shared" ref="B67:G67" si="116">B9-J9</f>
        <v>338</v>
      </c>
      <c r="C67" s="22">
        <f t="shared" si="116"/>
        <v>276.5716593</v>
      </c>
      <c r="D67" s="32">
        <f t="shared" si="116"/>
        <v>145</v>
      </c>
      <c r="E67" s="22">
        <f t="shared" si="116"/>
        <v>426.3028823</v>
      </c>
      <c r="F67" s="21">
        <f t="shared" si="116"/>
        <v>483</v>
      </c>
      <c r="G67" s="27">
        <f t="shared" si="116"/>
        <v>702.8745416</v>
      </c>
      <c r="I67" s="20" t="s">
        <v>30</v>
      </c>
      <c r="J67" s="21">
        <f t="shared" ref="J67:O67" si="117">J9-R9</f>
        <v>-473</v>
      </c>
      <c r="K67" s="22">
        <f t="shared" si="117"/>
        <v>-708.1276441</v>
      </c>
      <c r="L67" s="32">
        <f t="shared" si="117"/>
        <v>232</v>
      </c>
      <c r="M67" s="22">
        <f t="shared" si="117"/>
        <v>779.2190933</v>
      </c>
      <c r="N67" s="21">
        <f t="shared" si="117"/>
        <v>-241</v>
      </c>
      <c r="O67" s="27">
        <f t="shared" si="117"/>
        <v>71.09144915</v>
      </c>
    </row>
    <row r="68" ht="15.75" customHeight="1">
      <c r="A68" s="20" t="s">
        <v>31</v>
      </c>
      <c r="B68" s="21">
        <f t="shared" ref="B68:G68" si="118">B10-J10</f>
        <v>-542</v>
      </c>
      <c r="C68" s="22">
        <f t="shared" si="118"/>
        <v>-4167.769422</v>
      </c>
      <c r="D68" s="32">
        <f t="shared" si="118"/>
        <v>36</v>
      </c>
      <c r="E68" s="22">
        <f t="shared" si="118"/>
        <v>233.7101385</v>
      </c>
      <c r="F68" s="21">
        <f t="shared" si="118"/>
        <v>-506</v>
      </c>
      <c r="G68" s="27">
        <f t="shared" si="118"/>
        <v>-3934.059283</v>
      </c>
      <c r="I68" s="20" t="s">
        <v>31</v>
      </c>
      <c r="J68" s="21">
        <f t="shared" ref="J68:O68" si="119">J10-R10</f>
        <v>-1564</v>
      </c>
      <c r="K68" s="22">
        <f t="shared" si="119"/>
        <v>-10345.517</v>
      </c>
      <c r="L68" s="32">
        <f t="shared" si="119"/>
        <v>79</v>
      </c>
      <c r="M68" s="22">
        <f t="shared" si="119"/>
        <v>637.2358798</v>
      </c>
      <c r="N68" s="21">
        <f t="shared" si="119"/>
        <v>-1485</v>
      </c>
      <c r="O68" s="27">
        <f t="shared" si="119"/>
        <v>-9708.281123</v>
      </c>
    </row>
    <row r="69" ht="15.75" customHeight="1">
      <c r="A69" s="20" t="s">
        <v>32</v>
      </c>
      <c r="B69" s="21">
        <f t="shared" ref="B69:G69" si="120">B11-J11</f>
        <v>-886</v>
      </c>
      <c r="C69" s="22">
        <f t="shared" si="120"/>
        <v>-12289.56768</v>
      </c>
      <c r="D69" s="32">
        <f t="shared" si="120"/>
        <v>30</v>
      </c>
      <c r="E69" s="22">
        <f t="shared" si="120"/>
        <v>373.345605</v>
      </c>
      <c r="F69" s="21">
        <f t="shared" si="120"/>
        <v>-856</v>
      </c>
      <c r="G69" s="27">
        <f t="shared" si="120"/>
        <v>-11916.22208</v>
      </c>
      <c r="I69" s="20" t="s">
        <v>32</v>
      </c>
      <c r="J69" s="21">
        <f t="shared" ref="J69:O69" si="121">J11-R11</f>
        <v>-1598</v>
      </c>
      <c r="K69" s="22">
        <f t="shared" si="121"/>
        <v>-21785.81645</v>
      </c>
      <c r="L69" s="32">
        <f t="shared" si="121"/>
        <v>50</v>
      </c>
      <c r="M69" s="22">
        <f t="shared" si="121"/>
        <v>754.9487559</v>
      </c>
      <c r="N69" s="21">
        <f t="shared" si="121"/>
        <v>-1548</v>
      </c>
      <c r="O69" s="27">
        <f t="shared" si="121"/>
        <v>-21030.8677</v>
      </c>
    </row>
    <row r="70" ht="15.75" customHeight="1">
      <c r="A70" s="20" t="s">
        <v>33</v>
      </c>
      <c r="B70" s="21">
        <f t="shared" ref="B70:G70" si="122">B12-J12</f>
        <v>-400</v>
      </c>
      <c r="C70" s="22">
        <f t="shared" si="122"/>
        <v>-11515.62189</v>
      </c>
      <c r="D70" s="32">
        <f t="shared" si="122"/>
        <v>48</v>
      </c>
      <c r="E70" s="22">
        <f t="shared" si="122"/>
        <v>1348.990931</v>
      </c>
      <c r="F70" s="21">
        <f t="shared" si="122"/>
        <v>-352</v>
      </c>
      <c r="G70" s="27">
        <f t="shared" si="122"/>
        <v>-10166.63096</v>
      </c>
      <c r="I70" s="20" t="s">
        <v>33</v>
      </c>
      <c r="J70" s="21">
        <f t="shared" ref="J70:O70" si="123">J12-R12</f>
        <v>-903</v>
      </c>
      <c r="K70" s="22">
        <f t="shared" si="123"/>
        <v>-25931.86388</v>
      </c>
      <c r="L70" s="32">
        <f t="shared" si="123"/>
        <v>40</v>
      </c>
      <c r="M70" s="22">
        <f t="shared" si="123"/>
        <v>1298.429058</v>
      </c>
      <c r="N70" s="21">
        <f t="shared" si="123"/>
        <v>-863</v>
      </c>
      <c r="O70" s="27">
        <f t="shared" si="123"/>
        <v>-24633.43482</v>
      </c>
    </row>
    <row r="71" ht="15.75" customHeight="1">
      <c r="A71" s="20" t="s">
        <v>34</v>
      </c>
      <c r="B71" s="21">
        <f t="shared" ref="B71:G71" si="124">B13-J13</f>
        <v>-30</v>
      </c>
      <c r="C71" s="22">
        <f t="shared" si="124"/>
        <v>-2521.931441</v>
      </c>
      <c r="D71" s="32">
        <f t="shared" si="124"/>
        <v>2</v>
      </c>
      <c r="E71" s="22">
        <f t="shared" si="124"/>
        <v>125.1015954</v>
      </c>
      <c r="F71" s="21">
        <f t="shared" si="124"/>
        <v>-28</v>
      </c>
      <c r="G71" s="27">
        <f t="shared" si="124"/>
        <v>-2396.829846</v>
      </c>
      <c r="I71" s="20" t="s">
        <v>34</v>
      </c>
      <c r="J71" s="21">
        <f t="shared" ref="J71:O71" si="125">J13-R13</f>
        <v>-122</v>
      </c>
      <c r="K71" s="22">
        <f t="shared" si="125"/>
        <v>-7974.322642</v>
      </c>
      <c r="L71" s="32">
        <f t="shared" si="125"/>
        <v>8</v>
      </c>
      <c r="M71" s="22">
        <f t="shared" si="125"/>
        <v>816.9449933</v>
      </c>
      <c r="N71" s="21">
        <f t="shared" si="125"/>
        <v>-114</v>
      </c>
      <c r="O71" s="27">
        <f t="shared" si="125"/>
        <v>-7157.377649</v>
      </c>
    </row>
    <row r="72" ht="15.75" customHeight="1">
      <c r="A72" s="20" t="s">
        <v>35</v>
      </c>
      <c r="B72" s="21">
        <f t="shared" ref="B72:G72" si="126">B14-J14</f>
        <v>-26</v>
      </c>
      <c r="C72" s="22">
        <f t="shared" si="126"/>
        <v>-5081.776417</v>
      </c>
      <c r="D72" s="32">
        <f t="shared" si="126"/>
        <v>17</v>
      </c>
      <c r="E72" s="22">
        <f t="shared" si="126"/>
        <v>3987.652756</v>
      </c>
      <c r="F72" s="21">
        <f t="shared" si="126"/>
        <v>-9</v>
      </c>
      <c r="G72" s="27">
        <f t="shared" si="126"/>
        <v>-1094.123662</v>
      </c>
      <c r="I72" s="20" t="s">
        <v>35</v>
      </c>
      <c r="J72" s="21">
        <f t="shared" ref="J72:O72" si="127">J14-R14</f>
        <v>-5</v>
      </c>
      <c r="K72" s="22">
        <f t="shared" si="127"/>
        <v>-2157.537396</v>
      </c>
      <c r="L72" s="32">
        <f t="shared" si="127"/>
        <v>32</v>
      </c>
      <c r="M72" s="22">
        <f t="shared" si="127"/>
        <v>4978.693624</v>
      </c>
      <c r="N72" s="21">
        <f t="shared" si="127"/>
        <v>27</v>
      </c>
      <c r="O72" s="27">
        <f t="shared" si="127"/>
        <v>2821.156228</v>
      </c>
    </row>
    <row r="73" ht="15.75" customHeight="1">
      <c r="A73" s="20" t="s">
        <v>36</v>
      </c>
      <c r="B73" s="21">
        <f t="shared" ref="B73:G73" si="128">B15-J15</f>
        <v>-3</v>
      </c>
      <c r="C73" s="22">
        <f t="shared" si="128"/>
        <v>-3525.715948</v>
      </c>
      <c r="D73" s="32">
        <f t="shared" si="128"/>
        <v>14</v>
      </c>
      <c r="E73" s="22">
        <f t="shared" si="128"/>
        <v>81210.71469</v>
      </c>
      <c r="F73" s="21">
        <f t="shared" si="128"/>
        <v>11</v>
      </c>
      <c r="G73" s="27">
        <f t="shared" si="128"/>
        <v>77684.99874</v>
      </c>
      <c r="I73" s="20" t="s">
        <v>36</v>
      </c>
      <c r="J73" s="21">
        <f t="shared" ref="J73:O73" si="129">J15-R15</f>
        <v>2</v>
      </c>
      <c r="K73" s="22">
        <f t="shared" si="129"/>
        <v>2378.286978</v>
      </c>
      <c r="L73" s="32">
        <f t="shared" si="129"/>
        <v>26</v>
      </c>
      <c r="M73" s="22">
        <f t="shared" si="129"/>
        <v>104762.7559</v>
      </c>
      <c r="N73" s="21">
        <f t="shared" si="129"/>
        <v>28</v>
      </c>
      <c r="O73" s="27">
        <f t="shared" si="129"/>
        <v>107141.0429</v>
      </c>
    </row>
    <row r="74" ht="15.75" customHeight="1">
      <c r="A74" s="63" t="s">
        <v>71</v>
      </c>
      <c r="B74" s="65">
        <f t="shared" ref="B74:G74" si="130">B16-J16</f>
        <v>-8777</v>
      </c>
      <c r="C74" s="66">
        <f t="shared" si="130"/>
        <v>-38975.87466</v>
      </c>
      <c r="D74" s="139">
        <f t="shared" si="130"/>
        <v>166</v>
      </c>
      <c r="E74" s="66">
        <f t="shared" si="130"/>
        <v>87678.48957</v>
      </c>
      <c r="F74" s="65">
        <f t="shared" si="130"/>
        <v>-8611</v>
      </c>
      <c r="G74" s="68">
        <f t="shared" si="130"/>
        <v>48702.61491</v>
      </c>
      <c r="I74" s="63" t="s">
        <v>71</v>
      </c>
      <c r="J74" s="65">
        <f t="shared" ref="J74:O74" si="131">J16-R16</f>
        <v>13899</v>
      </c>
      <c r="K74" s="66">
        <f t="shared" si="131"/>
        <v>-59581.55609</v>
      </c>
      <c r="L74" s="139">
        <f t="shared" si="131"/>
        <v>1751</v>
      </c>
      <c r="M74" s="66">
        <f t="shared" si="131"/>
        <v>114786.6813</v>
      </c>
      <c r="N74" s="65">
        <f t="shared" si="131"/>
        <v>15650</v>
      </c>
      <c r="O74" s="68">
        <f t="shared" si="131"/>
        <v>55205.12522</v>
      </c>
    </row>
    <row r="75" ht="15.75" customHeight="1"/>
    <row r="76" ht="15.75" customHeight="1">
      <c r="A76" s="140" t="s">
        <v>72</v>
      </c>
      <c r="I76" s="140" t="s">
        <v>73</v>
      </c>
    </row>
    <row r="77" ht="15.75" customHeight="1">
      <c r="A77" s="5" t="s">
        <v>9</v>
      </c>
      <c r="B77" s="6" t="s">
        <v>68</v>
      </c>
      <c r="C77" s="8"/>
      <c r="D77" s="6" t="s">
        <v>69</v>
      </c>
      <c r="E77" s="8"/>
      <c r="F77" s="6" t="s">
        <v>13</v>
      </c>
      <c r="G77" s="10"/>
      <c r="I77" s="5" t="s">
        <v>9</v>
      </c>
      <c r="J77" s="6" t="s">
        <v>68</v>
      </c>
      <c r="K77" s="8"/>
      <c r="L77" s="6" t="s">
        <v>69</v>
      </c>
      <c r="M77" s="8"/>
      <c r="N77" s="6" t="s">
        <v>13</v>
      </c>
      <c r="O77" s="10"/>
    </row>
    <row r="78" ht="15.75" customHeight="1">
      <c r="A78" s="12" t="s">
        <v>19</v>
      </c>
      <c r="B78" s="14" t="s">
        <v>21</v>
      </c>
      <c r="C78" s="14" t="s">
        <v>44</v>
      </c>
      <c r="D78" s="14" t="s">
        <v>21</v>
      </c>
      <c r="E78" s="14" t="s">
        <v>44</v>
      </c>
      <c r="F78" s="14" t="s">
        <v>21</v>
      </c>
      <c r="G78" s="16" t="s">
        <v>23</v>
      </c>
      <c r="I78" s="12" t="s">
        <v>19</v>
      </c>
      <c r="J78" s="14" t="s">
        <v>21</v>
      </c>
      <c r="K78" s="14" t="s">
        <v>44</v>
      </c>
      <c r="L78" s="14" t="s">
        <v>21</v>
      </c>
      <c r="M78" s="14" t="s">
        <v>44</v>
      </c>
      <c r="N78" s="14" t="s">
        <v>21</v>
      </c>
      <c r="O78" s="16" t="s">
        <v>23</v>
      </c>
    </row>
    <row r="79" ht="15.75" customHeight="1">
      <c r="A79" s="20" t="s">
        <v>25</v>
      </c>
      <c r="B79" s="102">
        <f t="shared" ref="B79:G79" si="132">B64/J6*100</f>
        <v>-34.81345566</v>
      </c>
      <c r="C79" s="104">
        <f t="shared" si="132"/>
        <v>-27.38252273</v>
      </c>
      <c r="D79" s="105">
        <f t="shared" si="132"/>
        <v>-13.74781086</v>
      </c>
      <c r="E79" s="104">
        <f t="shared" si="132"/>
        <v>-20.2201011</v>
      </c>
      <c r="F79" s="106">
        <f t="shared" si="132"/>
        <v>-33.87618343</v>
      </c>
      <c r="G79" s="107">
        <f t="shared" si="132"/>
        <v>-27.01125835</v>
      </c>
      <c r="I79" s="20" t="s">
        <v>25</v>
      </c>
      <c r="J79" s="102">
        <f t="shared" ref="J79:O79" si="133">J64/R6*100</f>
        <v>158.4571609</v>
      </c>
      <c r="K79" s="104">
        <f t="shared" si="133"/>
        <v>113.9023894</v>
      </c>
      <c r="L79" s="105">
        <f t="shared" si="133"/>
        <v>215.4696133</v>
      </c>
      <c r="M79" s="104">
        <f t="shared" si="133"/>
        <v>187.1403186</v>
      </c>
      <c r="N79" s="106">
        <f t="shared" si="133"/>
        <v>160.5522282</v>
      </c>
      <c r="O79" s="107">
        <f t="shared" si="133"/>
        <v>116.7682893</v>
      </c>
    </row>
    <row r="80" ht="15.75" customHeight="1">
      <c r="A80" s="20" t="s">
        <v>28</v>
      </c>
      <c r="B80" s="106">
        <f t="shared" ref="B80:G80" si="134">B65/J7*100</f>
        <v>5.241068687</v>
      </c>
      <c r="C80" s="108">
        <f t="shared" si="134"/>
        <v>4.610480349</v>
      </c>
      <c r="D80" s="100">
        <f t="shared" si="134"/>
        <v>-1.551724138</v>
      </c>
      <c r="E80" s="108">
        <f t="shared" si="134"/>
        <v>-2.04154139</v>
      </c>
      <c r="F80" s="106">
        <f t="shared" si="134"/>
        <v>4.860372983</v>
      </c>
      <c r="G80" s="107">
        <f t="shared" si="134"/>
        <v>4.238134402</v>
      </c>
      <c r="I80" s="20" t="s">
        <v>28</v>
      </c>
      <c r="J80" s="106">
        <f t="shared" ref="J80:O80" si="135">J65/R7*100</f>
        <v>30.82898085</v>
      </c>
      <c r="K80" s="108">
        <f t="shared" si="135"/>
        <v>36.32511573</v>
      </c>
      <c r="L80" s="100">
        <f t="shared" si="135"/>
        <v>89.54248366</v>
      </c>
      <c r="M80" s="108">
        <f t="shared" si="135"/>
        <v>91.23557368</v>
      </c>
      <c r="N80" s="106">
        <f t="shared" si="135"/>
        <v>33.14035765</v>
      </c>
      <c r="O80" s="107">
        <f t="shared" si="135"/>
        <v>38.55197137</v>
      </c>
    </row>
    <row r="81" ht="15.75" customHeight="1">
      <c r="A81" s="20" t="s">
        <v>29</v>
      </c>
      <c r="B81" s="106">
        <f t="shared" ref="B81:G81" si="136">B66/J8*100</f>
        <v>5.9159315</v>
      </c>
      <c r="C81" s="108">
        <f t="shared" si="136"/>
        <v>4.9799259</v>
      </c>
      <c r="D81" s="100">
        <f t="shared" si="136"/>
        <v>6.033182504</v>
      </c>
      <c r="E81" s="108">
        <f t="shared" si="136"/>
        <v>4.20419914</v>
      </c>
      <c r="F81" s="106">
        <f t="shared" si="136"/>
        <v>5.921424534</v>
      </c>
      <c r="G81" s="107">
        <f t="shared" si="136"/>
        <v>4.943521319</v>
      </c>
      <c r="I81" s="20" t="s">
        <v>29</v>
      </c>
      <c r="J81" s="106">
        <f t="shared" ref="J81:O81" si="137">J66/R8*100</f>
        <v>9.979616796</v>
      </c>
      <c r="K81" s="108">
        <f t="shared" si="137"/>
        <v>11.77683017</v>
      </c>
      <c r="L81" s="100">
        <f t="shared" si="137"/>
        <v>53.11778291</v>
      </c>
      <c r="M81" s="108">
        <f t="shared" si="137"/>
        <v>57.16964933</v>
      </c>
      <c r="N81" s="106">
        <f t="shared" si="137"/>
        <v>11.45062215</v>
      </c>
      <c r="O81" s="107">
        <f t="shared" si="137"/>
        <v>13.31266384</v>
      </c>
    </row>
    <row r="82" ht="15.75" customHeight="1">
      <c r="A82" s="20" t="s">
        <v>30</v>
      </c>
      <c r="B82" s="106">
        <f t="shared" ref="B82:G82" si="138">B67/J9*100</f>
        <v>1.516919487</v>
      </c>
      <c r="C82" s="108">
        <f t="shared" si="138"/>
        <v>0.3700354453</v>
      </c>
      <c r="D82" s="100">
        <f t="shared" si="138"/>
        <v>15.02590674</v>
      </c>
      <c r="E82" s="108">
        <f t="shared" si="138"/>
        <v>13.35246265</v>
      </c>
      <c r="F82" s="106">
        <f t="shared" si="138"/>
        <v>2.077687444</v>
      </c>
      <c r="G82" s="107">
        <f t="shared" si="138"/>
        <v>0.9018770721</v>
      </c>
      <c r="I82" s="20" t="s">
        <v>30</v>
      </c>
      <c r="J82" s="106">
        <f t="shared" ref="J82:O82" si="139">J67/R9*100</f>
        <v>-2.07866403</v>
      </c>
      <c r="K82" s="108">
        <f t="shared" si="139"/>
        <v>-0.9385381544</v>
      </c>
      <c r="L82" s="100">
        <f t="shared" si="139"/>
        <v>31.65075034</v>
      </c>
      <c r="M82" s="108">
        <f t="shared" si="139"/>
        <v>32.28622919</v>
      </c>
      <c r="N82" s="106">
        <f t="shared" si="139"/>
        <v>-1.026055858</v>
      </c>
      <c r="O82" s="107">
        <f t="shared" si="139"/>
        <v>0.09130262026</v>
      </c>
    </row>
    <row r="83" ht="15.75" customHeight="1">
      <c r="A83" s="20" t="s">
        <v>31</v>
      </c>
      <c r="B83" s="106">
        <f t="shared" ref="B83:G83" si="140">B68/J10*100</f>
        <v>-3.142939983</v>
      </c>
      <c r="C83" s="108">
        <f t="shared" si="140"/>
        <v>-3.362173182</v>
      </c>
      <c r="D83" s="100">
        <f t="shared" si="140"/>
        <v>4.275534442</v>
      </c>
      <c r="E83" s="108">
        <f t="shared" si="140"/>
        <v>3.793112395</v>
      </c>
      <c r="F83" s="106">
        <f t="shared" si="140"/>
        <v>-2.797589429</v>
      </c>
      <c r="G83" s="107">
        <f t="shared" si="140"/>
        <v>-3.02336177</v>
      </c>
      <c r="I83" s="20" t="s">
        <v>31</v>
      </c>
      <c r="J83" s="106">
        <f t="shared" ref="J83:O83" si="141">J68/R10*100</f>
        <v>-8.315168271</v>
      </c>
      <c r="K83" s="108">
        <f t="shared" si="141"/>
        <v>-7.702939131</v>
      </c>
      <c r="L83" s="100">
        <f t="shared" si="141"/>
        <v>10.35386632</v>
      </c>
      <c r="M83" s="108">
        <f t="shared" si="141"/>
        <v>11.53535409</v>
      </c>
      <c r="N83" s="106">
        <f t="shared" si="141"/>
        <v>-7.587369712</v>
      </c>
      <c r="O83" s="107">
        <f t="shared" si="141"/>
        <v>-6.942902454</v>
      </c>
    </row>
    <row r="84" ht="15.75" customHeight="1">
      <c r="A84" s="20" t="s">
        <v>32</v>
      </c>
      <c r="B84" s="106">
        <f t="shared" ref="B84:G84" si="142">B69/J11*100</f>
        <v>-7.117037513</v>
      </c>
      <c r="C84" s="108">
        <f t="shared" si="142"/>
        <v>-7.069544363</v>
      </c>
      <c r="D84" s="100">
        <f t="shared" si="142"/>
        <v>5.059021922</v>
      </c>
      <c r="E84" s="108">
        <f t="shared" si="142"/>
        <v>4.462772948</v>
      </c>
      <c r="F84" s="106">
        <f t="shared" si="142"/>
        <v>-6.56341052</v>
      </c>
      <c r="G84" s="107">
        <f t="shared" si="142"/>
        <v>-6.540045518</v>
      </c>
      <c r="I84" s="20" t="s">
        <v>32</v>
      </c>
      <c r="J84" s="106">
        <f t="shared" ref="J84:O84" si="143">J69/R11*100</f>
        <v>-11.37609454</v>
      </c>
      <c r="K84" s="108">
        <f t="shared" si="143"/>
        <v>-11.13657638</v>
      </c>
      <c r="L84" s="100">
        <f t="shared" si="143"/>
        <v>9.208103131</v>
      </c>
      <c r="M84" s="108">
        <f t="shared" si="143"/>
        <v>9.919404217</v>
      </c>
      <c r="N84" s="106">
        <f t="shared" si="143"/>
        <v>-10.61000685</v>
      </c>
      <c r="O84" s="107">
        <f t="shared" si="143"/>
        <v>-10.34806273</v>
      </c>
    </row>
    <row r="85" ht="15.75" customHeight="1">
      <c r="A85" s="20" t="s">
        <v>33</v>
      </c>
      <c r="B85" s="106">
        <f t="shared" ref="B85:G85" si="144">B70/J12*100</f>
        <v>-6.279434851</v>
      </c>
      <c r="C85" s="108">
        <f t="shared" si="144"/>
        <v>-6.222335166</v>
      </c>
      <c r="D85" s="100">
        <f t="shared" si="144"/>
        <v>9.795918367</v>
      </c>
      <c r="E85" s="108">
        <f t="shared" si="144"/>
        <v>8.86893784</v>
      </c>
      <c r="F85" s="106">
        <f t="shared" si="144"/>
        <v>-5.131195335</v>
      </c>
      <c r="G85" s="107">
        <f t="shared" si="144"/>
        <v>-5.07622342</v>
      </c>
      <c r="I85" s="20" t="s">
        <v>33</v>
      </c>
      <c r="J85" s="106">
        <f t="shared" ref="J85:O85" si="145">J70/R12*100</f>
        <v>-12.41578441</v>
      </c>
      <c r="K85" s="108">
        <f t="shared" si="145"/>
        <v>-12.28992468</v>
      </c>
      <c r="L85" s="100">
        <f t="shared" si="145"/>
        <v>8.888888889</v>
      </c>
      <c r="M85" s="108">
        <f t="shared" si="145"/>
        <v>9.33325391</v>
      </c>
      <c r="N85" s="106">
        <f t="shared" si="145"/>
        <v>-11.17441409</v>
      </c>
      <c r="O85" s="107">
        <f t="shared" si="145"/>
        <v>-10.95243513</v>
      </c>
    </row>
    <row r="86" ht="15.75" customHeight="1">
      <c r="A86" s="20" t="s">
        <v>34</v>
      </c>
      <c r="B86" s="106">
        <f t="shared" ref="B86:G86" si="146">B71/J13*100</f>
        <v>-3.658536585</v>
      </c>
      <c r="C86" s="108">
        <f t="shared" si="146"/>
        <v>-4.679326786</v>
      </c>
      <c r="D86" s="100">
        <f t="shared" si="146"/>
        <v>1.069518717</v>
      </c>
      <c r="E86" s="108">
        <f t="shared" si="146"/>
        <v>0.9448224386</v>
      </c>
      <c r="F86" s="106">
        <f t="shared" si="146"/>
        <v>-2.780536246</v>
      </c>
      <c r="G86" s="107">
        <f t="shared" si="146"/>
        <v>-3.570114978</v>
      </c>
      <c r="I86" s="20" t="s">
        <v>34</v>
      </c>
      <c r="J86" s="106">
        <f t="shared" ref="J86:O86" si="147">J71/R13*100</f>
        <v>-12.95116773</v>
      </c>
      <c r="K86" s="108">
        <f t="shared" si="147"/>
        <v>-12.88893998</v>
      </c>
      <c r="L86" s="100">
        <f t="shared" si="147"/>
        <v>4.469273743</v>
      </c>
      <c r="M86" s="108">
        <f t="shared" si="147"/>
        <v>6.5756414</v>
      </c>
      <c r="N86" s="106">
        <f t="shared" si="147"/>
        <v>-10.16949153</v>
      </c>
      <c r="O86" s="107">
        <f t="shared" si="147"/>
        <v>-9.633946855</v>
      </c>
    </row>
    <row r="87" ht="15.75" customHeight="1">
      <c r="A87" s="20" t="s">
        <v>35</v>
      </c>
      <c r="B87" s="106">
        <f t="shared" ref="B87:G87" si="148">B72/J14*100</f>
        <v>-12.44019139</v>
      </c>
      <c r="C87" s="108">
        <f t="shared" si="148"/>
        <v>-14.81194581</v>
      </c>
      <c r="D87" s="100">
        <f t="shared" si="148"/>
        <v>8.629441624</v>
      </c>
      <c r="E87" s="108">
        <f t="shared" si="148"/>
        <v>9.573507895</v>
      </c>
      <c r="F87" s="106">
        <f t="shared" si="148"/>
        <v>-2.216748768</v>
      </c>
      <c r="G87" s="107">
        <f t="shared" si="148"/>
        <v>-1.440363594</v>
      </c>
      <c r="I87" s="20" t="s">
        <v>35</v>
      </c>
      <c r="J87" s="106">
        <f t="shared" ref="J87:O87" si="149">J72/R14*100</f>
        <v>-2.336448598</v>
      </c>
      <c r="K87" s="108">
        <f t="shared" si="149"/>
        <v>-5.916544722</v>
      </c>
      <c r="L87" s="100">
        <f t="shared" si="149"/>
        <v>19.39393939</v>
      </c>
      <c r="M87" s="108">
        <f t="shared" si="149"/>
        <v>13.57542871</v>
      </c>
      <c r="N87" s="106">
        <f t="shared" si="149"/>
        <v>7.124010554</v>
      </c>
      <c r="O87" s="107">
        <f t="shared" si="149"/>
        <v>3.857175224</v>
      </c>
    </row>
    <row r="88" ht="15.75" customHeight="1">
      <c r="A88" s="20" t="s">
        <v>36</v>
      </c>
      <c r="B88" s="106">
        <f t="shared" ref="B88:G88" si="150">B73/J15*100</f>
        <v>-25</v>
      </c>
      <c r="C88" s="108">
        <f t="shared" si="150"/>
        <v>-36.40295992</v>
      </c>
      <c r="D88" s="100">
        <f t="shared" si="150"/>
        <v>15.05376344</v>
      </c>
      <c r="E88" s="108">
        <f t="shared" si="150"/>
        <v>28.17784411</v>
      </c>
      <c r="F88" s="106">
        <f t="shared" si="150"/>
        <v>10.47619048</v>
      </c>
      <c r="G88" s="107">
        <f t="shared" si="150"/>
        <v>26.07816049</v>
      </c>
      <c r="I88" s="20" t="s">
        <v>36</v>
      </c>
      <c r="J88" s="106">
        <f t="shared" ref="J88:O88" si="151">J73/R15*100</f>
        <v>20</v>
      </c>
      <c r="K88" s="108">
        <f t="shared" si="151"/>
        <v>32.54824906</v>
      </c>
      <c r="L88" s="100">
        <f t="shared" si="151"/>
        <v>38.80597015</v>
      </c>
      <c r="M88" s="108">
        <f t="shared" si="151"/>
        <v>57.10855642</v>
      </c>
      <c r="N88" s="106">
        <f t="shared" si="151"/>
        <v>36.36363636</v>
      </c>
      <c r="O88" s="107">
        <f t="shared" si="151"/>
        <v>56.16774721</v>
      </c>
    </row>
    <row r="89" ht="15.75" customHeight="1">
      <c r="A89" s="63" t="s">
        <v>71</v>
      </c>
      <c r="B89" s="115">
        <f t="shared" ref="B89:G89" si="152">B74/J16*100</f>
        <v>-8.189791919</v>
      </c>
      <c r="C89" s="116">
        <f t="shared" si="152"/>
        <v>-5.663075712</v>
      </c>
      <c r="D89" s="117">
        <f t="shared" si="152"/>
        <v>2.885952712</v>
      </c>
      <c r="E89" s="116">
        <f t="shared" si="152"/>
        <v>23.21089982</v>
      </c>
      <c r="F89" s="115">
        <f t="shared" si="152"/>
        <v>-7.625617683</v>
      </c>
      <c r="G89" s="118">
        <f t="shared" si="152"/>
        <v>4.568756702</v>
      </c>
      <c r="I89" s="63" t="s">
        <v>71</v>
      </c>
      <c r="J89" s="115">
        <f t="shared" ref="J89:O89" si="153">J74/R16*100</f>
        <v>14.90173795</v>
      </c>
      <c r="K89" s="116">
        <f t="shared" si="153"/>
        <v>-7.967288728</v>
      </c>
      <c r="L89" s="117">
        <f t="shared" si="153"/>
        <v>43.76405899</v>
      </c>
      <c r="M89" s="116">
        <f t="shared" si="153"/>
        <v>43.65170366</v>
      </c>
      <c r="N89" s="115">
        <f t="shared" si="153"/>
        <v>16.08890534</v>
      </c>
      <c r="O89" s="118">
        <f t="shared" si="153"/>
        <v>5.461594921</v>
      </c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4">
    <mergeCell ref="D21:E21"/>
    <mergeCell ref="F21:G21"/>
    <mergeCell ref="A23:G23"/>
    <mergeCell ref="I23:O23"/>
    <mergeCell ref="Q23:W23"/>
    <mergeCell ref="B21:C21"/>
    <mergeCell ref="A35:G35"/>
    <mergeCell ref="I35:O35"/>
    <mergeCell ref="Q35:W35"/>
    <mergeCell ref="A47:G47"/>
    <mergeCell ref="I47:O47"/>
    <mergeCell ref="Q47:W47"/>
    <mergeCell ref="J77:K77"/>
    <mergeCell ref="L77:M77"/>
    <mergeCell ref="B62:C62"/>
    <mergeCell ref="D62:E62"/>
    <mergeCell ref="F62:G62"/>
    <mergeCell ref="J62:K62"/>
    <mergeCell ref="L62:M62"/>
    <mergeCell ref="N62:O62"/>
    <mergeCell ref="B77:C77"/>
    <mergeCell ref="N77:O77"/>
    <mergeCell ref="T4:U4"/>
    <mergeCell ref="V4:W4"/>
    <mergeCell ref="B4:C4"/>
    <mergeCell ref="D4:E4"/>
    <mergeCell ref="F4:G4"/>
    <mergeCell ref="J4:K4"/>
    <mergeCell ref="L4:M4"/>
    <mergeCell ref="N4:O4"/>
    <mergeCell ref="R4:S4"/>
    <mergeCell ref="T17:U17"/>
    <mergeCell ref="V17:W17"/>
    <mergeCell ref="B17:C17"/>
    <mergeCell ref="D17:E17"/>
    <mergeCell ref="F17:G17"/>
    <mergeCell ref="J17:K17"/>
    <mergeCell ref="L17:M17"/>
    <mergeCell ref="N17:O17"/>
    <mergeCell ref="R17:S17"/>
    <mergeCell ref="J21:K21"/>
    <mergeCell ref="L21:M21"/>
    <mergeCell ref="R21:S21"/>
    <mergeCell ref="T21:U21"/>
    <mergeCell ref="V21:W21"/>
    <mergeCell ref="B19:C19"/>
    <mergeCell ref="D19:E19"/>
    <mergeCell ref="F19:G19"/>
    <mergeCell ref="J19:K19"/>
    <mergeCell ref="L19:M19"/>
    <mergeCell ref="N19:O19"/>
    <mergeCell ref="N21:O21"/>
    <mergeCell ref="D77:E77"/>
    <mergeCell ref="F77:G77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12.86"/>
    <col customWidth="1" min="2" max="11" width="8.71"/>
    <col customWidth="1" min="12" max="12" width="12.86"/>
    <col customWidth="1" min="13" max="14" width="8.43"/>
    <col customWidth="1" min="15" max="15" width="7.14"/>
    <col customWidth="1" min="16" max="16" width="7.43"/>
    <col customWidth="1" min="17" max="17" width="8.29"/>
    <col customWidth="1" min="18" max="18" width="7.0"/>
    <col customWidth="1" min="19" max="19" width="7.14"/>
    <col customWidth="1" min="20" max="20" width="7.57"/>
    <col customWidth="1" min="21" max="21" width="7.86"/>
    <col customWidth="1" min="22" max="22" width="8.71"/>
    <col customWidth="1" min="23" max="23" width="9.29"/>
    <col customWidth="1" min="24" max="24" width="7.71"/>
    <col customWidth="1" min="25" max="26" width="8.43"/>
    <col customWidth="1" min="27" max="27" width="7.14"/>
    <col customWidth="1" min="28" max="28" width="6.86"/>
    <col customWidth="1" min="29" max="29" width="8.29"/>
    <col customWidth="1" min="30" max="30" width="7.0"/>
    <col customWidth="1" min="31" max="31" width="7.14"/>
    <col customWidth="1" min="32" max="32" width="7.57"/>
    <col customWidth="1" min="33" max="33" width="7.86"/>
    <col customWidth="1" min="34" max="59" width="8.71"/>
  </cols>
  <sheetData>
    <row r="1">
      <c r="A1" s="2" t="s">
        <v>198</v>
      </c>
      <c r="J1" s="420"/>
      <c r="L1" s="2" t="s">
        <v>199</v>
      </c>
      <c r="U1" s="420"/>
      <c r="W1" s="2" t="s">
        <v>200</v>
      </c>
      <c r="X1" s="205"/>
      <c r="AG1" s="420"/>
    </row>
    <row r="2">
      <c r="A2" s="3" t="s">
        <v>6</v>
      </c>
      <c r="J2" s="420"/>
      <c r="L2" s="3" t="s">
        <v>7</v>
      </c>
      <c r="U2" s="420"/>
      <c r="W2" s="3" t="s">
        <v>8</v>
      </c>
      <c r="X2" s="205"/>
      <c r="AG2" s="420"/>
    </row>
    <row r="3">
      <c r="A3" s="205"/>
      <c r="J3" s="420"/>
      <c r="L3" s="205"/>
      <c r="U3" s="420"/>
      <c r="W3" s="205"/>
      <c r="X3" s="205"/>
      <c r="AG3" s="420"/>
    </row>
    <row r="4">
      <c r="A4" s="421" t="s">
        <v>43</v>
      </c>
      <c r="B4" s="422" t="s">
        <v>10</v>
      </c>
      <c r="C4" s="98"/>
      <c r="D4" s="98"/>
      <c r="E4" s="98"/>
      <c r="F4" s="98"/>
      <c r="G4" s="99"/>
      <c r="H4" s="423" t="s">
        <v>13</v>
      </c>
      <c r="I4" s="424"/>
      <c r="J4" s="11"/>
      <c r="L4" s="421" t="s">
        <v>43</v>
      </c>
      <c r="M4" s="422" t="s">
        <v>10</v>
      </c>
      <c r="N4" s="98"/>
      <c r="O4" s="98"/>
      <c r="P4" s="98"/>
      <c r="Q4" s="98"/>
      <c r="R4" s="99"/>
      <c r="S4" s="423" t="s">
        <v>13</v>
      </c>
      <c r="T4" s="424"/>
      <c r="U4" s="11"/>
      <c r="W4" s="425" t="s">
        <v>201</v>
      </c>
      <c r="X4" s="421" t="s">
        <v>43</v>
      </c>
      <c r="Y4" s="422" t="s">
        <v>10</v>
      </c>
      <c r="Z4" s="98"/>
      <c r="AA4" s="98"/>
      <c r="AB4" s="98"/>
      <c r="AC4" s="98"/>
      <c r="AD4" s="99"/>
      <c r="AE4" s="423" t="s">
        <v>13</v>
      </c>
      <c r="AF4" s="424"/>
      <c r="AG4" s="11"/>
    </row>
    <row r="5">
      <c r="A5" s="426"/>
      <c r="B5" s="422" t="s">
        <v>202</v>
      </c>
      <c r="C5" s="98"/>
      <c r="D5" s="99"/>
      <c r="E5" s="422" t="s">
        <v>203</v>
      </c>
      <c r="F5" s="98"/>
      <c r="G5" s="99"/>
      <c r="H5" s="427"/>
      <c r="I5" s="428"/>
      <c r="J5" s="429"/>
      <c r="L5" s="426"/>
      <c r="M5" s="422" t="s">
        <v>202</v>
      </c>
      <c r="N5" s="98"/>
      <c r="O5" s="99"/>
      <c r="P5" s="422" t="s">
        <v>203</v>
      </c>
      <c r="Q5" s="98"/>
      <c r="R5" s="99"/>
      <c r="S5" s="427"/>
      <c r="T5" s="428"/>
      <c r="U5" s="429"/>
      <c r="W5" s="426"/>
      <c r="X5" s="426"/>
      <c r="Y5" s="422" t="s">
        <v>202</v>
      </c>
      <c r="Z5" s="98"/>
      <c r="AA5" s="99"/>
      <c r="AB5" s="422" t="s">
        <v>203</v>
      </c>
      <c r="AC5" s="98"/>
      <c r="AD5" s="99"/>
      <c r="AE5" s="427"/>
      <c r="AF5" s="428"/>
      <c r="AG5" s="429"/>
    </row>
    <row r="6">
      <c r="A6" s="426"/>
      <c r="B6" s="430"/>
      <c r="C6" s="431" t="s">
        <v>23</v>
      </c>
      <c r="D6" s="227"/>
      <c r="E6" s="421" t="s">
        <v>21</v>
      </c>
      <c r="F6" s="431" t="s">
        <v>23</v>
      </c>
      <c r="G6" s="227"/>
      <c r="H6" s="421" t="s">
        <v>21</v>
      </c>
      <c r="I6" s="431" t="s">
        <v>44</v>
      </c>
      <c r="J6" s="227"/>
      <c r="L6" s="426"/>
      <c r="M6" s="430"/>
      <c r="N6" s="431" t="s">
        <v>23</v>
      </c>
      <c r="O6" s="227"/>
      <c r="P6" s="421" t="s">
        <v>21</v>
      </c>
      <c r="Q6" s="431" t="s">
        <v>23</v>
      </c>
      <c r="R6" s="227"/>
      <c r="S6" s="421" t="s">
        <v>21</v>
      </c>
      <c r="T6" s="431" t="s">
        <v>44</v>
      </c>
      <c r="U6" s="227"/>
      <c r="W6" s="426"/>
      <c r="X6" s="426"/>
      <c r="Y6" s="430"/>
      <c r="Z6" s="431" t="s">
        <v>23</v>
      </c>
      <c r="AA6" s="227"/>
      <c r="AB6" s="421" t="s">
        <v>21</v>
      </c>
      <c r="AC6" s="431" t="s">
        <v>23</v>
      </c>
      <c r="AD6" s="227"/>
      <c r="AE6" s="421" t="s">
        <v>21</v>
      </c>
      <c r="AF6" s="431" t="s">
        <v>44</v>
      </c>
      <c r="AG6" s="227"/>
    </row>
    <row r="7">
      <c r="A7" s="291"/>
      <c r="B7" s="432" t="s">
        <v>21</v>
      </c>
      <c r="C7" s="433" t="s">
        <v>14</v>
      </c>
      <c r="D7" s="434" t="s">
        <v>204</v>
      </c>
      <c r="E7" s="435"/>
      <c r="F7" s="436" t="s">
        <v>14</v>
      </c>
      <c r="G7" s="434" t="s">
        <v>204</v>
      </c>
      <c r="H7" s="435"/>
      <c r="I7" s="433" t="s">
        <v>14</v>
      </c>
      <c r="J7" s="434" t="s">
        <v>204</v>
      </c>
      <c r="L7" s="291"/>
      <c r="M7" s="432" t="s">
        <v>21</v>
      </c>
      <c r="N7" s="433" t="s">
        <v>14</v>
      </c>
      <c r="O7" s="434" t="s">
        <v>204</v>
      </c>
      <c r="P7" s="435"/>
      <c r="Q7" s="436" t="s">
        <v>14</v>
      </c>
      <c r="R7" s="434" t="s">
        <v>204</v>
      </c>
      <c r="S7" s="435"/>
      <c r="T7" s="433" t="s">
        <v>14</v>
      </c>
      <c r="U7" s="434" t="s">
        <v>204</v>
      </c>
      <c r="W7" s="291"/>
      <c r="X7" s="291"/>
      <c r="Y7" s="432" t="s">
        <v>21</v>
      </c>
      <c r="Z7" s="433" t="s">
        <v>14</v>
      </c>
      <c r="AA7" s="434" t="s">
        <v>204</v>
      </c>
      <c r="AB7" s="435"/>
      <c r="AC7" s="436" t="s">
        <v>14</v>
      </c>
      <c r="AD7" s="434" t="s">
        <v>204</v>
      </c>
      <c r="AE7" s="435"/>
      <c r="AF7" s="433" t="s">
        <v>14</v>
      </c>
      <c r="AG7" s="434" t="s">
        <v>204</v>
      </c>
    </row>
    <row r="8">
      <c r="A8" s="437" t="s">
        <v>64</v>
      </c>
      <c r="B8" s="438">
        <v>36.0</v>
      </c>
      <c r="C8" s="358">
        <v>133.35595238095237</v>
      </c>
      <c r="D8" s="439">
        <f t="shared" ref="D8:D19" si="4">C8/B8</f>
        <v>3.704332011</v>
      </c>
      <c r="E8" s="438">
        <v>16.0</v>
      </c>
      <c r="F8" s="358">
        <v>132.424</v>
      </c>
      <c r="G8" s="439">
        <f t="shared" ref="G8:G19" si="5">F8/E8</f>
        <v>8.2765</v>
      </c>
      <c r="H8" s="29">
        <f t="shared" ref="H8:I8" si="1">B8+E8</f>
        <v>52</v>
      </c>
      <c r="I8" s="440">
        <f t="shared" si="1"/>
        <v>265.7799524</v>
      </c>
      <c r="J8" s="441">
        <f t="shared" ref="J8:J19" si="7">I8/H8</f>
        <v>5.11115293</v>
      </c>
      <c r="L8" s="437" t="s">
        <v>205</v>
      </c>
      <c r="M8" s="438">
        <v>46.0</v>
      </c>
      <c r="N8" s="358">
        <v>228.23650000000004</v>
      </c>
      <c r="O8" s="439">
        <f t="shared" ref="O8:O19" si="8">N8/M8</f>
        <v>4.961663043</v>
      </c>
      <c r="P8" s="438">
        <v>27.0</v>
      </c>
      <c r="Q8" s="358">
        <v>137.24873860182373</v>
      </c>
      <c r="R8" s="439">
        <f t="shared" ref="R8:R19" si="9">Q8/P8</f>
        <v>5.083286615</v>
      </c>
      <c r="S8" s="29">
        <f t="shared" ref="S8:T8" si="2">M8+P8</f>
        <v>73</v>
      </c>
      <c r="T8" s="440">
        <f t="shared" si="2"/>
        <v>365.4852386</v>
      </c>
      <c r="U8" s="441">
        <f t="shared" ref="U8:U19" si="11">T8/S8</f>
        <v>5.006647104</v>
      </c>
      <c r="W8" s="29" t="s">
        <v>206</v>
      </c>
      <c r="X8" s="437" t="s">
        <v>65</v>
      </c>
      <c r="Y8" s="438">
        <v>14.0</v>
      </c>
      <c r="Z8" s="358">
        <v>76.562538</v>
      </c>
      <c r="AA8" s="439">
        <f t="shared" ref="AA8:AA19" si="12">Z8/Y8</f>
        <v>5.468752714</v>
      </c>
      <c r="AB8" s="438">
        <v>6.0</v>
      </c>
      <c r="AC8" s="358">
        <v>32.65</v>
      </c>
      <c r="AD8" s="439">
        <f t="shared" ref="AD8:AD19" si="13">AC8/AB8</f>
        <v>5.441666667</v>
      </c>
      <c r="AE8" s="29">
        <f t="shared" ref="AE8:AF8" si="3">Y8+AB8</f>
        <v>20</v>
      </c>
      <c r="AF8" s="440">
        <f t="shared" si="3"/>
        <v>109.212538</v>
      </c>
      <c r="AG8" s="441">
        <f t="shared" ref="AG8:AG19" si="15">AF8/AE8</f>
        <v>5.4606269</v>
      </c>
    </row>
    <row r="9">
      <c r="A9" s="442" t="s">
        <v>62</v>
      </c>
      <c r="B9" s="443">
        <v>564.0</v>
      </c>
      <c r="C9" s="361">
        <v>3149.1055744325395</v>
      </c>
      <c r="D9" s="444">
        <f t="shared" si="4"/>
        <v>5.583520522</v>
      </c>
      <c r="E9" s="443">
        <v>255.0</v>
      </c>
      <c r="F9" s="361">
        <v>1985.940464061776</v>
      </c>
      <c r="G9" s="444">
        <f t="shared" si="5"/>
        <v>7.78800182</v>
      </c>
      <c r="H9" s="36">
        <f t="shared" ref="H9:I9" si="6">B9+E9</f>
        <v>819</v>
      </c>
      <c r="I9" s="445">
        <f t="shared" si="6"/>
        <v>5135.046038</v>
      </c>
      <c r="J9" s="446">
        <f t="shared" si="7"/>
        <v>6.269897483</v>
      </c>
      <c r="L9" s="442" t="s">
        <v>62</v>
      </c>
      <c r="M9" s="443">
        <v>562.0</v>
      </c>
      <c r="N9" s="361">
        <v>3239.443289007</v>
      </c>
      <c r="O9" s="444">
        <f t="shared" si="8"/>
        <v>5.764133966</v>
      </c>
      <c r="P9" s="443">
        <v>276.0</v>
      </c>
      <c r="Q9" s="361">
        <v>2297.128336555554</v>
      </c>
      <c r="R9" s="444">
        <f t="shared" si="9"/>
        <v>8.322928756</v>
      </c>
      <c r="S9" s="36">
        <f t="shared" ref="S9:T9" si="10">M9+P9</f>
        <v>838</v>
      </c>
      <c r="T9" s="445">
        <f t="shared" si="10"/>
        <v>5536.571626</v>
      </c>
      <c r="U9" s="446">
        <f t="shared" si="11"/>
        <v>6.606887381</v>
      </c>
      <c r="W9" s="36" t="s">
        <v>207</v>
      </c>
      <c r="X9" s="442" t="s">
        <v>62</v>
      </c>
      <c r="Y9" s="443">
        <v>280.0</v>
      </c>
      <c r="Z9" s="361">
        <v>1982.6246629999994</v>
      </c>
      <c r="AA9" s="444">
        <f t="shared" si="12"/>
        <v>7.080802368</v>
      </c>
      <c r="AB9" s="443">
        <v>105.0</v>
      </c>
      <c r="AC9" s="361">
        <v>836.4911750000001</v>
      </c>
      <c r="AD9" s="444">
        <f t="shared" si="13"/>
        <v>7.966582619</v>
      </c>
      <c r="AE9" s="36">
        <f t="shared" ref="AE9:AF9" si="14">Y9+AB9</f>
        <v>385</v>
      </c>
      <c r="AF9" s="445">
        <f t="shared" si="14"/>
        <v>2819.115838</v>
      </c>
      <c r="AG9" s="446">
        <f t="shared" si="15"/>
        <v>7.3223788</v>
      </c>
    </row>
    <row r="10">
      <c r="A10" s="442" t="s">
        <v>61</v>
      </c>
      <c r="B10" s="443">
        <v>3285.0</v>
      </c>
      <c r="C10" s="361">
        <v>20811.561213897246</v>
      </c>
      <c r="D10" s="444">
        <f t="shared" si="4"/>
        <v>6.335330659</v>
      </c>
      <c r="E10" s="443">
        <v>2230.0</v>
      </c>
      <c r="F10" s="361">
        <v>17516.95855264135</v>
      </c>
      <c r="G10" s="444">
        <f t="shared" si="5"/>
        <v>7.855138364</v>
      </c>
      <c r="H10" s="36">
        <f t="shared" ref="H10:I10" si="16">B10+E10</f>
        <v>5515</v>
      </c>
      <c r="I10" s="445">
        <f t="shared" si="16"/>
        <v>38328.51977</v>
      </c>
      <c r="J10" s="446">
        <f t="shared" si="7"/>
        <v>6.949867591</v>
      </c>
      <c r="L10" s="442" t="s">
        <v>61</v>
      </c>
      <c r="M10" s="443">
        <v>3325.0</v>
      </c>
      <c r="N10" s="361">
        <v>19755.596333856374</v>
      </c>
      <c r="O10" s="444">
        <f t="shared" si="8"/>
        <v>5.941532732</v>
      </c>
      <c r="P10" s="443">
        <v>2242.0</v>
      </c>
      <c r="Q10" s="361">
        <v>16104.018895117737</v>
      </c>
      <c r="R10" s="444">
        <f t="shared" si="9"/>
        <v>7.182880863</v>
      </c>
      <c r="S10" s="36">
        <f t="shared" ref="S10:T10" si="17">M10+P10</f>
        <v>5567</v>
      </c>
      <c r="T10" s="445">
        <f t="shared" si="17"/>
        <v>35859.61523</v>
      </c>
      <c r="U10" s="446">
        <f t="shared" si="11"/>
        <v>6.441461331</v>
      </c>
      <c r="W10" s="36" t="s">
        <v>208</v>
      </c>
      <c r="X10" s="442" t="s">
        <v>61</v>
      </c>
      <c r="Y10" s="443">
        <v>2507.0</v>
      </c>
      <c r="Z10" s="361">
        <v>16357.37850100002</v>
      </c>
      <c r="AA10" s="444">
        <f t="shared" si="12"/>
        <v>6.52468229</v>
      </c>
      <c r="AB10" s="443">
        <v>1574.0</v>
      </c>
      <c r="AC10" s="361">
        <v>13352.657552000017</v>
      </c>
      <c r="AD10" s="444">
        <f t="shared" si="13"/>
        <v>8.48326401</v>
      </c>
      <c r="AE10" s="36">
        <f t="shared" ref="AE10:AF10" si="18">Y10+AB10</f>
        <v>4081</v>
      </c>
      <c r="AF10" s="445">
        <f t="shared" si="18"/>
        <v>29710.03605</v>
      </c>
      <c r="AG10" s="446">
        <f t="shared" si="15"/>
        <v>7.280087247</v>
      </c>
    </row>
    <row r="11">
      <c r="A11" s="442" t="s">
        <v>60</v>
      </c>
      <c r="B11" s="443">
        <v>6621.0</v>
      </c>
      <c r="C11" s="361">
        <v>43599.149618600444</v>
      </c>
      <c r="D11" s="444">
        <f t="shared" si="4"/>
        <v>6.584979553</v>
      </c>
      <c r="E11" s="443">
        <v>6050.0</v>
      </c>
      <c r="F11" s="361">
        <v>53408.80469003983</v>
      </c>
      <c r="G11" s="444">
        <f t="shared" si="5"/>
        <v>8.827901602</v>
      </c>
      <c r="H11" s="36">
        <f t="shared" ref="H11:I11" si="19">B11+E11</f>
        <v>12671</v>
      </c>
      <c r="I11" s="445">
        <f t="shared" si="19"/>
        <v>97007.95431</v>
      </c>
      <c r="J11" s="446">
        <f t="shared" si="7"/>
        <v>7.655903584</v>
      </c>
      <c r="L11" s="442" t="s">
        <v>60</v>
      </c>
      <c r="M11" s="443">
        <v>7292.0</v>
      </c>
      <c r="N11" s="361">
        <v>46153.49504701431</v>
      </c>
      <c r="O11" s="444">
        <f t="shared" si="8"/>
        <v>6.329332837</v>
      </c>
      <c r="P11" s="443">
        <v>6635.0</v>
      </c>
      <c r="Q11" s="361">
        <v>55036.7075249343</v>
      </c>
      <c r="R11" s="444">
        <f t="shared" si="9"/>
        <v>8.294906937</v>
      </c>
      <c r="S11" s="36">
        <f t="shared" ref="S11:T11" si="20">M11+P11</f>
        <v>13927</v>
      </c>
      <c r="T11" s="445">
        <f t="shared" si="20"/>
        <v>101190.2026</v>
      </c>
      <c r="U11" s="446">
        <f t="shared" si="11"/>
        <v>7.265757347</v>
      </c>
      <c r="W11" s="36" t="s">
        <v>209</v>
      </c>
      <c r="X11" s="442" t="s">
        <v>60</v>
      </c>
      <c r="Y11" s="443">
        <v>5810.0</v>
      </c>
      <c r="Z11" s="361">
        <v>41547.23878900002</v>
      </c>
      <c r="AA11" s="444">
        <f t="shared" si="12"/>
        <v>7.150987743</v>
      </c>
      <c r="AB11" s="443">
        <v>5243.0</v>
      </c>
      <c r="AC11" s="361">
        <v>46824.34260799995</v>
      </c>
      <c r="AD11" s="444">
        <f t="shared" si="13"/>
        <v>8.930830175</v>
      </c>
      <c r="AE11" s="36">
        <f t="shared" ref="AE11:AF11" si="21">Y11+AB11</f>
        <v>11053</v>
      </c>
      <c r="AF11" s="445">
        <f t="shared" si="21"/>
        <v>88371.5814</v>
      </c>
      <c r="AG11" s="446">
        <f t="shared" si="15"/>
        <v>7.995257523</v>
      </c>
    </row>
    <row r="12">
      <c r="A12" s="442" t="s">
        <v>59</v>
      </c>
      <c r="B12" s="443">
        <v>8450.0</v>
      </c>
      <c r="C12" s="361">
        <v>50902.322733520225</v>
      </c>
      <c r="D12" s="444">
        <f t="shared" si="4"/>
        <v>6.023943519</v>
      </c>
      <c r="E12" s="443">
        <v>10061.0</v>
      </c>
      <c r="F12" s="361">
        <v>84678.35465011274</v>
      </c>
      <c r="G12" s="444">
        <f t="shared" si="5"/>
        <v>8.416494846</v>
      </c>
      <c r="H12" s="36">
        <f t="shared" ref="H12:I12" si="22">B12+E12</f>
        <v>18511</v>
      </c>
      <c r="I12" s="445">
        <f t="shared" si="22"/>
        <v>135580.6774</v>
      </c>
      <c r="J12" s="446">
        <f t="shared" si="7"/>
        <v>7.324330257</v>
      </c>
      <c r="L12" s="442" t="s">
        <v>59</v>
      </c>
      <c r="M12" s="443">
        <v>8748.0</v>
      </c>
      <c r="N12" s="361">
        <v>51922.487408608285</v>
      </c>
      <c r="O12" s="444">
        <f t="shared" si="8"/>
        <v>5.935355214</v>
      </c>
      <c r="P12" s="443">
        <v>10116.0</v>
      </c>
      <c r="Q12" s="361">
        <v>82695.07304108348</v>
      </c>
      <c r="R12" s="444">
        <f t="shared" si="9"/>
        <v>8.174681004</v>
      </c>
      <c r="S12" s="36">
        <f t="shared" ref="S12:T12" si="23">M12+P12</f>
        <v>18864</v>
      </c>
      <c r="T12" s="445">
        <f t="shared" si="23"/>
        <v>134617.5604</v>
      </c>
      <c r="U12" s="446">
        <f t="shared" si="11"/>
        <v>7.136215037</v>
      </c>
      <c r="W12" s="36" t="s">
        <v>210</v>
      </c>
      <c r="X12" s="442" t="s">
        <v>59</v>
      </c>
      <c r="Y12" s="443">
        <v>7411.0</v>
      </c>
      <c r="Z12" s="361">
        <v>54273.76334099998</v>
      </c>
      <c r="AA12" s="444">
        <f t="shared" si="12"/>
        <v>7.323406199</v>
      </c>
      <c r="AB12" s="443">
        <v>8466.0</v>
      </c>
      <c r="AC12" s="361">
        <v>80850.28088199998</v>
      </c>
      <c r="AD12" s="444">
        <f t="shared" si="13"/>
        <v>9.549997742</v>
      </c>
      <c r="AE12" s="36">
        <f t="shared" ref="AE12:AF12" si="24">Y12+AB12</f>
        <v>15877</v>
      </c>
      <c r="AF12" s="445">
        <f t="shared" si="24"/>
        <v>135124.0442</v>
      </c>
      <c r="AG12" s="446">
        <f t="shared" si="15"/>
        <v>8.510678606</v>
      </c>
    </row>
    <row r="13">
      <c r="A13" s="442" t="s">
        <v>57</v>
      </c>
      <c r="B13" s="443">
        <v>9838.0</v>
      </c>
      <c r="C13" s="361">
        <v>55115.83810939046</v>
      </c>
      <c r="D13" s="444">
        <f t="shared" si="4"/>
        <v>5.602341747</v>
      </c>
      <c r="E13" s="443">
        <v>12904.0</v>
      </c>
      <c r="F13" s="361">
        <v>114048.7157742859</v>
      </c>
      <c r="G13" s="444">
        <f t="shared" si="5"/>
        <v>8.838245178</v>
      </c>
      <c r="H13" s="36">
        <f t="shared" ref="H13:I13" si="25">B13+E13</f>
        <v>22742</v>
      </c>
      <c r="I13" s="445">
        <f t="shared" si="25"/>
        <v>169164.5539</v>
      </c>
      <c r="J13" s="446">
        <f t="shared" si="7"/>
        <v>7.438420275</v>
      </c>
      <c r="L13" s="442" t="s">
        <v>57</v>
      </c>
      <c r="M13" s="443">
        <v>10291.0</v>
      </c>
      <c r="N13" s="361">
        <v>58020.41318343295</v>
      </c>
      <c r="O13" s="444">
        <f t="shared" si="8"/>
        <v>5.637976211</v>
      </c>
      <c r="P13" s="443">
        <v>13902.0</v>
      </c>
      <c r="Q13" s="361">
        <v>113292.29013012178</v>
      </c>
      <c r="R13" s="444">
        <f t="shared" si="9"/>
        <v>8.149351901</v>
      </c>
      <c r="S13" s="36">
        <f t="shared" ref="S13:T13" si="26">M13+P13</f>
        <v>24193</v>
      </c>
      <c r="T13" s="445">
        <f t="shared" si="26"/>
        <v>171312.7033</v>
      </c>
      <c r="U13" s="446">
        <f t="shared" si="11"/>
        <v>7.081085575</v>
      </c>
      <c r="W13" s="36" t="s">
        <v>211</v>
      </c>
      <c r="X13" s="442" t="s">
        <v>57</v>
      </c>
      <c r="Y13" s="443">
        <v>7723.0</v>
      </c>
      <c r="Z13" s="361">
        <v>53022.16714500013</v>
      </c>
      <c r="AA13" s="444">
        <f t="shared" si="12"/>
        <v>6.86548843</v>
      </c>
      <c r="AB13" s="443">
        <v>10820.0</v>
      </c>
      <c r="AC13" s="361">
        <v>104791.979542</v>
      </c>
      <c r="AD13" s="444">
        <f t="shared" si="13"/>
        <v>9.685025836</v>
      </c>
      <c r="AE13" s="36">
        <f t="shared" ref="AE13:AF13" si="27">Y13+AB13</f>
        <v>18543</v>
      </c>
      <c r="AF13" s="445">
        <f t="shared" si="27"/>
        <v>157814.1467</v>
      </c>
      <c r="AG13" s="446">
        <f t="shared" si="15"/>
        <v>8.510712759</v>
      </c>
    </row>
    <row r="14">
      <c r="A14" s="442" t="s">
        <v>56</v>
      </c>
      <c r="B14" s="443">
        <v>8545.0</v>
      </c>
      <c r="C14" s="361">
        <v>40590.94437361796</v>
      </c>
      <c r="D14" s="444">
        <f t="shared" si="4"/>
        <v>4.750256802</v>
      </c>
      <c r="E14" s="443">
        <v>11797.0</v>
      </c>
      <c r="F14" s="361">
        <v>89840.90821010833</v>
      </c>
      <c r="G14" s="444">
        <f t="shared" si="5"/>
        <v>7.615572451</v>
      </c>
      <c r="H14" s="36">
        <f t="shared" ref="H14:I14" si="28">B14+E14</f>
        <v>20342</v>
      </c>
      <c r="I14" s="445">
        <f t="shared" si="28"/>
        <v>130431.8526</v>
      </c>
      <c r="J14" s="446">
        <f t="shared" si="7"/>
        <v>6.411948313</v>
      </c>
      <c r="L14" s="442" t="s">
        <v>56</v>
      </c>
      <c r="M14" s="443">
        <v>9458.0</v>
      </c>
      <c r="N14" s="361">
        <v>44023.07441086775</v>
      </c>
      <c r="O14" s="444">
        <f t="shared" si="8"/>
        <v>4.654586002</v>
      </c>
      <c r="P14" s="443">
        <v>13422.0</v>
      </c>
      <c r="Q14" s="361">
        <v>110186.14537262963</v>
      </c>
      <c r="R14" s="444">
        <f t="shared" si="9"/>
        <v>8.209368602</v>
      </c>
      <c r="S14" s="36">
        <f t="shared" ref="S14:T14" si="29">M14+P14</f>
        <v>22880</v>
      </c>
      <c r="T14" s="445">
        <f t="shared" si="29"/>
        <v>154209.2198</v>
      </c>
      <c r="U14" s="446">
        <f t="shared" si="11"/>
        <v>6.739913452</v>
      </c>
      <c r="W14" s="36" t="s">
        <v>215</v>
      </c>
      <c r="X14" s="442" t="s">
        <v>56</v>
      </c>
      <c r="Y14" s="443">
        <v>7155.0</v>
      </c>
      <c r="Z14" s="361">
        <v>45469.20488699995</v>
      </c>
      <c r="AA14" s="444">
        <f t="shared" si="12"/>
        <v>6.354885379</v>
      </c>
      <c r="AB14" s="443">
        <v>11143.0</v>
      </c>
      <c r="AC14" s="361">
        <v>118278.01524800039</v>
      </c>
      <c r="AD14" s="444">
        <f t="shared" si="13"/>
        <v>10.61455759</v>
      </c>
      <c r="AE14" s="36">
        <f t="shared" ref="AE14:AF14" si="30">Y14+AB14</f>
        <v>18298</v>
      </c>
      <c r="AF14" s="445">
        <f t="shared" si="30"/>
        <v>163747.2201</v>
      </c>
      <c r="AG14" s="446">
        <f t="shared" si="15"/>
        <v>8.94891355</v>
      </c>
    </row>
    <row r="15">
      <c r="A15" s="442" t="s">
        <v>55</v>
      </c>
      <c r="B15" s="443">
        <v>4918.0</v>
      </c>
      <c r="C15" s="361">
        <v>17540.747837006365</v>
      </c>
      <c r="D15" s="444">
        <f t="shared" si="4"/>
        <v>3.566642504</v>
      </c>
      <c r="E15" s="443">
        <v>6759.0</v>
      </c>
      <c r="F15" s="361">
        <v>31364.485908698465</v>
      </c>
      <c r="G15" s="444">
        <f t="shared" si="5"/>
        <v>4.640403301</v>
      </c>
      <c r="H15" s="36">
        <f t="shared" ref="H15:I15" si="31">B15+E15</f>
        <v>11677</v>
      </c>
      <c r="I15" s="445">
        <f t="shared" si="31"/>
        <v>48905.23375</v>
      </c>
      <c r="J15" s="446">
        <f t="shared" si="7"/>
        <v>4.188167658</v>
      </c>
      <c r="L15" s="442" t="s">
        <v>55</v>
      </c>
      <c r="M15" s="443">
        <v>6390.0</v>
      </c>
      <c r="N15" s="361">
        <v>21332.12450901956</v>
      </c>
      <c r="O15" s="444">
        <f t="shared" si="8"/>
        <v>3.338360643</v>
      </c>
      <c r="P15" s="443">
        <v>8624.0</v>
      </c>
      <c r="Q15" s="361">
        <v>43087.201465095655</v>
      </c>
      <c r="R15" s="444">
        <f t="shared" si="9"/>
        <v>4.99619683</v>
      </c>
      <c r="S15" s="36">
        <f t="shared" ref="S15:T15" si="32">M15+P15</f>
        <v>15014</v>
      </c>
      <c r="T15" s="445">
        <f t="shared" si="32"/>
        <v>64419.32597</v>
      </c>
      <c r="U15" s="446">
        <f t="shared" si="11"/>
        <v>4.290617156</v>
      </c>
      <c r="W15" s="36" t="s">
        <v>216</v>
      </c>
      <c r="X15" s="442" t="s">
        <v>55</v>
      </c>
      <c r="Y15" s="443">
        <v>4968.0</v>
      </c>
      <c r="Z15" s="361">
        <v>26873.37616399998</v>
      </c>
      <c r="AA15" s="444">
        <f t="shared" si="12"/>
        <v>5.409294719</v>
      </c>
      <c r="AB15" s="443">
        <v>7673.0</v>
      </c>
      <c r="AC15" s="361">
        <v>65222.9357080001</v>
      </c>
      <c r="AD15" s="444">
        <f t="shared" si="13"/>
        <v>8.500317439</v>
      </c>
      <c r="AE15" s="36">
        <f t="shared" ref="AE15:AF15" si="33">Y15+AB15</f>
        <v>12641</v>
      </c>
      <c r="AF15" s="445">
        <f t="shared" si="33"/>
        <v>92096.31187</v>
      </c>
      <c r="AG15" s="446">
        <f t="shared" si="15"/>
        <v>7.285524236</v>
      </c>
    </row>
    <row r="16">
      <c r="A16" s="442" t="s">
        <v>54</v>
      </c>
      <c r="B16" s="443">
        <v>1562.0</v>
      </c>
      <c r="C16" s="361">
        <v>4551.208906306758</v>
      </c>
      <c r="D16" s="444">
        <f t="shared" si="4"/>
        <v>2.913706086</v>
      </c>
      <c r="E16" s="443">
        <v>1975.0</v>
      </c>
      <c r="F16" s="361">
        <v>8478.780408479395</v>
      </c>
      <c r="G16" s="444">
        <f t="shared" si="5"/>
        <v>4.293053371</v>
      </c>
      <c r="H16" s="36">
        <f t="shared" ref="H16:I16" si="34">B16+E16</f>
        <v>3537</v>
      </c>
      <c r="I16" s="445">
        <f t="shared" si="34"/>
        <v>13029.98931</v>
      </c>
      <c r="J16" s="446">
        <f t="shared" si="7"/>
        <v>3.6839099</v>
      </c>
      <c r="L16" s="442" t="s">
        <v>54</v>
      </c>
      <c r="M16" s="443">
        <v>2093.0</v>
      </c>
      <c r="N16" s="361">
        <v>6197.498484732219</v>
      </c>
      <c r="O16" s="444">
        <f t="shared" si="8"/>
        <v>2.961059954</v>
      </c>
      <c r="P16" s="443">
        <v>2771.0</v>
      </c>
      <c r="Q16" s="361">
        <v>11569.447625059978</v>
      </c>
      <c r="R16" s="444">
        <f t="shared" si="9"/>
        <v>4.175188605</v>
      </c>
      <c r="S16" s="36">
        <f t="shared" ref="S16:T16" si="35">M16+P16</f>
        <v>4864</v>
      </c>
      <c r="T16" s="445">
        <f t="shared" si="35"/>
        <v>17766.94611</v>
      </c>
      <c r="U16" s="446">
        <f t="shared" si="11"/>
        <v>3.652743855</v>
      </c>
      <c r="W16" s="36" t="s">
        <v>217</v>
      </c>
      <c r="X16" s="442" t="s">
        <v>54</v>
      </c>
      <c r="Y16" s="443">
        <v>1742.0</v>
      </c>
      <c r="Z16" s="361">
        <v>7324.684691000003</v>
      </c>
      <c r="AA16" s="444">
        <f t="shared" si="12"/>
        <v>4.20475585</v>
      </c>
      <c r="AB16" s="443">
        <v>2491.0</v>
      </c>
      <c r="AC16" s="361">
        <v>13262.850929999977</v>
      </c>
      <c r="AD16" s="444">
        <f t="shared" si="13"/>
        <v>5.32430788</v>
      </c>
      <c r="AE16" s="36">
        <f t="shared" ref="AE16:AF16" si="36">Y16+AB16</f>
        <v>4233</v>
      </c>
      <c r="AF16" s="445">
        <f t="shared" si="36"/>
        <v>20587.53562</v>
      </c>
      <c r="AG16" s="446">
        <f t="shared" si="15"/>
        <v>4.86358035</v>
      </c>
    </row>
    <row r="17">
      <c r="A17" s="451" t="s">
        <v>53</v>
      </c>
      <c r="B17" s="443">
        <v>299.0</v>
      </c>
      <c r="C17" s="361">
        <v>902.2527216077082</v>
      </c>
      <c r="D17" s="444">
        <f t="shared" si="4"/>
        <v>3.017567631</v>
      </c>
      <c r="E17" s="443">
        <v>297.0</v>
      </c>
      <c r="F17" s="361">
        <v>894.89070487988</v>
      </c>
      <c r="G17" s="444">
        <f t="shared" si="5"/>
        <v>3.013100016</v>
      </c>
      <c r="H17" s="36">
        <f t="shared" ref="H17:I17" si="37">B17+E17</f>
        <v>596</v>
      </c>
      <c r="I17" s="445">
        <f t="shared" si="37"/>
        <v>1797.143426</v>
      </c>
      <c r="J17" s="446">
        <f t="shared" si="7"/>
        <v>3.01534132</v>
      </c>
      <c r="L17" s="451" t="s">
        <v>53</v>
      </c>
      <c r="M17" s="443">
        <v>343.0</v>
      </c>
      <c r="N17" s="361">
        <v>967.0342201783485</v>
      </c>
      <c r="O17" s="444">
        <f t="shared" si="8"/>
        <v>2.81934175</v>
      </c>
      <c r="P17" s="443">
        <v>363.0</v>
      </c>
      <c r="Q17" s="361">
        <v>1020.6421689455111</v>
      </c>
      <c r="R17" s="444">
        <f t="shared" si="9"/>
        <v>2.811686416</v>
      </c>
      <c r="S17" s="36">
        <f t="shared" ref="S17:T17" si="38">M17+P17</f>
        <v>706</v>
      </c>
      <c r="T17" s="445">
        <f t="shared" si="38"/>
        <v>1987.676389</v>
      </c>
      <c r="U17" s="446">
        <f t="shared" si="11"/>
        <v>2.81540565</v>
      </c>
      <c r="W17" s="36" t="s">
        <v>218</v>
      </c>
      <c r="X17" s="451" t="s">
        <v>53</v>
      </c>
      <c r="Y17" s="443">
        <v>329.0</v>
      </c>
      <c r="Z17" s="361">
        <v>1200.6844899999999</v>
      </c>
      <c r="AA17" s="444">
        <f t="shared" si="12"/>
        <v>3.64949693</v>
      </c>
      <c r="AB17" s="443">
        <v>447.0</v>
      </c>
      <c r="AC17" s="361">
        <v>1964.6714739999993</v>
      </c>
      <c r="AD17" s="444">
        <f t="shared" si="13"/>
        <v>4.395238197</v>
      </c>
      <c r="AE17" s="36">
        <f t="shared" ref="AE17:AF17" si="39">Y17+AB17</f>
        <v>776</v>
      </c>
      <c r="AF17" s="445">
        <f t="shared" si="39"/>
        <v>3165.355964</v>
      </c>
      <c r="AG17" s="446">
        <f t="shared" si="15"/>
        <v>4.079066964</v>
      </c>
    </row>
    <row r="18">
      <c r="A18" s="452" t="s">
        <v>50</v>
      </c>
      <c r="B18" s="453">
        <v>47.0</v>
      </c>
      <c r="C18" s="365">
        <v>129.4220347449847</v>
      </c>
      <c r="D18" s="454">
        <f t="shared" si="4"/>
        <v>2.753660314</v>
      </c>
      <c r="E18" s="453">
        <v>54.0</v>
      </c>
      <c r="F18" s="365">
        <v>138.39999292407944</v>
      </c>
      <c r="G18" s="454">
        <f t="shared" si="5"/>
        <v>2.562962832</v>
      </c>
      <c r="H18" s="54">
        <f t="shared" ref="H18:I18" si="40">B18+E18</f>
        <v>101</v>
      </c>
      <c r="I18" s="455">
        <f t="shared" si="40"/>
        <v>267.8220277</v>
      </c>
      <c r="J18" s="456">
        <f t="shared" si="7"/>
        <v>2.651703244</v>
      </c>
      <c r="L18" s="452" t="s">
        <v>219</v>
      </c>
      <c r="M18" s="453">
        <v>69.0</v>
      </c>
      <c r="N18" s="365">
        <v>181.99707511612488</v>
      </c>
      <c r="O18" s="454">
        <f t="shared" si="8"/>
        <v>2.63763877</v>
      </c>
      <c r="P18" s="453">
        <v>57.0</v>
      </c>
      <c r="Q18" s="365">
        <v>177.16573849878932</v>
      </c>
      <c r="R18" s="454">
        <f t="shared" si="9"/>
        <v>3.108170851</v>
      </c>
      <c r="S18" s="54">
        <f t="shared" ref="S18:T18" si="41">M18+P18</f>
        <v>126</v>
      </c>
      <c r="T18" s="455">
        <f t="shared" si="41"/>
        <v>359.1628136</v>
      </c>
      <c r="U18" s="456">
        <f t="shared" si="11"/>
        <v>2.850498521</v>
      </c>
      <c r="W18" s="54" t="s">
        <v>220</v>
      </c>
      <c r="X18" s="452" t="s">
        <v>50</v>
      </c>
      <c r="Y18" s="453">
        <v>73.0</v>
      </c>
      <c r="Z18" s="365">
        <v>216.37514500000003</v>
      </c>
      <c r="AA18" s="454">
        <f t="shared" si="12"/>
        <v>2.964043082</v>
      </c>
      <c r="AB18" s="453">
        <v>67.0</v>
      </c>
      <c r="AC18" s="365">
        <v>213.68220899999997</v>
      </c>
      <c r="AD18" s="454">
        <f t="shared" si="13"/>
        <v>3.189286701</v>
      </c>
      <c r="AE18" s="54">
        <f t="shared" ref="AE18:AF18" si="42">Y18+AB18</f>
        <v>140</v>
      </c>
      <c r="AF18" s="455">
        <f t="shared" si="42"/>
        <v>430.057354</v>
      </c>
      <c r="AG18" s="456">
        <f t="shared" si="15"/>
        <v>3.071838243</v>
      </c>
    </row>
    <row r="19">
      <c r="A19" s="458" t="s">
        <v>13</v>
      </c>
      <c r="B19" s="63">
        <f t="shared" ref="B19:C19" si="43">SUM(B8:B18)</f>
        <v>44165</v>
      </c>
      <c r="C19" s="459">
        <f t="shared" si="43"/>
        <v>237425.9091</v>
      </c>
      <c r="D19" s="460">
        <f t="shared" si="4"/>
        <v>5.375883824</v>
      </c>
      <c r="E19" s="63">
        <f t="shared" ref="E19:F19" si="44">SUM(E8:E18)</f>
        <v>52398</v>
      </c>
      <c r="F19" s="459">
        <f t="shared" si="44"/>
        <v>402488.6634</v>
      </c>
      <c r="G19" s="460">
        <f t="shared" si="5"/>
        <v>7.681374544</v>
      </c>
      <c r="H19" s="63">
        <f t="shared" ref="H19:I19" si="45">SUM(H8:H18)</f>
        <v>96563</v>
      </c>
      <c r="I19" s="459">
        <f t="shared" si="45"/>
        <v>639914.5724</v>
      </c>
      <c r="J19" s="460">
        <f t="shared" si="7"/>
        <v>6.626912714</v>
      </c>
      <c r="L19" s="63" t="s">
        <v>13</v>
      </c>
      <c r="M19" s="63">
        <v>48617.0</v>
      </c>
      <c r="N19" s="459">
        <v>252021.4004618336</v>
      </c>
      <c r="O19" s="461">
        <f t="shared" si="8"/>
        <v>5.183812256</v>
      </c>
      <c r="P19" s="63">
        <v>58435.0</v>
      </c>
      <c r="Q19" s="459">
        <v>435603.0690366356</v>
      </c>
      <c r="R19" s="461">
        <f t="shared" si="9"/>
        <v>7.454489074</v>
      </c>
      <c r="S19" s="63">
        <f t="shared" ref="S19:T19" si="46">M19+P19</f>
        <v>107052</v>
      </c>
      <c r="T19" s="459">
        <f t="shared" si="46"/>
        <v>687624.4695</v>
      </c>
      <c r="U19" s="460">
        <f t="shared" si="11"/>
        <v>6.423275319</v>
      </c>
      <c r="W19" s="63" t="s">
        <v>13</v>
      </c>
      <c r="X19" s="63" t="s">
        <v>13</v>
      </c>
      <c r="Y19" s="63">
        <f t="shared" ref="Y19:Z19" si="47">SUM(Y8:Y18)</f>
        <v>38012</v>
      </c>
      <c r="Z19" s="459">
        <f t="shared" si="47"/>
        <v>248344.0604</v>
      </c>
      <c r="AA19" s="461">
        <f t="shared" si="12"/>
        <v>6.53330686</v>
      </c>
      <c r="AB19" s="63">
        <f t="shared" ref="AB19:AC19" si="48">SUM(AB8:AB18)</f>
        <v>48035</v>
      </c>
      <c r="AC19" s="459">
        <f t="shared" si="48"/>
        <v>445630.5573</v>
      </c>
      <c r="AD19" s="461">
        <f t="shared" si="13"/>
        <v>9.277205315</v>
      </c>
      <c r="AE19" s="63">
        <f t="shared" ref="AE19:AF19" si="49">Y19+AB19</f>
        <v>86047</v>
      </c>
      <c r="AF19" s="459">
        <f t="shared" si="49"/>
        <v>693974.6177</v>
      </c>
      <c r="AG19" s="460">
        <f t="shared" si="15"/>
        <v>8.065064647</v>
      </c>
      <c r="AH19" s="462"/>
      <c r="AS19" s="462"/>
    </row>
    <row r="20">
      <c r="A20" s="76" t="s">
        <v>42</v>
      </c>
      <c r="B20" s="76">
        <f t="shared" ref="B20:J20" si="50">M19</f>
        <v>48617</v>
      </c>
      <c r="C20" s="464">
        <f t="shared" si="50"/>
        <v>252021.4005</v>
      </c>
      <c r="D20" s="465">
        <f t="shared" si="50"/>
        <v>5.183812256</v>
      </c>
      <c r="E20" s="76">
        <f t="shared" si="50"/>
        <v>58435</v>
      </c>
      <c r="F20" s="464">
        <f t="shared" si="50"/>
        <v>435603.069</v>
      </c>
      <c r="G20" s="465">
        <f t="shared" si="50"/>
        <v>7.454489074</v>
      </c>
      <c r="H20" s="76">
        <f t="shared" si="50"/>
        <v>107052</v>
      </c>
      <c r="I20" s="464">
        <f t="shared" si="50"/>
        <v>687624.4695</v>
      </c>
      <c r="J20" s="465">
        <f t="shared" si="50"/>
        <v>6.423275319</v>
      </c>
      <c r="L20" s="76" t="s">
        <v>45</v>
      </c>
      <c r="M20" s="76">
        <v>38012.0</v>
      </c>
      <c r="N20" s="464">
        <v>248344.0603540001</v>
      </c>
      <c r="O20" s="466">
        <v>6.533306859781124</v>
      </c>
      <c r="P20" s="76">
        <v>48035.0</v>
      </c>
      <c r="Q20" s="464">
        <v>445630.5573280003</v>
      </c>
      <c r="R20" s="466">
        <v>9.277205315457486</v>
      </c>
      <c r="S20" s="76">
        <v>86047.0</v>
      </c>
      <c r="T20" s="464">
        <v>693974.6176820004</v>
      </c>
      <c r="U20" s="465">
        <v>8.065064647018495</v>
      </c>
      <c r="W20" s="467"/>
      <c r="X20" s="467"/>
      <c r="Y20" s="63"/>
      <c r="Z20" s="139"/>
      <c r="AA20" s="117"/>
      <c r="AB20" s="467"/>
      <c r="AC20" s="139"/>
      <c r="AD20" s="117"/>
      <c r="AE20" s="467"/>
      <c r="AF20" s="139"/>
      <c r="AG20" s="468"/>
      <c r="AH20" s="462"/>
      <c r="AS20" s="462"/>
    </row>
    <row r="21" ht="30.0" customHeight="1">
      <c r="A21" s="469"/>
      <c r="B21" s="97" t="s">
        <v>221</v>
      </c>
      <c r="C21" s="98"/>
      <c r="D21" s="98"/>
      <c r="E21" s="98"/>
      <c r="F21" s="98"/>
      <c r="G21" s="98"/>
      <c r="H21" s="98"/>
      <c r="I21" s="98"/>
      <c r="J21" s="99"/>
      <c r="L21" s="469"/>
      <c r="M21" s="97" t="s">
        <v>221</v>
      </c>
      <c r="N21" s="98"/>
      <c r="O21" s="98"/>
      <c r="P21" s="98"/>
      <c r="Q21" s="98"/>
      <c r="R21" s="98"/>
      <c r="S21" s="98"/>
      <c r="T21" s="98"/>
      <c r="U21" s="99"/>
      <c r="W21" s="470"/>
      <c r="X21" s="469"/>
      <c r="Y21" s="97" t="s">
        <v>221</v>
      </c>
      <c r="Z21" s="98"/>
      <c r="AA21" s="98"/>
      <c r="AB21" s="98"/>
      <c r="AC21" s="98"/>
      <c r="AD21" s="98"/>
      <c r="AE21" s="98"/>
      <c r="AF21" s="98"/>
      <c r="AG21" s="99"/>
      <c r="AH21" s="2"/>
      <c r="AS21" s="2"/>
    </row>
    <row r="22" ht="15.75" customHeight="1">
      <c r="A22" s="471" t="s">
        <v>205</v>
      </c>
      <c r="B22" s="472">
        <f t="shared" ref="B22:B33" si="51">B8*100/$H$19</f>
        <v>0.03728136036</v>
      </c>
      <c r="C22" s="108">
        <f t="shared" ref="C22:C33" si="52">C8*100/$I$19</f>
        <v>0.02083964925</v>
      </c>
      <c r="D22" s="100"/>
      <c r="E22" s="106">
        <f t="shared" ref="E22:E33" si="53">E8*100/$H$19</f>
        <v>0.01656949349</v>
      </c>
      <c r="F22" s="108">
        <f t="shared" ref="F22:F33" si="54">F8*100/$I$19</f>
        <v>0.02069401225</v>
      </c>
      <c r="G22" s="107"/>
      <c r="H22" s="472">
        <f t="shared" ref="H22:H33" si="55">H8*100/$H$19</f>
        <v>0.05385085385</v>
      </c>
      <c r="I22" s="108">
        <f t="shared" ref="I22:I33" si="56">I8*100/$I$19</f>
        <v>0.0415336615</v>
      </c>
      <c r="J22" s="473"/>
      <c r="L22" s="471" t="s">
        <v>205</v>
      </c>
      <c r="M22" s="472">
        <f t="shared" ref="M22:M33" si="57">M8*100/$S$19</f>
        <v>0.0429697717</v>
      </c>
      <c r="N22" s="108">
        <f t="shared" ref="N22:N33" si="58">N8*100/$T$19</f>
        <v>0.03319202706</v>
      </c>
      <c r="O22" s="100"/>
      <c r="P22" s="106">
        <f t="shared" ref="P22:P33" si="59">P8*100/$S$19</f>
        <v>0.02522138774</v>
      </c>
      <c r="Q22" s="108">
        <f t="shared" ref="Q22:Q33" si="60">Q8*100/$T$19</f>
        <v>0.01995983923</v>
      </c>
      <c r="R22" s="107"/>
      <c r="S22" s="472">
        <f t="shared" ref="S22:S33" si="61">S8*100/$S$19</f>
        <v>0.06819115944</v>
      </c>
      <c r="T22" s="108">
        <f t="shared" ref="T22:T33" si="62">T8*100/$T$19</f>
        <v>0.05315186629</v>
      </c>
      <c r="U22" s="473"/>
      <c r="W22" s="20" t="s">
        <v>206</v>
      </c>
      <c r="X22" s="471" t="s">
        <v>65</v>
      </c>
      <c r="Y22" s="472">
        <f t="shared" ref="Y22:Y33" si="63">Y8*100/$AE$19</f>
        <v>0.01627017793</v>
      </c>
      <c r="Z22" s="108">
        <f t="shared" ref="Z22:Z33" si="64">Z8*100/$AF$19</f>
        <v>0.0110324695</v>
      </c>
      <c r="AA22" s="100"/>
      <c r="AB22" s="106">
        <f t="shared" ref="AB22:AB33" si="65">AB8*100/$AE$19</f>
        <v>0.006972933397</v>
      </c>
      <c r="AC22" s="108">
        <f t="shared" ref="AC22:AC33" si="66">AC8*100/$AF$19</f>
        <v>0.004704783023</v>
      </c>
      <c r="AD22" s="107"/>
      <c r="AE22" s="472">
        <f t="shared" ref="AE22:AE33" si="67">AE8*100/$AE$19</f>
        <v>0.02324311132</v>
      </c>
      <c r="AF22" s="108">
        <f t="shared" ref="AF22:AF33" si="68">AF8*100/$AF$19</f>
        <v>0.01573725252</v>
      </c>
      <c r="AG22" s="473"/>
      <c r="AH22" s="462"/>
      <c r="AS22" s="462"/>
    </row>
    <row r="23" ht="15.75" customHeight="1">
      <c r="A23" s="474" t="s">
        <v>62</v>
      </c>
      <c r="B23" s="472">
        <f t="shared" si="51"/>
        <v>0.5840746456</v>
      </c>
      <c r="C23" s="108">
        <f t="shared" si="52"/>
        <v>0.4921134336</v>
      </c>
      <c r="D23" s="100"/>
      <c r="E23" s="106">
        <f t="shared" si="53"/>
        <v>0.2640763025</v>
      </c>
      <c r="F23" s="108">
        <f t="shared" si="54"/>
        <v>0.3103446225</v>
      </c>
      <c r="G23" s="107"/>
      <c r="H23" s="472">
        <f t="shared" si="55"/>
        <v>0.8481509481</v>
      </c>
      <c r="I23" s="108">
        <f t="shared" si="56"/>
        <v>0.8024580561</v>
      </c>
      <c r="J23" s="473"/>
      <c r="L23" s="474" t="s">
        <v>62</v>
      </c>
      <c r="M23" s="472">
        <f t="shared" si="57"/>
        <v>0.5249785151</v>
      </c>
      <c r="N23" s="108">
        <f t="shared" si="58"/>
        <v>0.4711064589</v>
      </c>
      <c r="O23" s="100"/>
      <c r="P23" s="106">
        <f t="shared" si="59"/>
        <v>0.2578186302</v>
      </c>
      <c r="Q23" s="108">
        <f t="shared" si="60"/>
        <v>0.3340672763</v>
      </c>
      <c r="R23" s="107"/>
      <c r="S23" s="472">
        <f t="shared" si="61"/>
        <v>0.7827971453</v>
      </c>
      <c r="T23" s="108">
        <f t="shared" si="62"/>
        <v>0.8051737353</v>
      </c>
      <c r="U23" s="473"/>
      <c r="W23" s="20" t="s">
        <v>207</v>
      </c>
      <c r="X23" s="474" t="s">
        <v>62</v>
      </c>
      <c r="Y23" s="472">
        <f t="shared" si="63"/>
        <v>0.3254035585</v>
      </c>
      <c r="Z23" s="108">
        <f t="shared" si="64"/>
        <v>0.285691236</v>
      </c>
      <c r="AA23" s="100"/>
      <c r="AB23" s="106">
        <f t="shared" si="65"/>
        <v>0.1220263344</v>
      </c>
      <c r="AC23" s="108">
        <f t="shared" si="66"/>
        <v>0.1205362781</v>
      </c>
      <c r="AD23" s="107"/>
      <c r="AE23" s="472">
        <f t="shared" si="67"/>
        <v>0.447429893</v>
      </c>
      <c r="AF23" s="108">
        <f t="shared" si="68"/>
        <v>0.4062275141</v>
      </c>
      <c r="AG23" s="473"/>
      <c r="AH23" s="462"/>
      <c r="AS23" s="462"/>
    </row>
    <row r="24" ht="15.75" customHeight="1">
      <c r="A24" s="474" t="s">
        <v>61</v>
      </c>
      <c r="B24" s="472">
        <f t="shared" si="51"/>
        <v>3.401924132</v>
      </c>
      <c r="C24" s="108">
        <f t="shared" si="52"/>
        <v>3.252240551</v>
      </c>
      <c r="D24" s="100"/>
      <c r="E24" s="106">
        <f t="shared" si="53"/>
        <v>2.309373155</v>
      </c>
      <c r="F24" s="108">
        <f t="shared" si="54"/>
        <v>2.737390162</v>
      </c>
      <c r="G24" s="107"/>
      <c r="H24" s="472">
        <f t="shared" si="55"/>
        <v>5.711297288</v>
      </c>
      <c r="I24" s="108">
        <f t="shared" si="56"/>
        <v>5.989630713</v>
      </c>
      <c r="J24" s="473"/>
      <c r="L24" s="474" t="s">
        <v>61</v>
      </c>
      <c r="M24" s="472">
        <f t="shared" si="57"/>
        <v>3.105967194</v>
      </c>
      <c r="N24" s="108">
        <f t="shared" si="58"/>
        <v>2.873021134</v>
      </c>
      <c r="O24" s="100"/>
      <c r="P24" s="106">
        <f t="shared" si="59"/>
        <v>2.094309308</v>
      </c>
      <c r="Q24" s="108">
        <f t="shared" si="60"/>
        <v>2.341978741</v>
      </c>
      <c r="R24" s="107"/>
      <c r="S24" s="472">
        <f t="shared" si="61"/>
        <v>5.200276501</v>
      </c>
      <c r="T24" s="108">
        <f t="shared" si="62"/>
        <v>5.214999876</v>
      </c>
      <c r="U24" s="473"/>
      <c r="W24" s="20" t="s">
        <v>208</v>
      </c>
      <c r="X24" s="474" t="s">
        <v>61</v>
      </c>
      <c r="Y24" s="472">
        <f t="shared" si="63"/>
        <v>2.913524004</v>
      </c>
      <c r="Z24" s="108">
        <f t="shared" si="64"/>
        <v>2.357057172</v>
      </c>
      <c r="AA24" s="100"/>
      <c r="AB24" s="106">
        <f t="shared" si="65"/>
        <v>1.829232861</v>
      </c>
      <c r="AC24" s="108">
        <f t="shared" si="66"/>
        <v>1.924084428</v>
      </c>
      <c r="AD24" s="107"/>
      <c r="AE24" s="472">
        <f t="shared" si="67"/>
        <v>4.742756865</v>
      </c>
      <c r="AF24" s="108">
        <f t="shared" si="68"/>
        <v>4.2811416</v>
      </c>
      <c r="AG24" s="473"/>
      <c r="AH24" s="462"/>
      <c r="AS24" s="462"/>
    </row>
    <row r="25" ht="15.75" customHeight="1">
      <c r="A25" s="474" t="s">
        <v>60</v>
      </c>
      <c r="B25" s="472">
        <f t="shared" si="51"/>
        <v>6.856663525</v>
      </c>
      <c r="C25" s="108">
        <f t="shared" si="52"/>
        <v>6.813276568</v>
      </c>
      <c r="D25" s="100"/>
      <c r="E25" s="106">
        <f t="shared" si="53"/>
        <v>6.265339726</v>
      </c>
      <c r="F25" s="108">
        <f t="shared" si="54"/>
        <v>8.346239794</v>
      </c>
      <c r="G25" s="107"/>
      <c r="H25" s="472">
        <f t="shared" si="55"/>
        <v>13.12200325</v>
      </c>
      <c r="I25" s="108">
        <f t="shared" si="56"/>
        <v>15.15951636</v>
      </c>
      <c r="J25" s="473"/>
      <c r="L25" s="474" t="s">
        <v>60</v>
      </c>
      <c r="M25" s="472">
        <f t="shared" si="57"/>
        <v>6.81164294</v>
      </c>
      <c r="N25" s="108">
        <f t="shared" si="58"/>
        <v>6.712020455</v>
      </c>
      <c r="O25" s="100"/>
      <c r="P25" s="106">
        <f t="shared" si="59"/>
        <v>6.197922505</v>
      </c>
      <c r="Q25" s="108">
        <f t="shared" si="60"/>
        <v>8.0038902</v>
      </c>
      <c r="R25" s="107"/>
      <c r="S25" s="472">
        <f t="shared" si="61"/>
        <v>13.00956544</v>
      </c>
      <c r="T25" s="108">
        <f t="shared" si="62"/>
        <v>14.71591065</v>
      </c>
      <c r="U25" s="473"/>
      <c r="W25" s="20" t="s">
        <v>209</v>
      </c>
      <c r="X25" s="474" t="s">
        <v>60</v>
      </c>
      <c r="Y25" s="472">
        <f t="shared" si="63"/>
        <v>6.752123839</v>
      </c>
      <c r="Z25" s="108">
        <f t="shared" si="64"/>
        <v>5.986852794</v>
      </c>
      <c r="AA25" s="100"/>
      <c r="AB25" s="106">
        <f t="shared" si="65"/>
        <v>6.093181633</v>
      </c>
      <c r="AC25" s="108">
        <f t="shared" si="66"/>
        <v>6.747270205</v>
      </c>
      <c r="AD25" s="107"/>
      <c r="AE25" s="472">
        <f t="shared" si="67"/>
        <v>12.84530547</v>
      </c>
      <c r="AF25" s="108">
        <f t="shared" si="68"/>
        <v>12.734123</v>
      </c>
      <c r="AG25" s="473"/>
      <c r="AH25" s="462"/>
      <c r="AS25" s="462"/>
    </row>
    <row r="26" ht="15.75" customHeight="1">
      <c r="A26" s="474" t="s">
        <v>59</v>
      </c>
      <c r="B26" s="472">
        <f t="shared" si="51"/>
        <v>8.75076375</v>
      </c>
      <c r="C26" s="108">
        <f t="shared" si="52"/>
        <v>7.954549705</v>
      </c>
      <c r="D26" s="100"/>
      <c r="E26" s="106">
        <f t="shared" si="53"/>
        <v>10.41910463</v>
      </c>
      <c r="F26" s="108">
        <f t="shared" si="54"/>
        <v>13.23275923</v>
      </c>
      <c r="G26" s="107"/>
      <c r="H26" s="472">
        <f t="shared" si="55"/>
        <v>19.16986838</v>
      </c>
      <c r="I26" s="108">
        <f t="shared" si="56"/>
        <v>21.18730894</v>
      </c>
      <c r="J26" s="473"/>
      <c r="L26" s="474" t="s">
        <v>59</v>
      </c>
      <c r="M26" s="472">
        <f t="shared" si="57"/>
        <v>8.171729627</v>
      </c>
      <c r="N26" s="108">
        <f t="shared" si="58"/>
        <v>7.550994723</v>
      </c>
      <c r="O26" s="100"/>
      <c r="P26" s="106">
        <f t="shared" si="59"/>
        <v>9.449613272</v>
      </c>
      <c r="Q26" s="108">
        <f t="shared" si="60"/>
        <v>12.02619696</v>
      </c>
      <c r="R26" s="107"/>
      <c r="S26" s="472">
        <f t="shared" si="61"/>
        <v>17.6213429</v>
      </c>
      <c r="T26" s="108">
        <f t="shared" si="62"/>
        <v>19.57719168</v>
      </c>
      <c r="U26" s="473"/>
      <c r="W26" s="20" t="s">
        <v>210</v>
      </c>
      <c r="X26" s="474" t="s">
        <v>59</v>
      </c>
      <c r="Y26" s="472">
        <f t="shared" si="63"/>
        <v>8.612734901</v>
      </c>
      <c r="Z26" s="108">
        <f t="shared" si="64"/>
        <v>7.820713029</v>
      </c>
      <c r="AA26" s="100"/>
      <c r="AB26" s="106">
        <f t="shared" si="65"/>
        <v>9.838809023</v>
      </c>
      <c r="AC26" s="108">
        <f t="shared" si="66"/>
        <v>11.65032248</v>
      </c>
      <c r="AD26" s="107"/>
      <c r="AE26" s="472">
        <f t="shared" si="67"/>
        <v>18.45154392</v>
      </c>
      <c r="AF26" s="108">
        <f t="shared" si="68"/>
        <v>19.47103551</v>
      </c>
      <c r="AG26" s="473"/>
      <c r="AH26" s="462"/>
      <c r="AS26" s="462"/>
    </row>
    <row r="27" ht="15.75" customHeight="1">
      <c r="A27" s="474" t="s">
        <v>57</v>
      </c>
      <c r="B27" s="472">
        <f t="shared" si="51"/>
        <v>10.18816731</v>
      </c>
      <c r="C27" s="108">
        <f t="shared" si="52"/>
        <v>8.612999373</v>
      </c>
      <c r="D27" s="100"/>
      <c r="E27" s="106">
        <f t="shared" si="53"/>
        <v>13.3632965</v>
      </c>
      <c r="F27" s="108">
        <f t="shared" si="54"/>
        <v>17.8224908</v>
      </c>
      <c r="G27" s="107"/>
      <c r="H27" s="472">
        <f t="shared" si="55"/>
        <v>23.55146381</v>
      </c>
      <c r="I27" s="108">
        <f t="shared" si="56"/>
        <v>26.43549017</v>
      </c>
      <c r="J27" s="473"/>
      <c r="L27" s="474" t="s">
        <v>57</v>
      </c>
      <c r="M27" s="472">
        <f t="shared" si="57"/>
        <v>9.61308523</v>
      </c>
      <c r="N27" s="108">
        <f t="shared" si="58"/>
        <v>8.437805191</v>
      </c>
      <c r="O27" s="100"/>
      <c r="P27" s="106">
        <f t="shared" si="59"/>
        <v>12.98621231</v>
      </c>
      <c r="Q27" s="108">
        <f t="shared" si="60"/>
        <v>16.47589566</v>
      </c>
      <c r="R27" s="107"/>
      <c r="S27" s="472">
        <f t="shared" si="61"/>
        <v>22.59929754</v>
      </c>
      <c r="T27" s="108">
        <f t="shared" si="62"/>
        <v>24.91370085</v>
      </c>
      <c r="U27" s="473"/>
      <c r="W27" s="20" t="s">
        <v>211</v>
      </c>
      <c r="X27" s="474" t="s">
        <v>57</v>
      </c>
      <c r="Y27" s="472">
        <f t="shared" si="63"/>
        <v>8.975327437</v>
      </c>
      <c r="Z27" s="108">
        <f t="shared" si="64"/>
        <v>7.640361159</v>
      </c>
      <c r="AA27" s="100"/>
      <c r="AB27" s="106">
        <f t="shared" si="65"/>
        <v>12.57452323</v>
      </c>
      <c r="AC27" s="108">
        <f t="shared" si="66"/>
        <v>15.10026114</v>
      </c>
      <c r="AD27" s="107"/>
      <c r="AE27" s="472">
        <f t="shared" si="67"/>
        <v>21.54985066</v>
      </c>
      <c r="AF27" s="108">
        <f t="shared" si="68"/>
        <v>22.7406223</v>
      </c>
      <c r="AG27" s="473"/>
      <c r="AH27" s="462"/>
      <c r="AS27" s="462"/>
    </row>
    <row r="28" ht="15.75" customHeight="1">
      <c r="A28" s="474" t="s">
        <v>56</v>
      </c>
      <c r="B28" s="472">
        <f t="shared" si="51"/>
        <v>8.849145118</v>
      </c>
      <c r="C28" s="108">
        <f t="shared" si="52"/>
        <v>6.34318175</v>
      </c>
      <c r="D28" s="100"/>
      <c r="E28" s="106">
        <f t="shared" si="53"/>
        <v>12.21689467</v>
      </c>
      <c r="F28" s="108">
        <f t="shared" si="54"/>
        <v>14.03951591</v>
      </c>
      <c r="G28" s="107"/>
      <c r="H28" s="472">
        <f t="shared" si="55"/>
        <v>21.06603979</v>
      </c>
      <c r="I28" s="108">
        <f t="shared" si="56"/>
        <v>20.38269766</v>
      </c>
      <c r="J28" s="473"/>
      <c r="L28" s="474" t="s">
        <v>56</v>
      </c>
      <c r="M28" s="472">
        <f t="shared" si="57"/>
        <v>8.834958712</v>
      </c>
      <c r="N28" s="108">
        <f t="shared" si="58"/>
        <v>6.402197182</v>
      </c>
      <c r="O28" s="100"/>
      <c r="P28" s="106">
        <f t="shared" si="59"/>
        <v>12.53783208</v>
      </c>
      <c r="Q28" s="108">
        <f t="shared" si="60"/>
        <v>16.02417457</v>
      </c>
      <c r="R28" s="107"/>
      <c r="S28" s="472">
        <f t="shared" si="61"/>
        <v>21.37279079</v>
      </c>
      <c r="T28" s="108">
        <f t="shared" si="62"/>
        <v>22.42637175</v>
      </c>
      <c r="U28" s="473"/>
      <c r="W28" s="20" t="s">
        <v>215</v>
      </c>
      <c r="X28" s="474" t="s">
        <v>56</v>
      </c>
      <c r="Y28" s="472">
        <f t="shared" si="63"/>
        <v>8.315223076</v>
      </c>
      <c r="Z28" s="108">
        <f t="shared" si="64"/>
        <v>6.551998262</v>
      </c>
      <c r="AA28" s="100"/>
      <c r="AB28" s="106">
        <f t="shared" si="65"/>
        <v>12.94989947</v>
      </c>
      <c r="AC28" s="108">
        <f t="shared" si="66"/>
        <v>17.04356503</v>
      </c>
      <c r="AD28" s="107"/>
      <c r="AE28" s="472">
        <f t="shared" si="67"/>
        <v>21.26512255</v>
      </c>
      <c r="AF28" s="108">
        <f t="shared" si="68"/>
        <v>23.59556329</v>
      </c>
      <c r="AG28" s="473"/>
      <c r="AH28" s="462"/>
      <c r="AS28" s="462"/>
    </row>
    <row r="29" ht="15.75" customHeight="1">
      <c r="A29" s="474" t="s">
        <v>55</v>
      </c>
      <c r="B29" s="472">
        <f t="shared" si="51"/>
        <v>5.093048062</v>
      </c>
      <c r="C29" s="108">
        <f t="shared" si="52"/>
        <v>2.741107734</v>
      </c>
      <c r="D29" s="100"/>
      <c r="E29" s="106">
        <f t="shared" si="53"/>
        <v>6.999575407</v>
      </c>
      <c r="F29" s="108">
        <f t="shared" si="54"/>
        <v>4.901355159</v>
      </c>
      <c r="G29" s="107"/>
      <c r="H29" s="472">
        <f t="shared" si="55"/>
        <v>12.09262347</v>
      </c>
      <c r="I29" s="108">
        <f t="shared" si="56"/>
        <v>7.642462893</v>
      </c>
      <c r="J29" s="473"/>
      <c r="L29" s="474" t="s">
        <v>55</v>
      </c>
      <c r="M29" s="472">
        <f t="shared" si="57"/>
        <v>5.969061764</v>
      </c>
      <c r="N29" s="108">
        <f t="shared" si="58"/>
        <v>3.102292815</v>
      </c>
      <c r="O29" s="100"/>
      <c r="P29" s="106">
        <f t="shared" si="59"/>
        <v>8.055898068</v>
      </c>
      <c r="Q29" s="108">
        <f t="shared" si="60"/>
        <v>6.266094849</v>
      </c>
      <c r="R29" s="107"/>
      <c r="S29" s="472">
        <f t="shared" si="61"/>
        <v>14.02495983</v>
      </c>
      <c r="T29" s="108">
        <f t="shared" si="62"/>
        <v>9.368387664</v>
      </c>
      <c r="U29" s="473"/>
      <c r="W29" s="20" t="s">
        <v>216</v>
      </c>
      <c r="X29" s="474" t="s">
        <v>55</v>
      </c>
      <c r="Y29" s="472">
        <f t="shared" si="63"/>
        <v>5.773588853</v>
      </c>
      <c r="Z29" s="108">
        <f t="shared" si="64"/>
        <v>3.872386032</v>
      </c>
      <c r="AA29" s="100"/>
      <c r="AB29" s="106">
        <f t="shared" si="65"/>
        <v>8.917219659</v>
      </c>
      <c r="AC29" s="108">
        <f t="shared" si="66"/>
        <v>9.398461276</v>
      </c>
      <c r="AD29" s="107"/>
      <c r="AE29" s="472">
        <f t="shared" si="67"/>
        <v>14.69080851</v>
      </c>
      <c r="AF29" s="108">
        <f t="shared" si="68"/>
        <v>13.27084731</v>
      </c>
      <c r="AG29" s="473"/>
      <c r="AH29" s="462"/>
      <c r="AS29" s="462"/>
    </row>
    <row r="30" ht="15.75" customHeight="1">
      <c r="A30" s="474" t="s">
        <v>54</v>
      </c>
      <c r="B30" s="472">
        <f t="shared" si="51"/>
        <v>1.617596802</v>
      </c>
      <c r="C30" s="108">
        <f t="shared" si="52"/>
        <v>0.7112213258</v>
      </c>
      <c r="D30" s="100"/>
      <c r="E30" s="106">
        <f t="shared" si="53"/>
        <v>2.045296853</v>
      </c>
      <c r="F30" s="108">
        <f t="shared" si="54"/>
        <v>1.324986299</v>
      </c>
      <c r="G30" s="107"/>
      <c r="H30" s="472">
        <f t="shared" si="55"/>
        <v>3.662893655</v>
      </c>
      <c r="I30" s="108">
        <f t="shared" si="56"/>
        <v>2.036207625</v>
      </c>
      <c r="J30" s="473"/>
      <c r="L30" s="474" t="s">
        <v>54</v>
      </c>
      <c r="M30" s="472">
        <f t="shared" si="57"/>
        <v>1.955124612</v>
      </c>
      <c r="N30" s="108">
        <f t="shared" si="58"/>
        <v>0.9012911494</v>
      </c>
      <c r="O30" s="100"/>
      <c r="P30" s="106">
        <f t="shared" si="59"/>
        <v>2.588461682</v>
      </c>
      <c r="Q30" s="108">
        <f t="shared" si="60"/>
        <v>1.68252413</v>
      </c>
      <c r="R30" s="107"/>
      <c r="S30" s="472">
        <f t="shared" si="61"/>
        <v>4.543586295</v>
      </c>
      <c r="T30" s="108">
        <f t="shared" si="62"/>
        <v>2.58381528</v>
      </c>
      <c r="U30" s="473"/>
      <c r="W30" s="20" t="s">
        <v>217</v>
      </c>
      <c r="X30" s="474" t="s">
        <v>54</v>
      </c>
      <c r="Y30" s="472">
        <f t="shared" si="63"/>
        <v>2.024474996</v>
      </c>
      <c r="Z30" s="108">
        <f t="shared" si="64"/>
        <v>1.055468673</v>
      </c>
      <c r="AA30" s="100"/>
      <c r="AB30" s="106">
        <f t="shared" si="65"/>
        <v>2.894929515</v>
      </c>
      <c r="AC30" s="108">
        <f t="shared" si="66"/>
        <v>1.911143519</v>
      </c>
      <c r="AD30" s="107"/>
      <c r="AE30" s="472">
        <f t="shared" si="67"/>
        <v>4.919404511</v>
      </c>
      <c r="AF30" s="108">
        <f t="shared" si="68"/>
        <v>2.966612192</v>
      </c>
      <c r="AG30" s="473"/>
      <c r="AH30" s="462"/>
      <c r="AS30" s="462"/>
    </row>
    <row r="31" ht="15.75" customHeight="1">
      <c r="A31" s="475" t="s">
        <v>53</v>
      </c>
      <c r="B31" s="472">
        <f t="shared" si="51"/>
        <v>0.3096424096</v>
      </c>
      <c r="C31" s="108">
        <f t="shared" si="52"/>
        <v>0.140995808</v>
      </c>
      <c r="D31" s="100"/>
      <c r="E31" s="106">
        <f t="shared" si="53"/>
        <v>0.3075712229</v>
      </c>
      <c r="F31" s="108">
        <f t="shared" si="54"/>
        <v>0.1398453393</v>
      </c>
      <c r="G31" s="107"/>
      <c r="H31" s="472">
        <f t="shared" si="55"/>
        <v>0.6172136326</v>
      </c>
      <c r="I31" s="108">
        <f t="shared" si="56"/>
        <v>0.2808411472</v>
      </c>
      <c r="J31" s="473"/>
      <c r="L31" s="475" t="s">
        <v>53</v>
      </c>
      <c r="M31" s="472">
        <f t="shared" si="57"/>
        <v>0.3204050368</v>
      </c>
      <c r="N31" s="108">
        <f t="shared" si="58"/>
        <v>0.1406340616</v>
      </c>
      <c r="O31" s="100"/>
      <c r="P31" s="106">
        <f t="shared" si="59"/>
        <v>0.3390875462</v>
      </c>
      <c r="Q31" s="108">
        <f t="shared" si="60"/>
        <v>0.14843017</v>
      </c>
      <c r="R31" s="107"/>
      <c r="S31" s="472">
        <f t="shared" si="61"/>
        <v>0.659492583</v>
      </c>
      <c r="T31" s="108">
        <f t="shared" si="62"/>
        <v>0.2890642316</v>
      </c>
      <c r="U31" s="473"/>
      <c r="W31" s="20" t="s">
        <v>218</v>
      </c>
      <c r="X31" s="475" t="s">
        <v>53</v>
      </c>
      <c r="Y31" s="472">
        <f t="shared" si="63"/>
        <v>0.3823491813</v>
      </c>
      <c r="Z31" s="108">
        <f t="shared" si="64"/>
        <v>0.1730156204</v>
      </c>
      <c r="AA31" s="100"/>
      <c r="AB31" s="106">
        <f t="shared" si="65"/>
        <v>0.5194835381</v>
      </c>
      <c r="AC31" s="108">
        <f t="shared" si="66"/>
        <v>0.2831042266</v>
      </c>
      <c r="AD31" s="107"/>
      <c r="AE31" s="472">
        <f t="shared" si="67"/>
        <v>0.9018327193</v>
      </c>
      <c r="AF31" s="108">
        <f t="shared" si="68"/>
        <v>0.4561198469</v>
      </c>
      <c r="AG31" s="473"/>
      <c r="AH31" s="462"/>
      <c r="AS31" s="462"/>
    </row>
    <row r="32" ht="15.75" customHeight="1">
      <c r="A32" s="476" t="s">
        <v>219</v>
      </c>
      <c r="B32" s="472">
        <f t="shared" si="51"/>
        <v>0.04867288713</v>
      </c>
      <c r="C32" s="108">
        <f t="shared" si="52"/>
        <v>0.02022489256</v>
      </c>
      <c r="D32" s="100"/>
      <c r="E32" s="106">
        <f t="shared" si="53"/>
        <v>0.05592204053</v>
      </c>
      <c r="F32" s="108">
        <f t="shared" si="54"/>
        <v>0.0216278858</v>
      </c>
      <c r="G32" s="107"/>
      <c r="H32" s="472">
        <f t="shared" si="55"/>
        <v>0.1045949277</v>
      </c>
      <c r="I32" s="108">
        <f t="shared" si="56"/>
        <v>0.04185277836</v>
      </c>
      <c r="J32" s="473"/>
      <c r="L32" s="476" t="s">
        <v>219</v>
      </c>
      <c r="M32" s="472">
        <f t="shared" si="57"/>
        <v>0.06445465755</v>
      </c>
      <c r="N32" s="108">
        <f t="shared" si="58"/>
        <v>0.02646750998</v>
      </c>
      <c r="O32" s="100"/>
      <c r="P32" s="106">
        <f t="shared" si="59"/>
        <v>0.05324515189</v>
      </c>
      <c r="Q32" s="108">
        <f t="shared" si="60"/>
        <v>0.02576489732</v>
      </c>
      <c r="R32" s="107"/>
      <c r="S32" s="472">
        <f t="shared" si="61"/>
        <v>0.1176998094</v>
      </c>
      <c r="T32" s="108">
        <f t="shared" si="62"/>
        <v>0.0522324073</v>
      </c>
      <c r="U32" s="473"/>
      <c r="W32" s="20" t="s">
        <v>220</v>
      </c>
      <c r="X32" s="476" t="s">
        <v>50</v>
      </c>
      <c r="Y32" s="472">
        <f t="shared" si="63"/>
        <v>0.08483735633</v>
      </c>
      <c r="Z32" s="108">
        <f t="shared" si="64"/>
        <v>0.03117911513</v>
      </c>
      <c r="AA32" s="100"/>
      <c r="AB32" s="106">
        <f t="shared" si="65"/>
        <v>0.07786442293</v>
      </c>
      <c r="AC32" s="108">
        <f t="shared" si="66"/>
        <v>0.03079106981</v>
      </c>
      <c r="AD32" s="107"/>
      <c r="AE32" s="472">
        <f t="shared" si="67"/>
        <v>0.1627017793</v>
      </c>
      <c r="AF32" s="108">
        <f t="shared" si="68"/>
        <v>0.06197018494</v>
      </c>
      <c r="AG32" s="473"/>
      <c r="AH32" s="462"/>
      <c r="AS32" s="462"/>
    </row>
    <row r="33" ht="15.75" customHeight="1">
      <c r="A33" s="477" t="s">
        <v>13</v>
      </c>
      <c r="B33" s="478">
        <f t="shared" si="51"/>
        <v>45.73698</v>
      </c>
      <c r="C33" s="479">
        <f t="shared" si="52"/>
        <v>37.10275079</v>
      </c>
      <c r="D33" s="480"/>
      <c r="E33" s="481">
        <f t="shared" si="53"/>
        <v>54.26302</v>
      </c>
      <c r="F33" s="479">
        <f t="shared" si="54"/>
        <v>62.89724921</v>
      </c>
      <c r="G33" s="482"/>
      <c r="H33" s="478">
        <f t="shared" si="55"/>
        <v>100</v>
      </c>
      <c r="I33" s="479">
        <f t="shared" si="56"/>
        <v>100</v>
      </c>
      <c r="J33" s="483"/>
      <c r="L33" s="477" t="s">
        <v>13</v>
      </c>
      <c r="M33" s="478">
        <f t="shared" si="57"/>
        <v>45.41437806</v>
      </c>
      <c r="N33" s="479">
        <f t="shared" si="58"/>
        <v>36.65102271</v>
      </c>
      <c r="O33" s="480"/>
      <c r="P33" s="481">
        <f t="shared" si="59"/>
        <v>54.58562194</v>
      </c>
      <c r="Q33" s="479">
        <f t="shared" si="60"/>
        <v>63.34897729</v>
      </c>
      <c r="R33" s="482"/>
      <c r="S33" s="478">
        <f t="shared" si="61"/>
        <v>100</v>
      </c>
      <c r="T33" s="479">
        <f t="shared" si="62"/>
        <v>100</v>
      </c>
      <c r="U33" s="483"/>
      <c r="W33" s="63" t="s">
        <v>13</v>
      </c>
      <c r="X33" s="477" t="s">
        <v>13</v>
      </c>
      <c r="Y33" s="478">
        <f t="shared" si="63"/>
        <v>44.17585738</v>
      </c>
      <c r="Z33" s="479">
        <f t="shared" si="64"/>
        <v>35.78575556</v>
      </c>
      <c r="AA33" s="480"/>
      <c r="AB33" s="481">
        <f t="shared" si="65"/>
        <v>55.82414262</v>
      </c>
      <c r="AC33" s="479">
        <f t="shared" si="66"/>
        <v>64.21424444</v>
      </c>
      <c r="AD33" s="482"/>
      <c r="AE33" s="478">
        <f t="shared" si="67"/>
        <v>100</v>
      </c>
      <c r="AF33" s="479">
        <f t="shared" si="68"/>
        <v>100</v>
      </c>
      <c r="AG33" s="483"/>
      <c r="AH33" s="462"/>
      <c r="AS33" s="462"/>
    </row>
    <row r="34" ht="15.75" customHeight="1">
      <c r="A34" s="469"/>
      <c r="B34" s="484" t="s">
        <v>222</v>
      </c>
      <c r="C34" s="98"/>
      <c r="D34" s="98"/>
      <c r="E34" s="98"/>
      <c r="F34" s="98"/>
      <c r="G34" s="98"/>
      <c r="H34" s="98"/>
      <c r="I34" s="98"/>
      <c r="J34" s="99"/>
      <c r="L34" s="469"/>
      <c r="M34" s="484" t="s">
        <v>222</v>
      </c>
      <c r="N34" s="98"/>
      <c r="O34" s="98"/>
      <c r="P34" s="98"/>
      <c r="Q34" s="98"/>
      <c r="R34" s="98"/>
      <c r="S34" s="98"/>
      <c r="T34" s="98"/>
      <c r="U34" s="99"/>
      <c r="W34" s="470"/>
      <c r="X34" s="469"/>
      <c r="Y34" s="484" t="s">
        <v>222</v>
      </c>
      <c r="Z34" s="98"/>
      <c r="AA34" s="98"/>
      <c r="AB34" s="98"/>
      <c r="AC34" s="98"/>
      <c r="AD34" s="98"/>
      <c r="AE34" s="98"/>
      <c r="AF34" s="98"/>
      <c r="AG34" s="99"/>
    </row>
    <row r="35" ht="15.75" customHeight="1">
      <c r="A35" s="471" t="s">
        <v>205</v>
      </c>
      <c r="B35" s="472">
        <f t="shared" ref="B35:C35" si="69">B8*100/B$19</f>
        <v>0.08151250991</v>
      </c>
      <c r="C35" s="108">
        <f t="shared" si="69"/>
        <v>0.05616739677</v>
      </c>
      <c r="D35" s="100"/>
      <c r="E35" s="106">
        <f t="shared" ref="E35:F35" si="70">E8*100/E$19</f>
        <v>0.03053551662</v>
      </c>
      <c r="F35" s="108">
        <f t="shared" si="70"/>
        <v>0.03290129935</v>
      </c>
      <c r="G35" s="107"/>
      <c r="H35" s="472">
        <f t="shared" ref="H35:I35" si="71">H8*100/H$19</f>
        <v>0.05385085385</v>
      </c>
      <c r="I35" s="108">
        <f t="shared" si="71"/>
        <v>0.0415336615</v>
      </c>
      <c r="J35" s="473"/>
      <c r="L35" s="471" t="s">
        <v>205</v>
      </c>
      <c r="M35" s="472">
        <f t="shared" ref="M35:N35" si="72">M8*100/M$19</f>
        <v>0.09461710924</v>
      </c>
      <c r="N35" s="108">
        <f t="shared" si="72"/>
        <v>0.0905623489</v>
      </c>
      <c r="O35" s="100"/>
      <c r="P35" s="106">
        <f t="shared" ref="P35:Q35" si="73">P8*100/P$19</f>
        <v>0.04620518525</v>
      </c>
      <c r="Q35" s="108">
        <f t="shared" si="73"/>
        <v>0.0315077529</v>
      </c>
      <c r="R35" s="107"/>
      <c r="S35" s="472">
        <f t="shared" ref="S35:T35" si="74">S8*100/S$19</f>
        <v>0.06819115944</v>
      </c>
      <c r="T35" s="108">
        <f t="shared" si="74"/>
        <v>0.05315186629</v>
      </c>
      <c r="U35" s="473"/>
      <c r="W35" s="20" t="s">
        <v>206</v>
      </c>
      <c r="X35" s="471" t="s">
        <v>65</v>
      </c>
      <c r="Y35" s="472">
        <f t="shared" ref="Y35:Z35" si="75">Y8*100/Y$19</f>
        <v>0.03683047459</v>
      </c>
      <c r="Z35" s="108">
        <f t="shared" si="75"/>
        <v>0.03082922051</v>
      </c>
      <c r="AA35" s="100"/>
      <c r="AB35" s="106">
        <f t="shared" ref="AB35:AC35" si="76">AB8*100/AB$19</f>
        <v>0.01249089206</v>
      </c>
      <c r="AC35" s="108">
        <f t="shared" si="76"/>
        <v>0.007326696849</v>
      </c>
      <c r="AD35" s="107"/>
      <c r="AE35" s="472">
        <f t="shared" ref="AE35:AF35" si="77">AE8*100/AE$19</f>
        <v>0.02324311132</v>
      </c>
      <c r="AF35" s="108">
        <f t="shared" si="77"/>
        <v>0.01573725252</v>
      </c>
      <c r="AG35" s="473"/>
    </row>
    <row r="36" ht="15.75" customHeight="1">
      <c r="A36" s="474" t="s">
        <v>62</v>
      </c>
      <c r="B36" s="472">
        <f t="shared" ref="B36:C36" si="78">B9*100/B$19</f>
        <v>1.277029322</v>
      </c>
      <c r="C36" s="108">
        <f t="shared" si="78"/>
        <v>1.326352961</v>
      </c>
      <c r="D36" s="100"/>
      <c r="E36" s="106">
        <f t="shared" ref="E36:F36" si="79">E9*100/E$19</f>
        <v>0.4866597962</v>
      </c>
      <c r="F36" s="108">
        <f t="shared" si="79"/>
        <v>0.4934152549</v>
      </c>
      <c r="G36" s="107"/>
      <c r="H36" s="472">
        <f t="shared" ref="H36:I36" si="80">H9*100/H$19</f>
        <v>0.8481509481</v>
      </c>
      <c r="I36" s="108">
        <f t="shared" si="80"/>
        <v>0.8024580561</v>
      </c>
      <c r="J36" s="473"/>
      <c r="L36" s="474" t="s">
        <v>62</v>
      </c>
      <c r="M36" s="472">
        <f t="shared" ref="M36:N36" si="81">M9*100/M$19</f>
        <v>1.155974248</v>
      </c>
      <c r="N36" s="108">
        <f t="shared" si="81"/>
        <v>1.285384211</v>
      </c>
      <c r="O36" s="100"/>
      <c r="P36" s="106">
        <f t="shared" ref="P36:Q36" si="82">P9*100/P$19</f>
        <v>0.4723196714</v>
      </c>
      <c r="Q36" s="108">
        <f t="shared" si="82"/>
        <v>0.5273443875</v>
      </c>
      <c r="R36" s="107"/>
      <c r="S36" s="472">
        <f t="shared" ref="S36:T36" si="83">S9*100/S$19</f>
        <v>0.7827971453</v>
      </c>
      <c r="T36" s="108">
        <f t="shared" si="83"/>
        <v>0.8051737353</v>
      </c>
      <c r="U36" s="473"/>
      <c r="W36" s="20" t="s">
        <v>207</v>
      </c>
      <c r="X36" s="474" t="s">
        <v>62</v>
      </c>
      <c r="Y36" s="472">
        <f t="shared" ref="Y36:Z36" si="84">Y9*100/Y$19</f>
        <v>0.7366094917</v>
      </c>
      <c r="Z36" s="108">
        <f t="shared" si="84"/>
        <v>0.7983378625</v>
      </c>
      <c r="AA36" s="100"/>
      <c r="AB36" s="106">
        <f t="shared" ref="AB36:AC36" si="85">AB9*100/AB$19</f>
        <v>0.218590611</v>
      </c>
      <c r="AC36" s="108">
        <f t="shared" si="85"/>
        <v>0.1877095637</v>
      </c>
      <c r="AD36" s="107"/>
      <c r="AE36" s="472">
        <f t="shared" ref="AE36:AF36" si="86">AE9*100/AE$19</f>
        <v>0.447429893</v>
      </c>
      <c r="AF36" s="108">
        <f t="shared" si="86"/>
        <v>0.4062275141</v>
      </c>
      <c r="AG36" s="473"/>
    </row>
    <row r="37" ht="15.75" customHeight="1">
      <c r="A37" s="474" t="s">
        <v>61</v>
      </c>
      <c r="B37" s="472">
        <f t="shared" ref="B37:C37" si="87">B10*100/B$19</f>
        <v>7.438016529</v>
      </c>
      <c r="C37" s="108">
        <f t="shared" si="87"/>
        <v>8.765497117</v>
      </c>
      <c r="D37" s="100"/>
      <c r="E37" s="106">
        <f t="shared" ref="E37:F37" si="88">E10*100/E$19</f>
        <v>4.255887629</v>
      </c>
      <c r="F37" s="108">
        <f t="shared" si="88"/>
        <v>4.352161973</v>
      </c>
      <c r="G37" s="107"/>
      <c r="H37" s="472">
        <f t="shared" ref="H37:I37" si="89">H10*100/H$19</f>
        <v>5.711297288</v>
      </c>
      <c r="I37" s="108">
        <f t="shared" si="89"/>
        <v>5.989630713</v>
      </c>
      <c r="J37" s="473"/>
      <c r="L37" s="474" t="s">
        <v>61</v>
      </c>
      <c r="M37" s="472">
        <f t="shared" ref="M37:N37" si="90">M10*100/M$19</f>
        <v>6.839171483</v>
      </c>
      <c r="N37" s="108">
        <f t="shared" si="90"/>
        <v>7.83885666</v>
      </c>
      <c r="O37" s="100"/>
      <c r="P37" s="106">
        <f t="shared" ref="P37:Q37" si="91">P10*100/P$19</f>
        <v>3.836741679</v>
      </c>
      <c r="Q37" s="108">
        <f t="shared" si="91"/>
        <v>3.696947988</v>
      </c>
      <c r="R37" s="107"/>
      <c r="S37" s="472">
        <f t="shared" ref="S37:T37" si="92">S10*100/S$19</f>
        <v>5.200276501</v>
      </c>
      <c r="T37" s="108">
        <f t="shared" si="92"/>
        <v>5.214999876</v>
      </c>
      <c r="U37" s="473"/>
      <c r="W37" s="20" t="s">
        <v>208</v>
      </c>
      <c r="X37" s="474" t="s">
        <v>61</v>
      </c>
      <c r="Y37" s="472">
        <f t="shared" ref="Y37:Z37" si="93">Y10*100/Y$19</f>
        <v>6.595285699</v>
      </c>
      <c r="Z37" s="108">
        <f t="shared" si="93"/>
        <v>6.586579312</v>
      </c>
      <c r="AA37" s="100"/>
      <c r="AB37" s="106">
        <f t="shared" ref="AB37:AC37" si="94">AB10*100/AB$19</f>
        <v>3.27677735</v>
      </c>
      <c r="AC37" s="108">
        <f t="shared" si="94"/>
        <v>2.996351424</v>
      </c>
      <c r="AD37" s="107"/>
      <c r="AE37" s="472">
        <f t="shared" ref="AE37:AF37" si="95">AE10*100/AE$19</f>
        <v>4.742756865</v>
      </c>
      <c r="AF37" s="108">
        <f t="shared" si="95"/>
        <v>4.2811416</v>
      </c>
      <c r="AG37" s="473"/>
    </row>
    <row r="38" ht="15.75" customHeight="1">
      <c r="A38" s="474" t="s">
        <v>60</v>
      </c>
      <c r="B38" s="472">
        <f t="shared" ref="B38:C38" si="96">B11*100/B$19</f>
        <v>14.99150911</v>
      </c>
      <c r="C38" s="108">
        <f t="shared" si="96"/>
        <v>18.36326532</v>
      </c>
      <c r="D38" s="100"/>
      <c r="E38" s="106">
        <f t="shared" ref="E38:F38" si="97">E11*100/E$19</f>
        <v>11.54624222</v>
      </c>
      <c r="F38" s="108">
        <f t="shared" si="97"/>
        <v>13.26964199</v>
      </c>
      <c r="G38" s="107"/>
      <c r="H38" s="472">
        <f t="shared" ref="H38:I38" si="98">H11*100/H$19</f>
        <v>13.12200325</v>
      </c>
      <c r="I38" s="108">
        <f t="shared" si="98"/>
        <v>15.15951636</v>
      </c>
      <c r="J38" s="473"/>
      <c r="L38" s="474" t="s">
        <v>60</v>
      </c>
      <c r="M38" s="472">
        <f t="shared" ref="M38:N38" si="99">M11*100/M$19</f>
        <v>14.99886871</v>
      </c>
      <c r="N38" s="108">
        <f t="shared" si="99"/>
        <v>18.31332377</v>
      </c>
      <c r="O38" s="100"/>
      <c r="P38" s="106">
        <f t="shared" ref="P38:Q38" si="100">P11*100/P$19</f>
        <v>11.35449645</v>
      </c>
      <c r="Q38" s="108">
        <f t="shared" si="100"/>
        <v>12.6346005</v>
      </c>
      <c r="R38" s="107"/>
      <c r="S38" s="472">
        <f t="shared" ref="S38:T38" si="101">S11*100/S$19</f>
        <v>13.00956544</v>
      </c>
      <c r="T38" s="108">
        <f t="shared" si="101"/>
        <v>14.71591065</v>
      </c>
      <c r="U38" s="473"/>
      <c r="W38" s="20" t="s">
        <v>209</v>
      </c>
      <c r="X38" s="474" t="s">
        <v>60</v>
      </c>
      <c r="Y38" s="472">
        <f t="shared" ref="Y38:Z38" si="102">Y11*100/Y$19</f>
        <v>15.28464695</v>
      </c>
      <c r="Z38" s="108">
        <f t="shared" si="102"/>
        <v>16.72970907</v>
      </c>
      <c r="AA38" s="100"/>
      <c r="AB38" s="106">
        <f t="shared" ref="AB38:AC38" si="103">AB11*100/AB$19</f>
        <v>10.91495784</v>
      </c>
      <c r="AC38" s="108">
        <f t="shared" si="103"/>
        <v>10.50743533</v>
      </c>
      <c r="AD38" s="107"/>
      <c r="AE38" s="472">
        <f t="shared" ref="AE38:AF38" si="104">AE11*100/AE$19</f>
        <v>12.84530547</v>
      </c>
      <c r="AF38" s="108">
        <f t="shared" si="104"/>
        <v>12.734123</v>
      </c>
      <c r="AG38" s="473"/>
    </row>
    <row r="39" ht="15.75" customHeight="1">
      <c r="A39" s="474" t="s">
        <v>59</v>
      </c>
      <c r="B39" s="472">
        <f t="shared" ref="B39:C39" si="105">B12*100/B$19</f>
        <v>19.13279746</v>
      </c>
      <c r="C39" s="108">
        <f t="shared" si="105"/>
        <v>21.43924517</v>
      </c>
      <c r="D39" s="100"/>
      <c r="E39" s="106">
        <f t="shared" ref="E39:F39" si="106">E12*100/E$19</f>
        <v>19.20111455</v>
      </c>
      <c r="F39" s="108">
        <f t="shared" si="106"/>
        <v>21.0386931</v>
      </c>
      <c r="G39" s="107"/>
      <c r="H39" s="472">
        <f t="shared" ref="H39:I39" si="107">H12*100/H$19</f>
        <v>19.16986838</v>
      </c>
      <c r="I39" s="108">
        <f t="shared" si="107"/>
        <v>21.18730894</v>
      </c>
      <c r="J39" s="473"/>
      <c r="L39" s="474" t="s">
        <v>59</v>
      </c>
      <c r="M39" s="472">
        <f t="shared" ref="M39:N39" si="108">M12*100/M$19</f>
        <v>17.99370591</v>
      </c>
      <c r="N39" s="108">
        <f t="shared" si="108"/>
        <v>20.60241206</v>
      </c>
      <c r="O39" s="100"/>
      <c r="P39" s="106">
        <f t="shared" ref="P39:Q39" si="109">P12*100/P$19</f>
        <v>17.31154274</v>
      </c>
      <c r="Q39" s="108">
        <f t="shared" si="109"/>
        <v>18.98404279</v>
      </c>
      <c r="R39" s="107"/>
      <c r="S39" s="472">
        <f t="shared" ref="S39:T39" si="110">S12*100/S$19</f>
        <v>17.6213429</v>
      </c>
      <c r="T39" s="108">
        <f t="shared" si="110"/>
        <v>19.57719168</v>
      </c>
      <c r="U39" s="473"/>
      <c r="W39" s="20" t="s">
        <v>210</v>
      </c>
      <c r="X39" s="474" t="s">
        <v>59</v>
      </c>
      <c r="Y39" s="472">
        <f t="shared" ref="Y39:Z39" si="111">Y12*100/Y$19</f>
        <v>19.4964748</v>
      </c>
      <c r="Z39" s="108">
        <f t="shared" si="111"/>
        <v>21.8542627</v>
      </c>
      <c r="AA39" s="100"/>
      <c r="AB39" s="106">
        <f t="shared" ref="AB39:AC39" si="112">AB12*100/AB$19</f>
        <v>17.62464869</v>
      </c>
      <c r="AC39" s="108">
        <f t="shared" si="112"/>
        <v>18.14289428</v>
      </c>
      <c r="AD39" s="107"/>
      <c r="AE39" s="472">
        <f t="shared" ref="AE39:AF39" si="113">AE12*100/AE$19</f>
        <v>18.45154392</v>
      </c>
      <c r="AF39" s="108">
        <f t="shared" si="113"/>
        <v>19.47103551</v>
      </c>
      <c r="AG39" s="473"/>
    </row>
    <row r="40" ht="15.75" customHeight="1">
      <c r="A40" s="474" t="s">
        <v>57</v>
      </c>
      <c r="B40" s="472">
        <f t="shared" ref="B40:C40" si="114">B13*100/B$19</f>
        <v>22.27555757</v>
      </c>
      <c r="C40" s="108">
        <f t="shared" si="114"/>
        <v>23.21391053</v>
      </c>
      <c r="D40" s="100"/>
      <c r="E40" s="106">
        <f t="shared" ref="E40:F40" si="115">E13*100/E$19</f>
        <v>24.62689416</v>
      </c>
      <c r="F40" s="108">
        <f t="shared" si="115"/>
        <v>28.33588276</v>
      </c>
      <c r="G40" s="107"/>
      <c r="H40" s="472">
        <f t="shared" ref="H40:I40" si="116">H13*100/H$19</f>
        <v>23.55146381</v>
      </c>
      <c r="I40" s="108">
        <f t="shared" si="116"/>
        <v>26.43549017</v>
      </c>
      <c r="J40" s="473"/>
      <c r="L40" s="474" t="s">
        <v>57</v>
      </c>
      <c r="M40" s="472">
        <f t="shared" ref="M40:N40" si="117">M13*100/M$19</f>
        <v>21.16749285</v>
      </c>
      <c r="N40" s="108">
        <f t="shared" si="117"/>
        <v>23.0220184</v>
      </c>
      <c r="O40" s="100"/>
      <c r="P40" s="106">
        <f t="shared" ref="P40:Q40" si="118">P13*100/P$19</f>
        <v>23.79053649</v>
      </c>
      <c r="Q40" s="108">
        <f t="shared" si="118"/>
        <v>26.00814783</v>
      </c>
      <c r="R40" s="107"/>
      <c r="S40" s="472">
        <f t="shared" ref="S40:T40" si="119">S13*100/S$19</f>
        <v>22.59929754</v>
      </c>
      <c r="T40" s="108">
        <f t="shared" si="119"/>
        <v>24.91370085</v>
      </c>
      <c r="U40" s="473"/>
      <c r="W40" s="20" t="s">
        <v>211</v>
      </c>
      <c r="X40" s="474" t="s">
        <v>57</v>
      </c>
      <c r="Y40" s="472">
        <f t="shared" ref="Y40:Z40" si="120">Y13*100/Y$19</f>
        <v>20.31726823</v>
      </c>
      <c r="Z40" s="108">
        <f t="shared" si="120"/>
        <v>21.350286</v>
      </c>
      <c r="AA40" s="100"/>
      <c r="AB40" s="106">
        <f t="shared" ref="AB40:AC40" si="121">AB13*100/AB$19</f>
        <v>22.52524201</v>
      </c>
      <c r="AC40" s="108">
        <f t="shared" si="121"/>
        <v>23.51543848</v>
      </c>
      <c r="AD40" s="107"/>
      <c r="AE40" s="472">
        <f t="shared" ref="AE40:AF40" si="122">AE13*100/AE$19</f>
        <v>21.54985066</v>
      </c>
      <c r="AF40" s="108">
        <f t="shared" si="122"/>
        <v>22.7406223</v>
      </c>
      <c r="AG40" s="473"/>
    </row>
    <row r="41" ht="15.75" customHeight="1">
      <c r="A41" s="474" t="s">
        <v>56</v>
      </c>
      <c r="B41" s="472">
        <f t="shared" ref="B41:C41" si="123">B14*100/B$19</f>
        <v>19.34789992</v>
      </c>
      <c r="C41" s="108">
        <f t="shared" si="123"/>
        <v>17.09625733</v>
      </c>
      <c r="D41" s="100"/>
      <c r="E41" s="106">
        <f t="shared" ref="E41:F41" si="124">E14*100/E$19</f>
        <v>22.5142181</v>
      </c>
      <c r="F41" s="108">
        <f t="shared" si="124"/>
        <v>22.32135123</v>
      </c>
      <c r="G41" s="107"/>
      <c r="H41" s="472">
        <f t="shared" ref="H41:I41" si="125">H14*100/H$19</f>
        <v>21.06603979</v>
      </c>
      <c r="I41" s="108">
        <f t="shared" si="125"/>
        <v>20.38269766</v>
      </c>
      <c r="J41" s="473"/>
      <c r="L41" s="474" t="s">
        <v>56</v>
      </c>
      <c r="M41" s="472">
        <f t="shared" ref="M41:N41" si="126">M14*100/M$19</f>
        <v>19.45410042</v>
      </c>
      <c r="N41" s="108">
        <f t="shared" si="126"/>
        <v>17.46799055</v>
      </c>
      <c r="O41" s="100"/>
      <c r="P41" s="106">
        <f t="shared" ref="P41:Q41" si="127">P14*100/P$19</f>
        <v>22.96911098</v>
      </c>
      <c r="Q41" s="108">
        <f t="shared" si="127"/>
        <v>25.29508013</v>
      </c>
      <c r="R41" s="107"/>
      <c r="S41" s="472">
        <f t="shared" ref="S41:T41" si="128">S14*100/S$19</f>
        <v>21.37279079</v>
      </c>
      <c r="T41" s="108">
        <f t="shared" si="128"/>
        <v>22.42637175</v>
      </c>
      <c r="U41" s="473"/>
      <c r="W41" s="20" t="s">
        <v>215</v>
      </c>
      <c r="X41" s="474" t="s">
        <v>56</v>
      </c>
      <c r="Y41" s="472">
        <f t="shared" ref="Y41:Z41" si="129">Y14*100/Y$19</f>
        <v>18.82300326</v>
      </c>
      <c r="Z41" s="108">
        <f t="shared" si="129"/>
        <v>18.30895606</v>
      </c>
      <c r="AA41" s="100"/>
      <c r="AB41" s="106">
        <f t="shared" ref="AB41:AC41" si="130">AB14*100/AB$19</f>
        <v>23.19766837</v>
      </c>
      <c r="AC41" s="108">
        <f t="shared" si="130"/>
        <v>26.54172011</v>
      </c>
      <c r="AD41" s="107"/>
      <c r="AE41" s="472">
        <f t="shared" ref="AE41:AF41" si="131">AE14*100/AE$19</f>
        <v>21.26512255</v>
      </c>
      <c r="AF41" s="108">
        <f t="shared" si="131"/>
        <v>23.59556329</v>
      </c>
      <c r="AG41" s="473"/>
    </row>
    <row r="42" ht="15.75" customHeight="1">
      <c r="A42" s="474" t="s">
        <v>55</v>
      </c>
      <c r="B42" s="472">
        <f t="shared" ref="B42:C42" si="132">B15*100/B$19</f>
        <v>11.13551455</v>
      </c>
      <c r="C42" s="108">
        <f t="shared" si="132"/>
        <v>7.387882774</v>
      </c>
      <c r="D42" s="100"/>
      <c r="E42" s="106">
        <f t="shared" ref="E42:F42" si="133">E15*100/E$19</f>
        <v>12.8993473</v>
      </c>
      <c r="F42" s="108">
        <f t="shared" si="133"/>
        <v>7.792638343</v>
      </c>
      <c r="G42" s="107"/>
      <c r="H42" s="472">
        <f t="shared" ref="H42:I42" si="134">H15*100/H$19</f>
        <v>12.09262347</v>
      </c>
      <c r="I42" s="108">
        <f t="shared" si="134"/>
        <v>7.642462893</v>
      </c>
      <c r="J42" s="473"/>
      <c r="L42" s="474" t="s">
        <v>55</v>
      </c>
      <c r="M42" s="472">
        <f t="shared" ref="M42:N42" si="135">M15*100/M$19</f>
        <v>13.14355061</v>
      </c>
      <c r="N42" s="108">
        <f t="shared" si="135"/>
        <v>8.464409955</v>
      </c>
      <c r="O42" s="100"/>
      <c r="P42" s="106">
        <f t="shared" ref="P42:Q42" si="136">P15*100/P$19</f>
        <v>14.75827843</v>
      </c>
      <c r="Q42" s="108">
        <f t="shared" si="136"/>
        <v>9.891390701</v>
      </c>
      <c r="R42" s="107"/>
      <c r="S42" s="472">
        <f t="shared" ref="S42:T42" si="137">S15*100/S$19</f>
        <v>14.02495983</v>
      </c>
      <c r="T42" s="108">
        <f t="shared" si="137"/>
        <v>9.368387664</v>
      </c>
      <c r="U42" s="473"/>
      <c r="W42" s="20" t="s">
        <v>216</v>
      </c>
      <c r="X42" s="474" t="s">
        <v>55</v>
      </c>
      <c r="Y42" s="472">
        <f t="shared" ref="Y42:Z42" si="138">Y15*100/Y$19</f>
        <v>13.06955698</v>
      </c>
      <c r="Z42" s="108">
        <f t="shared" si="138"/>
        <v>10.82102633</v>
      </c>
      <c r="AA42" s="100"/>
      <c r="AB42" s="106">
        <f t="shared" ref="AB42:AC42" si="139">AB15*100/AB$19</f>
        <v>15.97376913</v>
      </c>
      <c r="AC42" s="108">
        <f t="shared" si="139"/>
        <v>14.63610038</v>
      </c>
      <c r="AD42" s="107"/>
      <c r="AE42" s="472">
        <f t="shared" ref="AE42:AF42" si="140">AE15*100/AE$19</f>
        <v>14.69080851</v>
      </c>
      <c r="AF42" s="108">
        <f t="shared" si="140"/>
        <v>13.27084731</v>
      </c>
      <c r="AG42" s="473"/>
    </row>
    <row r="43" ht="15.75" customHeight="1">
      <c r="A43" s="474" t="s">
        <v>54</v>
      </c>
      <c r="B43" s="472">
        <f t="shared" ref="B43:C43" si="141">B16*100/B$19</f>
        <v>3.536737235</v>
      </c>
      <c r="C43" s="108">
        <f t="shared" si="141"/>
        <v>1.916896485</v>
      </c>
      <c r="D43" s="100"/>
      <c r="E43" s="106">
        <f t="shared" ref="E43:F43" si="142">E16*100/E$19</f>
        <v>3.769227833</v>
      </c>
      <c r="F43" s="108">
        <f t="shared" si="142"/>
        <v>2.106588627</v>
      </c>
      <c r="G43" s="107"/>
      <c r="H43" s="472">
        <f t="shared" ref="H43:I43" si="143">H16*100/H$19</f>
        <v>3.662893655</v>
      </c>
      <c r="I43" s="108">
        <f t="shared" si="143"/>
        <v>2.036207625</v>
      </c>
      <c r="J43" s="473"/>
      <c r="L43" s="474" t="s">
        <v>54</v>
      </c>
      <c r="M43" s="472">
        <f t="shared" ref="M43:N43" si="144">M16*100/M$19</f>
        <v>4.30507847</v>
      </c>
      <c r="N43" s="108">
        <f t="shared" si="144"/>
        <v>2.459115961</v>
      </c>
      <c r="O43" s="100"/>
      <c r="P43" s="106">
        <f t="shared" ref="P43:Q43" si="145">P16*100/P$19</f>
        <v>4.742021049</v>
      </c>
      <c r="Q43" s="108">
        <f t="shared" si="145"/>
        <v>2.655960999</v>
      </c>
      <c r="R43" s="107"/>
      <c r="S43" s="472">
        <f t="shared" ref="S43:T43" si="146">S16*100/S$19</f>
        <v>4.543586295</v>
      </c>
      <c r="T43" s="108">
        <f t="shared" si="146"/>
        <v>2.58381528</v>
      </c>
      <c r="U43" s="473"/>
      <c r="W43" s="20" t="s">
        <v>217</v>
      </c>
      <c r="X43" s="474" t="s">
        <v>54</v>
      </c>
      <c r="Y43" s="472">
        <f t="shared" ref="Y43:Z43" si="147">Y16*100/Y$19</f>
        <v>4.582763338</v>
      </c>
      <c r="Z43" s="108">
        <f t="shared" si="147"/>
        <v>2.949410057</v>
      </c>
      <c r="AA43" s="100"/>
      <c r="AB43" s="106">
        <f t="shared" ref="AB43:AC43" si="148">AB16*100/AB$19</f>
        <v>5.185802019</v>
      </c>
      <c r="AC43" s="108">
        <f t="shared" si="148"/>
        <v>2.976198717</v>
      </c>
      <c r="AD43" s="107"/>
      <c r="AE43" s="472">
        <f t="shared" ref="AE43:AF43" si="149">AE16*100/AE$19</f>
        <v>4.919404511</v>
      </c>
      <c r="AF43" s="108">
        <f t="shared" si="149"/>
        <v>2.966612192</v>
      </c>
      <c r="AG43" s="473"/>
    </row>
    <row r="44" ht="15.75" customHeight="1">
      <c r="A44" s="475" t="s">
        <v>53</v>
      </c>
      <c r="B44" s="472">
        <f t="shared" ref="B44:C44" si="150">B17*100/B$19</f>
        <v>0.6770066795</v>
      </c>
      <c r="C44" s="108">
        <f t="shared" si="150"/>
        <v>0.3800144328</v>
      </c>
      <c r="D44" s="100"/>
      <c r="E44" s="106">
        <f t="shared" ref="E44:F44" si="151">E17*100/E$19</f>
        <v>0.5668155273</v>
      </c>
      <c r="F44" s="108">
        <f t="shared" si="151"/>
        <v>0.2223393567</v>
      </c>
      <c r="G44" s="107"/>
      <c r="H44" s="472">
        <f t="shared" ref="H44:I44" si="152">H17*100/H$19</f>
        <v>0.6172136326</v>
      </c>
      <c r="I44" s="108">
        <f t="shared" si="152"/>
        <v>0.2808411472</v>
      </c>
      <c r="J44" s="473"/>
      <c r="L44" s="475" t="s">
        <v>53</v>
      </c>
      <c r="M44" s="472">
        <f t="shared" ref="M44:N44" si="153">M17*100/M$19</f>
        <v>0.705514532</v>
      </c>
      <c r="N44" s="108">
        <f t="shared" si="153"/>
        <v>0.3837111525</v>
      </c>
      <c r="O44" s="100"/>
      <c r="P44" s="106">
        <f t="shared" ref="P44:Q44" si="154">P17*100/P$19</f>
        <v>0.6212030461</v>
      </c>
      <c r="Q44" s="108">
        <f t="shared" si="154"/>
        <v>0.2343055505</v>
      </c>
      <c r="R44" s="107"/>
      <c r="S44" s="472">
        <f t="shared" ref="S44:T44" si="155">S17*100/S$19</f>
        <v>0.659492583</v>
      </c>
      <c r="T44" s="108">
        <f t="shared" si="155"/>
        <v>0.2890642316</v>
      </c>
      <c r="U44" s="473"/>
      <c r="W44" s="20" t="s">
        <v>218</v>
      </c>
      <c r="X44" s="475" t="s">
        <v>53</v>
      </c>
      <c r="Y44" s="472">
        <f t="shared" ref="Y44:Z44" si="156">Y17*100/Y$19</f>
        <v>0.8655161528</v>
      </c>
      <c r="Z44" s="108">
        <f t="shared" si="156"/>
        <v>0.4834762258</v>
      </c>
      <c r="AA44" s="100"/>
      <c r="AB44" s="106">
        <f t="shared" ref="AB44:AC44" si="157">AB17*100/AB$19</f>
        <v>0.9305714583</v>
      </c>
      <c r="AC44" s="108">
        <f t="shared" si="157"/>
        <v>0.4408744961</v>
      </c>
      <c r="AD44" s="107"/>
      <c r="AE44" s="472">
        <f t="shared" ref="AE44:AF44" si="158">AE17*100/AE$19</f>
        <v>0.9018327193</v>
      </c>
      <c r="AF44" s="108">
        <f t="shared" si="158"/>
        <v>0.4561198469</v>
      </c>
      <c r="AG44" s="473"/>
    </row>
    <row r="45" ht="15.75" customHeight="1">
      <c r="A45" s="476" t="s">
        <v>219</v>
      </c>
      <c r="B45" s="472">
        <f t="shared" ref="B45:C45" si="159">B18*100/B$19</f>
        <v>0.1064191102</v>
      </c>
      <c r="C45" s="108">
        <f t="shared" si="159"/>
        <v>0.0545104935</v>
      </c>
      <c r="D45" s="100"/>
      <c r="E45" s="106">
        <f t="shared" ref="E45:F45" si="160">E18*100/E$19</f>
        <v>0.1030573686</v>
      </c>
      <c r="F45" s="108">
        <f t="shared" si="160"/>
        <v>0.03438605991</v>
      </c>
      <c r="G45" s="107"/>
      <c r="H45" s="472">
        <f t="shared" ref="H45:I45" si="161">H18*100/H$19</f>
        <v>0.1045949277</v>
      </c>
      <c r="I45" s="108">
        <f t="shared" si="161"/>
        <v>0.04185277836</v>
      </c>
      <c r="J45" s="473"/>
      <c r="L45" s="476" t="s">
        <v>219</v>
      </c>
      <c r="M45" s="472">
        <f t="shared" ref="M45:N45" si="162">M18*100/M$19</f>
        <v>0.1419256639</v>
      </c>
      <c r="N45" s="108">
        <f t="shared" si="162"/>
        <v>0.07221492888</v>
      </c>
      <c r="O45" s="100"/>
      <c r="P45" s="106">
        <f t="shared" ref="P45:Q45" si="163">P18*100/P$19</f>
        <v>0.09754427997</v>
      </c>
      <c r="Q45" s="108">
        <f t="shared" si="163"/>
        <v>0.04067137059</v>
      </c>
      <c r="R45" s="107"/>
      <c r="S45" s="472">
        <f t="shared" ref="S45:T45" si="164">S18*100/S$19</f>
        <v>0.1176998094</v>
      </c>
      <c r="T45" s="108">
        <f t="shared" si="164"/>
        <v>0.0522324073</v>
      </c>
      <c r="U45" s="473"/>
      <c r="W45" s="20" t="s">
        <v>220</v>
      </c>
      <c r="X45" s="476" t="s">
        <v>50</v>
      </c>
      <c r="Y45" s="472">
        <f t="shared" ref="Y45:Z45" si="165">Y18*100/Y$19</f>
        <v>0.1920446175</v>
      </c>
      <c r="Z45" s="108">
        <f t="shared" si="165"/>
        <v>0.08712716732</v>
      </c>
      <c r="AA45" s="100"/>
      <c r="AB45" s="106">
        <f t="shared" ref="AB45:AC45" si="166">AB18*100/AB$19</f>
        <v>0.139481628</v>
      </c>
      <c r="AC45" s="108">
        <f t="shared" si="166"/>
        <v>0.04795052886</v>
      </c>
      <c r="AD45" s="107"/>
      <c r="AE45" s="472">
        <f t="shared" ref="AE45:AF45" si="167">AE18*100/AE$19</f>
        <v>0.1627017793</v>
      </c>
      <c r="AF45" s="108">
        <f t="shared" si="167"/>
        <v>0.06197018494</v>
      </c>
      <c r="AG45" s="473"/>
    </row>
    <row r="46" ht="15.75" customHeight="1">
      <c r="A46" s="63" t="s">
        <v>13</v>
      </c>
      <c r="B46" s="478">
        <f t="shared" ref="B46:C46" si="168">B19*100/B$19</f>
        <v>100</v>
      </c>
      <c r="C46" s="479">
        <f t="shared" si="168"/>
        <v>100</v>
      </c>
      <c r="D46" s="480"/>
      <c r="E46" s="481">
        <f t="shared" ref="E46:F46" si="169">E19*100/E$19</f>
        <v>100</v>
      </c>
      <c r="F46" s="479">
        <f t="shared" si="169"/>
        <v>100</v>
      </c>
      <c r="G46" s="482"/>
      <c r="H46" s="478">
        <f t="shared" ref="H46:I46" si="170">H19*100/H$19</f>
        <v>100</v>
      </c>
      <c r="I46" s="479">
        <f t="shared" si="170"/>
        <v>100</v>
      </c>
      <c r="J46" s="483"/>
      <c r="L46" s="63" t="s">
        <v>13</v>
      </c>
      <c r="M46" s="478">
        <f t="shared" ref="M46:N46" si="171">M19*100/M$19</f>
        <v>100</v>
      </c>
      <c r="N46" s="479">
        <f t="shared" si="171"/>
        <v>100</v>
      </c>
      <c r="O46" s="480"/>
      <c r="P46" s="481">
        <f t="shared" ref="P46:Q46" si="172">P19*100/P$19</f>
        <v>100</v>
      </c>
      <c r="Q46" s="479">
        <f t="shared" si="172"/>
        <v>100</v>
      </c>
      <c r="R46" s="482"/>
      <c r="S46" s="478">
        <f t="shared" ref="S46:T46" si="173">S19*100/S$19</f>
        <v>100</v>
      </c>
      <c r="T46" s="479">
        <f t="shared" si="173"/>
        <v>100</v>
      </c>
      <c r="U46" s="483"/>
      <c r="W46" s="63" t="s">
        <v>13</v>
      </c>
      <c r="X46" s="63" t="s">
        <v>13</v>
      </c>
      <c r="Y46" s="478">
        <f t="shared" ref="Y46:Z46" si="174">Y19*100/Y$19</f>
        <v>100</v>
      </c>
      <c r="Z46" s="479">
        <f t="shared" si="174"/>
        <v>100</v>
      </c>
      <c r="AA46" s="480"/>
      <c r="AB46" s="481">
        <f t="shared" ref="AB46:AC46" si="175">AB19*100/AB$19</f>
        <v>100</v>
      </c>
      <c r="AC46" s="479">
        <f t="shared" si="175"/>
        <v>100</v>
      </c>
      <c r="AD46" s="482"/>
      <c r="AE46" s="478">
        <f t="shared" ref="AE46:AF46" si="176">AE19*100/AE$19</f>
        <v>100</v>
      </c>
      <c r="AF46" s="479">
        <f t="shared" si="176"/>
        <v>100</v>
      </c>
      <c r="AG46" s="483"/>
    </row>
    <row r="47" ht="15.75" customHeight="1">
      <c r="A47" s="469"/>
      <c r="B47" s="484" t="s">
        <v>226</v>
      </c>
      <c r="C47" s="98"/>
      <c r="D47" s="98"/>
      <c r="E47" s="98"/>
      <c r="F47" s="98"/>
      <c r="G47" s="98"/>
      <c r="H47" s="98"/>
      <c r="I47" s="98"/>
      <c r="J47" s="99"/>
      <c r="L47" s="469"/>
      <c r="M47" s="484" t="s">
        <v>226</v>
      </c>
      <c r="N47" s="98"/>
      <c r="O47" s="98"/>
      <c r="P47" s="98"/>
      <c r="Q47" s="98"/>
      <c r="R47" s="98"/>
      <c r="S47" s="98"/>
      <c r="T47" s="98"/>
      <c r="U47" s="99"/>
      <c r="W47" s="470"/>
      <c r="X47" s="469"/>
      <c r="Y47" s="484" t="s">
        <v>226</v>
      </c>
      <c r="Z47" s="98"/>
      <c r="AA47" s="98"/>
      <c r="AB47" s="98"/>
      <c r="AC47" s="98"/>
      <c r="AD47" s="98"/>
      <c r="AE47" s="98"/>
      <c r="AF47" s="98"/>
      <c r="AG47" s="99"/>
    </row>
    <row r="48" ht="15.75" customHeight="1">
      <c r="A48" s="471" t="s">
        <v>205</v>
      </c>
      <c r="B48" s="472">
        <f t="shared" ref="B48:B59" si="177">B8*100/$H8</f>
        <v>69.23076923</v>
      </c>
      <c r="C48" s="108">
        <f t="shared" ref="C48:C59" si="178">C8*100/$I8</f>
        <v>50.17532406</v>
      </c>
      <c r="D48" s="100"/>
      <c r="E48" s="106">
        <f t="shared" ref="E48:E59" si="179">E8*100/$H8</f>
        <v>30.76923077</v>
      </c>
      <c r="F48" s="108">
        <f t="shared" ref="F48:F59" si="180">F8*100/$I8</f>
        <v>49.82467594</v>
      </c>
      <c r="G48" s="107"/>
      <c r="H48" s="472">
        <f t="shared" ref="H48:H59" si="181">H8*100/$H8</f>
        <v>100</v>
      </c>
      <c r="I48" s="108">
        <f t="shared" ref="I48:I59" si="182">I8*100/$I8</f>
        <v>100</v>
      </c>
      <c r="J48" s="473"/>
      <c r="L48" s="471" t="s">
        <v>205</v>
      </c>
      <c r="M48" s="472">
        <f t="shared" ref="M48:M59" si="183">M8*100/$S8</f>
        <v>63.01369863</v>
      </c>
      <c r="N48" s="108">
        <f t="shared" ref="N48:N59" si="184">N8*100/$T8</f>
        <v>62.4475289</v>
      </c>
      <c r="O48" s="100"/>
      <c r="P48" s="106">
        <f t="shared" ref="P48:P59" si="185">P8*100/$S8</f>
        <v>36.98630137</v>
      </c>
      <c r="Q48" s="108">
        <f t="shared" ref="Q48:Q59" si="186">Q8*100/$T8</f>
        <v>37.5524711</v>
      </c>
      <c r="R48" s="107"/>
      <c r="S48" s="472">
        <f t="shared" ref="S48:S59" si="187">S8*100/$S8</f>
        <v>100</v>
      </c>
      <c r="T48" s="108">
        <f t="shared" ref="T48:T59" si="188">T8*100/$T8</f>
        <v>100</v>
      </c>
      <c r="U48" s="473"/>
      <c r="W48" s="20" t="s">
        <v>206</v>
      </c>
      <c r="X48" s="471" t="s">
        <v>65</v>
      </c>
      <c r="Y48" s="472">
        <f t="shared" ref="Y48:Y59" si="189">Y8*100/$AE8</f>
        <v>70</v>
      </c>
      <c r="Z48" s="108">
        <f t="shared" ref="Z48:Z59" si="190">Z8*100/$AF8</f>
        <v>70.10416515</v>
      </c>
      <c r="AA48" s="100"/>
      <c r="AB48" s="106">
        <f t="shared" ref="AB48:AB59" si="191">AB8*100/$AE8</f>
        <v>30</v>
      </c>
      <c r="AC48" s="108">
        <f t="shared" ref="AC48:AC59" si="192">AC8*100/$AF8</f>
        <v>29.89583485</v>
      </c>
      <c r="AD48" s="107"/>
      <c r="AE48" s="472">
        <f t="shared" ref="AE48:AE59" si="193">AE8*100/$AE8</f>
        <v>100</v>
      </c>
      <c r="AF48" s="108">
        <f t="shared" ref="AF48:AF59" si="194">AF8*100/$AF8</f>
        <v>100</v>
      </c>
      <c r="AG48" s="473"/>
    </row>
    <row r="49" ht="15.75" customHeight="1">
      <c r="A49" s="474" t="s">
        <v>62</v>
      </c>
      <c r="B49" s="472">
        <f t="shared" si="177"/>
        <v>68.86446886</v>
      </c>
      <c r="C49" s="108">
        <f t="shared" si="178"/>
        <v>61.32575153</v>
      </c>
      <c r="D49" s="100"/>
      <c r="E49" s="106">
        <f t="shared" si="179"/>
        <v>31.13553114</v>
      </c>
      <c r="F49" s="108">
        <f t="shared" si="180"/>
        <v>38.67424847</v>
      </c>
      <c r="G49" s="107"/>
      <c r="H49" s="472">
        <f t="shared" si="181"/>
        <v>100</v>
      </c>
      <c r="I49" s="108">
        <f t="shared" si="182"/>
        <v>100</v>
      </c>
      <c r="J49" s="473"/>
      <c r="L49" s="474" t="s">
        <v>62</v>
      </c>
      <c r="M49" s="472">
        <f t="shared" si="183"/>
        <v>67.06443914</v>
      </c>
      <c r="N49" s="108">
        <f t="shared" si="184"/>
        <v>58.50991386</v>
      </c>
      <c r="O49" s="100"/>
      <c r="P49" s="106">
        <f t="shared" si="185"/>
        <v>32.93556086</v>
      </c>
      <c r="Q49" s="108">
        <f t="shared" si="186"/>
        <v>41.49008614</v>
      </c>
      <c r="R49" s="107"/>
      <c r="S49" s="472">
        <f t="shared" si="187"/>
        <v>100</v>
      </c>
      <c r="T49" s="108">
        <f t="shared" si="188"/>
        <v>100</v>
      </c>
      <c r="U49" s="473"/>
      <c r="W49" s="20" t="s">
        <v>207</v>
      </c>
      <c r="X49" s="474" t="s">
        <v>62</v>
      </c>
      <c r="Y49" s="472">
        <f t="shared" si="189"/>
        <v>72.72727273</v>
      </c>
      <c r="Z49" s="108">
        <f t="shared" si="190"/>
        <v>70.3278892</v>
      </c>
      <c r="AA49" s="100"/>
      <c r="AB49" s="106">
        <f t="shared" si="191"/>
        <v>27.27272727</v>
      </c>
      <c r="AC49" s="108">
        <f t="shared" si="192"/>
        <v>29.6721108</v>
      </c>
      <c r="AD49" s="107"/>
      <c r="AE49" s="472">
        <f t="shared" si="193"/>
        <v>100</v>
      </c>
      <c r="AF49" s="108">
        <f t="shared" si="194"/>
        <v>100</v>
      </c>
      <c r="AG49" s="473"/>
    </row>
    <row r="50" ht="15.75" customHeight="1">
      <c r="A50" s="474" t="s">
        <v>61</v>
      </c>
      <c r="B50" s="472">
        <f t="shared" si="177"/>
        <v>59.56482321</v>
      </c>
      <c r="C50" s="108">
        <f t="shared" si="178"/>
        <v>54.29784751</v>
      </c>
      <c r="D50" s="100"/>
      <c r="E50" s="106">
        <f t="shared" si="179"/>
        <v>40.43517679</v>
      </c>
      <c r="F50" s="108">
        <f t="shared" si="180"/>
        <v>45.70215249</v>
      </c>
      <c r="G50" s="107"/>
      <c r="H50" s="472">
        <f t="shared" si="181"/>
        <v>100</v>
      </c>
      <c r="I50" s="108">
        <f t="shared" si="182"/>
        <v>100</v>
      </c>
      <c r="J50" s="473"/>
      <c r="L50" s="474" t="s">
        <v>61</v>
      </c>
      <c r="M50" s="472">
        <f t="shared" si="183"/>
        <v>59.72696246</v>
      </c>
      <c r="N50" s="108">
        <f t="shared" si="184"/>
        <v>55.09148999</v>
      </c>
      <c r="O50" s="100"/>
      <c r="P50" s="106">
        <f t="shared" si="185"/>
        <v>40.27303754</v>
      </c>
      <c r="Q50" s="108">
        <f t="shared" si="186"/>
        <v>44.90851001</v>
      </c>
      <c r="R50" s="107"/>
      <c r="S50" s="472">
        <f t="shared" si="187"/>
        <v>100</v>
      </c>
      <c r="T50" s="108">
        <f t="shared" si="188"/>
        <v>100</v>
      </c>
      <c r="U50" s="473"/>
      <c r="W50" s="20" t="s">
        <v>208</v>
      </c>
      <c r="X50" s="474" t="s">
        <v>61</v>
      </c>
      <c r="Y50" s="472">
        <f t="shared" si="189"/>
        <v>61.43102181</v>
      </c>
      <c r="Z50" s="108">
        <f t="shared" si="190"/>
        <v>55.05674403</v>
      </c>
      <c r="AA50" s="100"/>
      <c r="AB50" s="106">
        <f t="shared" si="191"/>
        <v>38.56897819</v>
      </c>
      <c r="AC50" s="108">
        <f t="shared" si="192"/>
        <v>44.94325597</v>
      </c>
      <c r="AD50" s="107"/>
      <c r="AE50" s="472">
        <f t="shared" si="193"/>
        <v>100</v>
      </c>
      <c r="AF50" s="108">
        <f t="shared" si="194"/>
        <v>100</v>
      </c>
      <c r="AG50" s="473"/>
    </row>
    <row r="51" ht="15.75" customHeight="1">
      <c r="A51" s="474" t="s">
        <v>60</v>
      </c>
      <c r="B51" s="472">
        <f t="shared" si="177"/>
        <v>52.25317654</v>
      </c>
      <c r="C51" s="108">
        <f t="shared" si="178"/>
        <v>44.94389138</v>
      </c>
      <c r="D51" s="100"/>
      <c r="E51" s="106">
        <f t="shared" si="179"/>
        <v>47.74682346</v>
      </c>
      <c r="F51" s="108">
        <f t="shared" si="180"/>
        <v>55.05610862</v>
      </c>
      <c r="G51" s="107"/>
      <c r="H51" s="472">
        <f t="shared" si="181"/>
        <v>100</v>
      </c>
      <c r="I51" s="108">
        <f t="shared" si="182"/>
        <v>100</v>
      </c>
      <c r="J51" s="473"/>
      <c r="L51" s="474" t="s">
        <v>60</v>
      </c>
      <c r="M51" s="472">
        <f t="shared" si="183"/>
        <v>52.35872765</v>
      </c>
      <c r="N51" s="108">
        <f t="shared" si="184"/>
        <v>45.61063608</v>
      </c>
      <c r="O51" s="100"/>
      <c r="P51" s="106">
        <f t="shared" si="185"/>
        <v>47.64127235</v>
      </c>
      <c r="Q51" s="108">
        <f t="shared" si="186"/>
        <v>54.38936392</v>
      </c>
      <c r="R51" s="107"/>
      <c r="S51" s="472">
        <f t="shared" si="187"/>
        <v>100</v>
      </c>
      <c r="T51" s="108">
        <f t="shared" si="188"/>
        <v>100</v>
      </c>
      <c r="U51" s="473"/>
      <c r="W51" s="20" t="s">
        <v>209</v>
      </c>
      <c r="X51" s="474" t="s">
        <v>60</v>
      </c>
      <c r="Y51" s="472">
        <f t="shared" si="189"/>
        <v>52.5649145</v>
      </c>
      <c r="Z51" s="108">
        <f t="shared" si="190"/>
        <v>47.01425292</v>
      </c>
      <c r="AA51" s="100"/>
      <c r="AB51" s="106">
        <f t="shared" si="191"/>
        <v>47.4350855</v>
      </c>
      <c r="AC51" s="108">
        <f t="shared" si="192"/>
        <v>52.98574708</v>
      </c>
      <c r="AD51" s="107"/>
      <c r="AE51" s="472">
        <f t="shared" si="193"/>
        <v>100</v>
      </c>
      <c r="AF51" s="108">
        <f t="shared" si="194"/>
        <v>100</v>
      </c>
      <c r="AG51" s="473"/>
    </row>
    <row r="52" ht="15.75" customHeight="1">
      <c r="A52" s="474" t="s">
        <v>59</v>
      </c>
      <c r="B52" s="472">
        <f t="shared" si="177"/>
        <v>45.6485333</v>
      </c>
      <c r="C52" s="108">
        <f t="shared" si="178"/>
        <v>37.54393599</v>
      </c>
      <c r="D52" s="100"/>
      <c r="E52" s="106">
        <f t="shared" si="179"/>
        <v>54.3514667</v>
      </c>
      <c r="F52" s="108">
        <f t="shared" si="180"/>
        <v>62.45606401</v>
      </c>
      <c r="G52" s="107"/>
      <c r="H52" s="472">
        <f t="shared" si="181"/>
        <v>100</v>
      </c>
      <c r="I52" s="108">
        <f t="shared" si="182"/>
        <v>100</v>
      </c>
      <c r="J52" s="473"/>
      <c r="L52" s="474" t="s">
        <v>59</v>
      </c>
      <c r="M52" s="472">
        <f t="shared" si="183"/>
        <v>46.3740458</v>
      </c>
      <c r="N52" s="108">
        <f t="shared" si="184"/>
        <v>38.57036722</v>
      </c>
      <c r="O52" s="100"/>
      <c r="P52" s="106">
        <f t="shared" si="185"/>
        <v>53.6259542</v>
      </c>
      <c r="Q52" s="108">
        <f t="shared" si="186"/>
        <v>61.42963278</v>
      </c>
      <c r="R52" s="107"/>
      <c r="S52" s="472">
        <f t="shared" si="187"/>
        <v>100</v>
      </c>
      <c r="T52" s="108">
        <f t="shared" si="188"/>
        <v>100</v>
      </c>
      <c r="U52" s="473"/>
      <c r="W52" s="20" t="s">
        <v>210</v>
      </c>
      <c r="X52" s="474" t="s">
        <v>59</v>
      </c>
      <c r="Y52" s="472">
        <f t="shared" si="189"/>
        <v>46.67758393</v>
      </c>
      <c r="Z52" s="108">
        <f t="shared" si="190"/>
        <v>40.1658814</v>
      </c>
      <c r="AA52" s="100"/>
      <c r="AB52" s="106">
        <f t="shared" si="191"/>
        <v>53.32241607</v>
      </c>
      <c r="AC52" s="108">
        <f t="shared" si="192"/>
        <v>59.8341186</v>
      </c>
      <c r="AD52" s="107"/>
      <c r="AE52" s="472">
        <f t="shared" si="193"/>
        <v>100</v>
      </c>
      <c r="AF52" s="108">
        <f t="shared" si="194"/>
        <v>100</v>
      </c>
      <c r="AG52" s="473"/>
    </row>
    <row r="53" ht="15.75" customHeight="1">
      <c r="A53" s="474" t="s">
        <v>57</v>
      </c>
      <c r="B53" s="472">
        <f t="shared" si="177"/>
        <v>43.25916806</v>
      </c>
      <c r="C53" s="108">
        <f t="shared" si="178"/>
        <v>32.58119792</v>
      </c>
      <c r="D53" s="100"/>
      <c r="E53" s="106">
        <f t="shared" si="179"/>
        <v>56.74083194</v>
      </c>
      <c r="F53" s="108">
        <f t="shared" si="180"/>
        <v>67.41880208</v>
      </c>
      <c r="G53" s="107"/>
      <c r="H53" s="472">
        <f t="shared" si="181"/>
        <v>100</v>
      </c>
      <c r="I53" s="108">
        <f t="shared" si="182"/>
        <v>100</v>
      </c>
      <c r="J53" s="473"/>
      <c r="L53" s="474" t="s">
        <v>57</v>
      </c>
      <c r="M53" s="472">
        <f t="shared" si="183"/>
        <v>42.53709751</v>
      </c>
      <c r="N53" s="108">
        <f t="shared" si="184"/>
        <v>33.8681324</v>
      </c>
      <c r="O53" s="100"/>
      <c r="P53" s="106">
        <f t="shared" si="185"/>
        <v>57.46290249</v>
      </c>
      <c r="Q53" s="108">
        <f t="shared" si="186"/>
        <v>66.1318676</v>
      </c>
      <c r="R53" s="107"/>
      <c r="S53" s="472">
        <f t="shared" si="187"/>
        <v>100</v>
      </c>
      <c r="T53" s="108">
        <f t="shared" si="188"/>
        <v>100</v>
      </c>
      <c r="U53" s="473"/>
      <c r="W53" s="20" t="s">
        <v>211</v>
      </c>
      <c r="X53" s="474" t="s">
        <v>57</v>
      </c>
      <c r="Y53" s="472">
        <f t="shared" si="189"/>
        <v>41.64913984</v>
      </c>
      <c r="Z53" s="108">
        <f t="shared" si="190"/>
        <v>33.59785435</v>
      </c>
      <c r="AA53" s="100"/>
      <c r="AB53" s="106">
        <f t="shared" si="191"/>
        <v>58.35086016</v>
      </c>
      <c r="AC53" s="108">
        <f t="shared" si="192"/>
        <v>66.40214565</v>
      </c>
      <c r="AD53" s="107"/>
      <c r="AE53" s="472">
        <f t="shared" si="193"/>
        <v>100</v>
      </c>
      <c r="AF53" s="108">
        <f t="shared" si="194"/>
        <v>100</v>
      </c>
      <c r="AG53" s="473"/>
    </row>
    <row r="54" ht="15.75" customHeight="1">
      <c r="A54" s="474" t="s">
        <v>56</v>
      </c>
      <c r="B54" s="472">
        <f t="shared" si="177"/>
        <v>42.00668567</v>
      </c>
      <c r="C54" s="108">
        <f t="shared" si="178"/>
        <v>31.12042309</v>
      </c>
      <c r="D54" s="100"/>
      <c r="E54" s="106">
        <f t="shared" si="179"/>
        <v>57.99331433</v>
      </c>
      <c r="F54" s="108">
        <f t="shared" si="180"/>
        <v>68.87957691</v>
      </c>
      <c r="G54" s="107"/>
      <c r="H54" s="472">
        <f t="shared" si="181"/>
        <v>100</v>
      </c>
      <c r="I54" s="108">
        <f t="shared" si="182"/>
        <v>100</v>
      </c>
      <c r="J54" s="473"/>
      <c r="L54" s="474" t="s">
        <v>56</v>
      </c>
      <c r="M54" s="472">
        <f t="shared" si="183"/>
        <v>41.33741259</v>
      </c>
      <c r="N54" s="108">
        <f t="shared" si="184"/>
        <v>28.547628</v>
      </c>
      <c r="O54" s="100"/>
      <c r="P54" s="106">
        <f t="shared" si="185"/>
        <v>58.66258741</v>
      </c>
      <c r="Q54" s="108">
        <f t="shared" si="186"/>
        <v>71.452372</v>
      </c>
      <c r="R54" s="107"/>
      <c r="S54" s="472">
        <f t="shared" si="187"/>
        <v>100</v>
      </c>
      <c r="T54" s="108">
        <f t="shared" si="188"/>
        <v>100</v>
      </c>
      <c r="U54" s="473"/>
      <c r="W54" s="20" t="s">
        <v>215</v>
      </c>
      <c r="X54" s="474" t="s">
        <v>56</v>
      </c>
      <c r="Y54" s="472">
        <f t="shared" si="189"/>
        <v>39.10263417</v>
      </c>
      <c r="Z54" s="108">
        <f t="shared" si="190"/>
        <v>27.76792476</v>
      </c>
      <c r="AA54" s="100"/>
      <c r="AB54" s="106">
        <f t="shared" si="191"/>
        <v>60.89736583</v>
      </c>
      <c r="AC54" s="108">
        <f t="shared" si="192"/>
        <v>72.23207524</v>
      </c>
      <c r="AD54" s="107"/>
      <c r="AE54" s="472">
        <f t="shared" si="193"/>
        <v>100</v>
      </c>
      <c r="AF54" s="108">
        <f t="shared" si="194"/>
        <v>100</v>
      </c>
      <c r="AG54" s="473"/>
    </row>
    <row r="55" ht="15.75" customHeight="1">
      <c r="A55" s="474" t="s">
        <v>55</v>
      </c>
      <c r="B55" s="472">
        <f t="shared" si="177"/>
        <v>42.1169821</v>
      </c>
      <c r="C55" s="108">
        <f t="shared" si="178"/>
        <v>35.86681116</v>
      </c>
      <c r="D55" s="100"/>
      <c r="E55" s="106">
        <f t="shared" si="179"/>
        <v>57.8830179</v>
      </c>
      <c r="F55" s="108">
        <f t="shared" si="180"/>
        <v>64.13318884</v>
      </c>
      <c r="G55" s="107"/>
      <c r="H55" s="472">
        <f t="shared" si="181"/>
        <v>100</v>
      </c>
      <c r="I55" s="108">
        <f t="shared" si="182"/>
        <v>100</v>
      </c>
      <c r="J55" s="473"/>
      <c r="L55" s="474" t="s">
        <v>55</v>
      </c>
      <c r="M55" s="472">
        <f t="shared" si="183"/>
        <v>42.56027707</v>
      </c>
      <c r="N55" s="108">
        <f t="shared" si="184"/>
        <v>33.11447952</v>
      </c>
      <c r="O55" s="100"/>
      <c r="P55" s="106">
        <f t="shared" si="185"/>
        <v>57.43972293</v>
      </c>
      <c r="Q55" s="108">
        <f t="shared" si="186"/>
        <v>66.88552048</v>
      </c>
      <c r="R55" s="107"/>
      <c r="S55" s="472">
        <f t="shared" si="187"/>
        <v>100</v>
      </c>
      <c r="T55" s="108">
        <f t="shared" si="188"/>
        <v>100</v>
      </c>
      <c r="U55" s="473"/>
      <c r="W55" s="20" t="s">
        <v>216</v>
      </c>
      <c r="X55" s="474" t="s">
        <v>55</v>
      </c>
      <c r="Y55" s="472">
        <f t="shared" si="189"/>
        <v>39.30068824</v>
      </c>
      <c r="Z55" s="108">
        <f t="shared" si="190"/>
        <v>29.17964424</v>
      </c>
      <c r="AA55" s="100"/>
      <c r="AB55" s="106">
        <f t="shared" si="191"/>
        <v>60.69931176</v>
      </c>
      <c r="AC55" s="108">
        <f t="shared" si="192"/>
        <v>70.82035576</v>
      </c>
      <c r="AD55" s="107"/>
      <c r="AE55" s="472">
        <f t="shared" si="193"/>
        <v>100</v>
      </c>
      <c r="AF55" s="108">
        <f t="shared" si="194"/>
        <v>100</v>
      </c>
      <c r="AG55" s="473"/>
    </row>
    <row r="56" ht="15.75" customHeight="1">
      <c r="A56" s="474" t="s">
        <v>54</v>
      </c>
      <c r="B56" s="472">
        <f t="shared" si="177"/>
        <v>44.16171897</v>
      </c>
      <c r="C56" s="108">
        <f t="shared" si="178"/>
        <v>34.92872324</v>
      </c>
      <c r="D56" s="100"/>
      <c r="E56" s="106">
        <f t="shared" si="179"/>
        <v>55.83828103</v>
      </c>
      <c r="F56" s="108">
        <f t="shared" si="180"/>
        <v>65.07127676</v>
      </c>
      <c r="G56" s="107"/>
      <c r="H56" s="472">
        <f t="shared" si="181"/>
        <v>100</v>
      </c>
      <c r="I56" s="108">
        <f t="shared" si="182"/>
        <v>100</v>
      </c>
      <c r="J56" s="473"/>
      <c r="L56" s="474" t="s">
        <v>54</v>
      </c>
      <c r="M56" s="472">
        <f t="shared" si="183"/>
        <v>43.03042763</v>
      </c>
      <c r="N56" s="108">
        <f t="shared" si="184"/>
        <v>34.88218204</v>
      </c>
      <c r="O56" s="100"/>
      <c r="P56" s="106">
        <f t="shared" si="185"/>
        <v>56.96957237</v>
      </c>
      <c r="Q56" s="108">
        <f t="shared" si="186"/>
        <v>65.11781796</v>
      </c>
      <c r="R56" s="107"/>
      <c r="S56" s="472">
        <f t="shared" si="187"/>
        <v>100</v>
      </c>
      <c r="T56" s="108">
        <f t="shared" si="188"/>
        <v>100</v>
      </c>
      <c r="U56" s="473"/>
      <c r="W56" s="20" t="s">
        <v>217</v>
      </c>
      <c r="X56" s="474" t="s">
        <v>54</v>
      </c>
      <c r="Y56" s="472">
        <f t="shared" si="189"/>
        <v>41.15284668</v>
      </c>
      <c r="Z56" s="108">
        <f t="shared" si="190"/>
        <v>35.57824902</v>
      </c>
      <c r="AA56" s="100"/>
      <c r="AB56" s="106">
        <f t="shared" si="191"/>
        <v>58.84715332</v>
      </c>
      <c r="AC56" s="108">
        <f t="shared" si="192"/>
        <v>64.42175098</v>
      </c>
      <c r="AD56" s="107"/>
      <c r="AE56" s="472">
        <f t="shared" si="193"/>
        <v>100</v>
      </c>
      <c r="AF56" s="108">
        <f t="shared" si="194"/>
        <v>100</v>
      </c>
      <c r="AG56" s="473"/>
    </row>
    <row r="57" ht="15.75" customHeight="1">
      <c r="A57" s="475" t="s">
        <v>53</v>
      </c>
      <c r="B57" s="472">
        <f t="shared" si="177"/>
        <v>50.16778523</v>
      </c>
      <c r="C57" s="108">
        <f t="shared" si="178"/>
        <v>50.20482552</v>
      </c>
      <c r="D57" s="100"/>
      <c r="E57" s="106">
        <f t="shared" si="179"/>
        <v>49.83221477</v>
      </c>
      <c r="F57" s="108">
        <f t="shared" si="180"/>
        <v>49.79517448</v>
      </c>
      <c r="G57" s="107"/>
      <c r="H57" s="472">
        <f t="shared" si="181"/>
        <v>100</v>
      </c>
      <c r="I57" s="108">
        <f t="shared" si="182"/>
        <v>100</v>
      </c>
      <c r="J57" s="473"/>
      <c r="L57" s="475" t="s">
        <v>53</v>
      </c>
      <c r="M57" s="472">
        <f t="shared" si="183"/>
        <v>48.58356941</v>
      </c>
      <c r="N57" s="108">
        <f t="shared" si="184"/>
        <v>48.65149204</v>
      </c>
      <c r="O57" s="100"/>
      <c r="P57" s="106">
        <f t="shared" si="185"/>
        <v>51.41643059</v>
      </c>
      <c r="Q57" s="108">
        <f t="shared" si="186"/>
        <v>51.34850796</v>
      </c>
      <c r="R57" s="107"/>
      <c r="S57" s="472">
        <f t="shared" si="187"/>
        <v>100</v>
      </c>
      <c r="T57" s="108">
        <f t="shared" si="188"/>
        <v>100</v>
      </c>
      <c r="U57" s="473"/>
      <c r="W57" s="20" t="s">
        <v>218</v>
      </c>
      <c r="X57" s="475" t="s">
        <v>53</v>
      </c>
      <c r="Y57" s="472">
        <f t="shared" si="189"/>
        <v>42.39690722</v>
      </c>
      <c r="Z57" s="108">
        <f t="shared" si="190"/>
        <v>37.93205262</v>
      </c>
      <c r="AA57" s="100"/>
      <c r="AB57" s="106">
        <f t="shared" si="191"/>
        <v>57.60309278</v>
      </c>
      <c r="AC57" s="108">
        <f t="shared" si="192"/>
        <v>62.06794738</v>
      </c>
      <c r="AD57" s="107"/>
      <c r="AE57" s="472">
        <f t="shared" si="193"/>
        <v>100</v>
      </c>
      <c r="AF57" s="108">
        <f t="shared" si="194"/>
        <v>100</v>
      </c>
      <c r="AG57" s="473"/>
    </row>
    <row r="58" ht="15.75" customHeight="1">
      <c r="A58" s="476" t="s">
        <v>219</v>
      </c>
      <c r="B58" s="472">
        <f t="shared" si="177"/>
        <v>46.53465347</v>
      </c>
      <c r="C58" s="108">
        <f t="shared" si="178"/>
        <v>48.32389474</v>
      </c>
      <c r="D58" s="100"/>
      <c r="E58" s="106">
        <f t="shared" si="179"/>
        <v>53.46534653</v>
      </c>
      <c r="F58" s="108">
        <f t="shared" si="180"/>
        <v>51.67610526</v>
      </c>
      <c r="G58" s="107"/>
      <c r="H58" s="472">
        <f t="shared" si="181"/>
        <v>100</v>
      </c>
      <c r="I58" s="108">
        <f t="shared" si="182"/>
        <v>100</v>
      </c>
      <c r="J58" s="473"/>
      <c r="L58" s="476" t="s">
        <v>219</v>
      </c>
      <c r="M58" s="472">
        <f t="shared" si="183"/>
        <v>54.76190476</v>
      </c>
      <c r="N58" s="108">
        <f t="shared" si="184"/>
        <v>50.67258308</v>
      </c>
      <c r="O58" s="100"/>
      <c r="P58" s="106">
        <f t="shared" si="185"/>
        <v>45.23809524</v>
      </c>
      <c r="Q58" s="108">
        <f t="shared" si="186"/>
        <v>49.32741692</v>
      </c>
      <c r="R58" s="107"/>
      <c r="S58" s="472">
        <f t="shared" si="187"/>
        <v>100</v>
      </c>
      <c r="T58" s="108">
        <f t="shared" si="188"/>
        <v>100</v>
      </c>
      <c r="U58" s="473"/>
      <c r="W58" s="20" t="s">
        <v>220</v>
      </c>
      <c r="X58" s="476" t="s">
        <v>50</v>
      </c>
      <c r="Y58" s="472">
        <f t="shared" si="189"/>
        <v>52.14285714</v>
      </c>
      <c r="Z58" s="108">
        <f t="shared" si="190"/>
        <v>50.31309033</v>
      </c>
      <c r="AA58" s="100"/>
      <c r="AB58" s="106">
        <f t="shared" si="191"/>
        <v>47.85714286</v>
      </c>
      <c r="AC58" s="108">
        <f t="shared" si="192"/>
        <v>49.68690967</v>
      </c>
      <c r="AD58" s="107"/>
      <c r="AE58" s="472">
        <f t="shared" si="193"/>
        <v>100</v>
      </c>
      <c r="AF58" s="108">
        <f t="shared" si="194"/>
        <v>100</v>
      </c>
      <c r="AG58" s="473"/>
    </row>
    <row r="59" ht="15.75" customHeight="1">
      <c r="A59" s="63" t="s">
        <v>13</v>
      </c>
      <c r="B59" s="478">
        <f t="shared" si="177"/>
        <v>45.73698</v>
      </c>
      <c r="C59" s="479">
        <f t="shared" si="178"/>
        <v>37.10275079</v>
      </c>
      <c r="D59" s="480"/>
      <c r="E59" s="481">
        <f t="shared" si="179"/>
        <v>54.26302</v>
      </c>
      <c r="F59" s="479">
        <f t="shared" si="180"/>
        <v>62.89724921</v>
      </c>
      <c r="G59" s="482"/>
      <c r="H59" s="478">
        <f t="shared" si="181"/>
        <v>100</v>
      </c>
      <c r="I59" s="479">
        <f t="shared" si="182"/>
        <v>100</v>
      </c>
      <c r="J59" s="483"/>
      <c r="L59" s="63" t="s">
        <v>13</v>
      </c>
      <c r="M59" s="478">
        <f t="shared" si="183"/>
        <v>45.41437806</v>
      </c>
      <c r="N59" s="479">
        <f t="shared" si="184"/>
        <v>36.65102271</v>
      </c>
      <c r="O59" s="480"/>
      <c r="P59" s="481">
        <f t="shared" si="185"/>
        <v>54.58562194</v>
      </c>
      <c r="Q59" s="479">
        <f t="shared" si="186"/>
        <v>63.34897729</v>
      </c>
      <c r="R59" s="482"/>
      <c r="S59" s="478">
        <f t="shared" si="187"/>
        <v>100</v>
      </c>
      <c r="T59" s="479">
        <f t="shared" si="188"/>
        <v>100</v>
      </c>
      <c r="U59" s="483"/>
      <c r="W59" s="63" t="s">
        <v>13</v>
      </c>
      <c r="X59" s="63" t="s">
        <v>13</v>
      </c>
      <c r="Y59" s="478">
        <f t="shared" si="189"/>
        <v>44.17585738</v>
      </c>
      <c r="Z59" s="479">
        <f t="shared" si="190"/>
        <v>35.78575556</v>
      </c>
      <c r="AA59" s="480"/>
      <c r="AB59" s="481">
        <f t="shared" si="191"/>
        <v>55.82414262</v>
      </c>
      <c r="AC59" s="479">
        <f t="shared" si="192"/>
        <v>64.21424444</v>
      </c>
      <c r="AD59" s="482"/>
      <c r="AE59" s="478">
        <f t="shared" si="193"/>
        <v>100</v>
      </c>
      <c r="AF59" s="479">
        <f t="shared" si="194"/>
        <v>100</v>
      </c>
      <c r="AG59" s="483"/>
    </row>
    <row r="60" ht="15.75" customHeight="1">
      <c r="J60" s="420"/>
      <c r="U60" s="420"/>
      <c r="AG60" s="420"/>
    </row>
    <row r="61" ht="15.75" customHeight="1">
      <c r="AG61" s="420"/>
    </row>
    <row r="62" ht="15.75" customHeight="1">
      <c r="A62" s="131" t="s">
        <v>74</v>
      </c>
      <c r="L62" s="131" t="s">
        <v>67</v>
      </c>
      <c r="AG62" s="420"/>
    </row>
    <row r="63" ht="15.75" customHeight="1">
      <c r="A63" s="421" t="s">
        <v>43</v>
      </c>
      <c r="B63" s="422" t="s">
        <v>10</v>
      </c>
      <c r="C63" s="98"/>
      <c r="D63" s="98"/>
      <c r="E63" s="98"/>
      <c r="F63" s="98"/>
      <c r="G63" s="99"/>
      <c r="H63" s="423" t="s">
        <v>13</v>
      </c>
      <c r="I63" s="424"/>
      <c r="J63" s="11"/>
      <c r="L63" s="421" t="s">
        <v>43</v>
      </c>
      <c r="M63" s="422" t="s">
        <v>10</v>
      </c>
      <c r="N63" s="98"/>
      <c r="O63" s="98"/>
      <c r="P63" s="98"/>
      <c r="Q63" s="98"/>
      <c r="R63" s="99"/>
      <c r="S63" s="423" t="s">
        <v>13</v>
      </c>
      <c r="T63" s="424"/>
      <c r="U63" s="11"/>
      <c r="AG63" s="420"/>
    </row>
    <row r="64" ht="15.75" customHeight="1">
      <c r="A64" s="426"/>
      <c r="B64" s="422" t="s">
        <v>202</v>
      </c>
      <c r="C64" s="98"/>
      <c r="D64" s="99"/>
      <c r="E64" s="422" t="s">
        <v>203</v>
      </c>
      <c r="F64" s="98"/>
      <c r="G64" s="99"/>
      <c r="H64" s="427"/>
      <c r="I64" s="428"/>
      <c r="J64" s="429"/>
      <c r="L64" s="426"/>
      <c r="M64" s="422" t="s">
        <v>202</v>
      </c>
      <c r="N64" s="98"/>
      <c r="O64" s="99"/>
      <c r="P64" s="422" t="s">
        <v>203</v>
      </c>
      <c r="Q64" s="98"/>
      <c r="R64" s="99"/>
      <c r="S64" s="427"/>
      <c r="T64" s="428"/>
      <c r="U64" s="429"/>
      <c r="AG64" s="420"/>
    </row>
    <row r="65" ht="15.75" customHeight="1">
      <c r="A65" s="426"/>
      <c r="B65" s="430"/>
      <c r="C65" s="431" t="s">
        <v>23</v>
      </c>
      <c r="D65" s="227"/>
      <c r="E65" s="421" t="s">
        <v>21</v>
      </c>
      <c r="F65" s="431" t="s">
        <v>23</v>
      </c>
      <c r="G65" s="227"/>
      <c r="H65" s="421" t="s">
        <v>21</v>
      </c>
      <c r="I65" s="431" t="s">
        <v>44</v>
      </c>
      <c r="J65" s="227"/>
      <c r="L65" s="426"/>
      <c r="M65" s="430"/>
      <c r="N65" s="431" t="s">
        <v>23</v>
      </c>
      <c r="O65" s="227"/>
      <c r="P65" s="421" t="s">
        <v>21</v>
      </c>
      <c r="Q65" s="431" t="s">
        <v>23</v>
      </c>
      <c r="R65" s="227"/>
      <c r="S65" s="421" t="s">
        <v>21</v>
      </c>
      <c r="T65" s="431" t="s">
        <v>44</v>
      </c>
      <c r="U65" s="227"/>
      <c r="AG65" s="420"/>
      <c r="BE65" s="144" t="s">
        <v>229</v>
      </c>
    </row>
    <row r="66" ht="15.75" customHeight="1">
      <c r="A66" s="291"/>
      <c r="B66" s="432" t="s">
        <v>21</v>
      </c>
      <c r="C66" s="433" t="s">
        <v>14</v>
      </c>
      <c r="D66" s="434" t="s">
        <v>204</v>
      </c>
      <c r="E66" s="435"/>
      <c r="F66" s="436" t="s">
        <v>14</v>
      </c>
      <c r="G66" s="434" t="s">
        <v>204</v>
      </c>
      <c r="H66" s="435"/>
      <c r="I66" s="433" t="s">
        <v>14</v>
      </c>
      <c r="J66" s="434" t="s">
        <v>204</v>
      </c>
      <c r="L66" s="291"/>
      <c r="M66" s="432" t="s">
        <v>21</v>
      </c>
      <c r="N66" s="433" t="s">
        <v>14</v>
      </c>
      <c r="O66" s="434" t="s">
        <v>204</v>
      </c>
      <c r="P66" s="435"/>
      <c r="Q66" s="436" t="s">
        <v>14</v>
      </c>
      <c r="R66" s="434" t="s">
        <v>204</v>
      </c>
      <c r="S66" s="435"/>
      <c r="T66" s="433" t="s">
        <v>14</v>
      </c>
      <c r="U66" s="434" t="s">
        <v>204</v>
      </c>
      <c r="AG66" s="420"/>
    </row>
    <row r="67" ht="15.75" customHeight="1">
      <c r="A67" s="437" t="s">
        <v>205</v>
      </c>
      <c r="B67" s="438">
        <f t="shared" ref="B67:J67" si="195">B8-M8</f>
        <v>-10</v>
      </c>
      <c r="C67" s="358">
        <f t="shared" si="195"/>
        <v>-94.88054762</v>
      </c>
      <c r="D67" s="439">
        <f t="shared" si="195"/>
        <v>-1.257331033</v>
      </c>
      <c r="E67" s="438">
        <f t="shared" si="195"/>
        <v>-11</v>
      </c>
      <c r="F67" s="358">
        <f t="shared" si="195"/>
        <v>-4.824738602</v>
      </c>
      <c r="G67" s="439">
        <f t="shared" si="195"/>
        <v>3.193213385</v>
      </c>
      <c r="H67" s="29">
        <f t="shared" si="195"/>
        <v>-21</v>
      </c>
      <c r="I67" s="440">
        <f t="shared" si="195"/>
        <v>-99.70528622</v>
      </c>
      <c r="J67" s="441">
        <f t="shared" si="195"/>
        <v>0.1045058263</v>
      </c>
      <c r="L67" s="437" t="s">
        <v>205</v>
      </c>
      <c r="M67" s="438">
        <f t="shared" ref="M67:U67" si="196">M8-Y8</f>
        <v>32</v>
      </c>
      <c r="N67" s="358">
        <f t="shared" si="196"/>
        <v>151.673962</v>
      </c>
      <c r="O67" s="439">
        <f t="shared" si="196"/>
        <v>-0.5070896708</v>
      </c>
      <c r="P67" s="438">
        <f t="shared" si="196"/>
        <v>21</v>
      </c>
      <c r="Q67" s="358">
        <f t="shared" si="196"/>
        <v>104.5987386</v>
      </c>
      <c r="R67" s="439">
        <f t="shared" si="196"/>
        <v>-0.3583800518</v>
      </c>
      <c r="S67" s="29">
        <f t="shared" si="196"/>
        <v>53</v>
      </c>
      <c r="T67" s="440">
        <f t="shared" si="196"/>
        <v>256.2727006</v>
      </c>
      <c r="U67" s="441">
        <f t="shared" si="196"/>
        <v>-0.4539797959</v>
      </c>
      <c r="AG67" s="420"/>
    </row>
    <row r="68" ht="15.75" customHeight="1">
      <c r="A68" s="442" t="s">
        <v>62</v>
      </c>
      <c r="B68" s="443">
        <f t="shared" ref="B68:J68" si="197">B9-M9</f>
        <v>2</v>
      </c>
      <c r="C68" s="361">
        <f t="shared" si="197"/>
        <v>-90.33771457</v>
      </c>
      <c r="D68" s="444">
        <f t="shared" si="197"/>
        <v>-0.1806134442</v>
      </c>
      <c r="E68" s="443">
        <f t="shared" si="197"/>
        <v>-21</v>
      </c>
      <c r="F68" s="361">
        <f t="shared" si="197"/>
        <v>-311.1878725</v>
      </c>
      <c r="G68" s="444">
        <f t="shared" si="197"/>
        <v>-0.5349269358</v>
      </c>
      <c r="H68" s="36">
        <f t="shared" si="197"/>
        <v>-19</v>
      </c>
      <c r="I68" s="445">
        <f t="shared" si="197"/>
        <v>-401.5255871</v>
      </c>
      <c r="J68" s="446">
        <f t="shared" si="197"/>
        <v>-0.3369898984</v>
      </c>
      <c r="L68" s="442" t="s">
        <v>62</v>
      </c>
      <c r="M68" s="443">
        <f t="shared" ref="M68:U68" si="198">M9-Y9</f>
        <v>282</v>
      </c>
      <c r="N68" s="361">
        <f t="shared" si="198"/>
        <v>1256.818626</v>
      </c>
      <c r="O68" s="444">
        <f t="shared" si="198"/>
        <v>-1.316668402</v>
      </c>
      <c r="P68" s="443">
        <f t="shared" si="198"/>
        <v>171</v>
      </c>
      <c r="Q68" s="361">
        <f t="shared" si="198"/>
        <v>1460.637162</v>
      </c>
      <c r="R68" s="444">
        <f t="shared" si="198"/>
        <v>0.3563461366</v>
      </c>
      <c r="S68" s="36">
        <f t="shared" si="198"/>
        <v>453</v>
      </c>
      <c r="T68" s="445">
        <f t="shared" si="198"/>
        <v>2717.455788</v>
      </c>
      <c r="U68" s="446">
        <f t="shared" si="198"/>
        <v>-0.7154914187</v>
      </c>
      <c r="AG68" s="420"/>
    </row>
    <row r="69" ht="15.75" customHeight="1">
      <c r="A69" s="442" t="s">
        <v>61</v>
      </c>
      <c r="B69" s="443">
        <f t="shared" ref="B69:J69" si="199">B10-M10</f>
        <v>-40</v>
      </c>
      <c r="C69" s="361">
        <f t="shared" si="199"/>
        <v>1055.96488</v>
      </c>
      <c r="D69" s="444">
        <f t="shared" si="199"/>
        <v>0.3937979267</v>
      </c>
      <c r="E69" s="443">
        <f t="shared" si="199"/>
        <v>-12</v>
      </c>
      <c r="F69" s="361">
        <f t="shared" si="199"/>
        <v>1412.939658</v>
      </c>
      <c r="G69" s="444">
        <f t="shared" si="199"/>
        <v>0.6722575013</v>
      </c>
      <c r="H69" s="36">
        <f t="shared" si="199"/>
        <v>-52</v>
      </c>
      <c r="I69" s="445">
        <f t="shared" si="199"/>
        <v>2468.904538</v>
      </c>
      <c r="J69" s="446">
        <f t="shared" si="199"/>
        <v>0.5084062605</v>
      </c>
      <c r="L69" s="442" t="s">
        <v>61</v>
      </c>
      <c r="M69" s="443">
        <f t="shared" ref="M69:U69" si="200">M10-Y10</f>
        <v>818</v>
      </c>
      <c r="N69" s="361">
        <f t="shared" si="200"/>
        <v>3398.217833</v>
      </c>
      <c r="O69" s="444">
        <f t="shared" si="200"/>
        <v>-0.583149558</v>
      </c>
      <c r="P69" s="443">
        <f t="shared" si="200"/>
        <v>668</v>
      </c>
      <c r="Q69" s="361">
        <f t="shared" si="200"/>
        <v>2751.361343</v>
      </c>
      <c r="R69" s="444">
        <f t="shared" si="200"/>
        <v>-1.300383147</v>
      </c>
      <c r="S69" s="36">
        <f t="shared" si="200"/>
        <v>1486</v>
      </c>
      <c r="T69" s="445">
        <f t="shared" si="200"/>
        <v>6149.579176</v>
      </c>
      <c r="U69" s="446">
        <f t="shared" si="200"/>
        <v>-0.8386259156</v>
      </c>
      <c r="AG69" s="420"/>
    </row>
    <row r="70" ht="15.75" customHeight="1">
      <c r="A70" s="442" t="s">
        <v>60</v>
      </c>
      <c r="B70" s="443">
        <f t="shared" ref="B70:J70" si="201">B11-M11</f>
        <v>-671</v>
      </c>
      <c r="C70" s="361">
        <f t="shared" si="201"/>
        <v>-2554.345428</v>
      </c>
      <c r="D70" s="444">
        <f t="shared" si="201"/>
        <v>0.2556467158</v>
      </c>
      <c r="E70" s="443">
        <f t="shared" si="201"/>
        <v>-585</v>
      </c>
      <c r="F70" s="361">
        <f t="shared" si="201"/>
        <v>-1627.902835</v>
      </c>
      <c r="G70" s="444">
        <f t="shared" si="201"/>
        <v>0.532994665</v>
      </c>
      <c r="H70" s="36">
        <f t="shared" si="201"/>
        <v>-1256</v>
      </c>
      <c r="I70" s="445">
        <f t="shared" si="201"/>
        <v>-4182.248263</v>
      </c>
      <c r="J70" s="446">
        <f t="shared" si="201"/>
        <v>0.3901462366</v>
      </c>
      <c r="L70" s="442" t="s">
        <v>60</v>
      </c>
      <c r="M70" s="443">
        <f t="shared" ref="M70:U70" si="202">M11-Y11</f>
        <v>1482</v>
      </c>
      <c r="N70" s="361">
        <f t="shared" si="202"/>
        <v>4606.256258</v>
      </c>
      <c r="O70" s="444">
        <f t="shared" si="202"/>
        <v>-0.8216549064</v>
      </c>
      <c r="P70" s="443">
        <f t="shared" si="202"/>
        <v>1392</v>
      </c>
      <c r="Q70" s="361">
        <f t="shared" si="202"/>
        <v>8212.364917</v>
      </c>
      <c r="R70" s="444">
        <f t="shared" si="202"/>
        <v>-0.6359232384</v>
      </c>
      <c r="S70" s="36">
        <f t="shared" si="202"/>
        <v>2874</v>
      </c>
      <c r="T70" s="445">
        <f t="shared" si="202"/>
        <v>12818.62117</v>
      </c>
      <c r="U70" s="446">
        <f t="shared" si="202"/>
        <v>-0.7295001756</v>
      </c>
      <c r="AG70" s="420"/>
    </row>
    <row r="71" ht="15.75" customHeight="1">
      <c r="A71" s="442" t="s">
        <v>59</v>
      </c>
      <c r="B71" s="443">
        <f t="shared" ref="B71:J71" si="203">B12-M12</f>
        <v>-298</v>
      </c>
      <c r="C71" s="361">
        <f t="shared" si="203"/>
        <v>-1020.164675</v>
      </c>
      <c r="D71" s="444">
        <f t="shared" si="203"/>
        <v>0.08858830516</v>
      </c>
      <c r="E71" s="443">
        <f t="shared" si="203"/>
        <v>-55</v>
      </c>
      <c r="F71" s="361">
        <f t="shared" si="203"/>
        <v>1983.281609</v>
      </c>
      <c r="G71" s="444">
        <f t="shared" si="203"/>
        <v>0.241813842</v>
      </c>
      <c r="H71" s="36">
        <f t="shared" si="203"/>
        <v>-353</v>
      </c>
      <c r="I71" s="445">
        <f t="shared" si="203"/>
        <v>963.1169339</v>
      </c>
      <c r="J71" s="446">
        <f t="shared" si="203"/>
        <v>0.1881152202</v>
      </c>
      <c r="L71" s="442" t="s">
        <v>59</v>
      </c>
      <c r="M71" s="443">
        <f t="shared" ref="M71:U71" si="204">M12-Y12</f>
        <v>1337</v>
      </c>
      <c r="N71" s="361">
        <f t="shared" si="204"/>
        <v>-2351.275932</v>
      </c>
      <c r="O71" s="444">
        <f t="shared" si="204"/>
        <v>-1.388050985</v>
      </c>
      <c r="P71" s="443">
        <f t="shared" si="204"/>
        <v>1650</v>
      </c>
      <c r="Q71" s="361">
        <f t="shared" si="204"/>
        <v>1844.792159</v>
      </c>
      <c r="R71" s="444">
        <f t="shared" si="204"/>
        <v>-1.375316737</v>
      </c>
      <c r="S71" s="36">
        <f t="shared" si="204"/>
        <v>2987</v>
      </c>
      <c r="T71" s="445">
        <f t="shared" si="204"/>
        <v>-506.4837733</v>
      </c>
      <c r="U71" s="446">
        <f t="shared" si="204"/>
        <v>-1.374463569</v>
      </c>
      <c r="AG71" s="420"/>
    </row>
    <row r="72" ht="15.75" customHeight="1">
      <c r="A72" s="442" t="s">
        <v>57</v>
      </c>
      <c r="B72" s="443">
        <f t="shared" ref="B72:J72" si="205">B13-M13</f>
        <v>-453</v>
      </c>
      <c r="C72" s="361">
        <f t="shared" si="205"/>
        <v>-2904.575074</v>
      </c>
      <c r="D72" s="444">
        <f t="shared" si="205"/>
        <v>-0.03563446337</v>
      </c>
      <c r="E72" s="443">
        <f t="shared" si="205"/>
        <v>-998</v>
      </c>
      <c r="F72" s="361">
        <f t="shared" si="205"/>
        <v>756.4256442</v>
      </c>
      <c r="G72" s="444">
        <f t="shared" si="205"/>
        <v>0.6888932766</v>
      </c>
      <c r="H72" s="36">
        <f t="shared" si="205"/>
        <v>-1451</v>
      </c>
      <c r="I72" s="445">
        <f t="shared" si="205"/>
        <v>-2148.14943</v>
      </c>
      <c r="J72" s="446">
        <f t="shared" si="205"/>
        <v>0.3573346996</v>
      </c>
      <c r="L72" s="442" t="s">
        <v>57</v>
      </c>
      <c r="M72" s="443">
        <f t="shared" ref="M72:U72" si="206">M13-Y13</f>
        <v>2568</v>
      </c>
      <c r="N72" s="361">
        <f t="shared" si="206"/>
        <v>4998.246038</v>
      </c>
      <c r="O72" s="444">
        <f t="shared" si="206"/>
        <v>-1.227512219</v>
      </c>
      <c r="P72" s="443">
        <f t="shared" si="206"/>
        <v>3082</v>
      </c>
      <c r="Q72" s="361">
        <f t="shared" si="206"/>
        <v>8500.310588</v>
      </c>
      <c r="R72" s="444">
        <f t="shared" si="206"/>
        <v>-1.535673935</v>
      </c>
      <c r="S72" s="36">
        <f t="shared" si="206"/>
        <v>5650</v>
      </c>
      <c r="T72" s="445">
        <f t="shared" si="206"/>
        <v>13498.55663</v>
      </c>
      <c r="U72" s="446">
        <f t="shared" si="206"/>
        <v>-1.429627184</v>
      </c>
      <c r="AG72" s="420"/>
    </row>
    <row r="73" ht="15.75" customHeight="1">
      <c r="A73" s="442" t="s">
        <v>56</v>
      </c>
      <c r="B73" s="443">
        <f t="shared" ref="B73:J73" si="207">B14-M14</f>
        <v>-913</v>
      </c>
      <c r="C73" s="361">
        <f t="shared" si="207"/>
        <v>-3432.130037</v>
      </c>
      <c r="D73" s="444">
        <f t="shared" si="207"/>
        <v>0.09567079964</v>
      </c>
      <c r="E73" s="443">
        <f t="shared" si="207"/>
        <v>-1625</v>
      </c>
      <c r="F73" s="361">
        <f t="shared" si="207"/>
        <v>-20345.23716</v>
      </c>
      <c r="G73" s="444">
        <f t="shared" si="207"/>
        <v>-0.5937961503</v>
      </c>
      <c r="H73" s="36">
        <f t="shared" si="207"/>
        <v>-2538</v>
      </c>
      <c r="I73" s="445">
        <f t="shared" si="207"/>
        <v>-23777.3672</v>
      </c>
      <c r="J73" s="446">
        <f t="shared" si="207"/>
        <v>-0.327965139</v>
      </c>
      <c r="L73" s="442" t="s">
        <v>56</v>
      </c>
      <c r="M73" s="443">
        <f t="shared" ref="M73:U73" si="208">M14-Y14</f>
        <v>2303</v>
      </c>
      <c r="N73" s="361">
        <f t="shared" si="208"/>
        <v>-1446.130476</v>
      </c>
      <c r="O73" s="444">
        <f t="shared" si="208"/>
        <v>-1.700299377</v>
      </c>
      <c r="P73" s="443">
        <f t="shared" si="208"/>
        <v>2279</v>
      </c>
      <c r="Q73" s="361">
        <f t="shared" si="208"/>
        <v>-8091.869875</v>
      </c>
      <c r="R73" s="444">
        <f t="shared" si="208"/>
        <v>-2.40518899</v>
      </c>
      <c r="S73" s="36">
        <f t="shared" si="208"/>
        <v>4582</v>
      </c>
      <c r="T73" s="445">
        <f t="shared" si="208"/>
        <v>-9538.000352</v>
      </c>
      <c r="U73" s="446">
        <f t="shared" si="208"/>
        <v>-2.209000098</v>
      </c>
      <c r="AG73" s="420"/>
    </row>
    <row r="74" ht="15.75" customHeight="1">
      <c r="A74" s="442" t="s">
        <v>55</v>
      </c>
      <c r="B74" s="443">
        <f t="shared" ref="B74:J74" si="209">B15-M15</f>
        <v>-1472</v>
      </c>
      <c r="C74" s="361">
        <f t="shared" si="209"/>
        <v>-3791.376672</v>
      </c>
      <c r="D74" s="444">
        <f t="shared" si="209"/>
        <v>0.2282818614</v>
      </c>
      <c r="E74" s="443">
        <f t="shared" si="209"/>
        <v>-1865</v>
      </c>
      <c r="F74" s="361">
        <f t="shared" si="209"/>
        <v>-11722.71556</v>
      </c>
      <c r="G74" s="444">
        <f t="shared" si="209"/>
        <v>-0.3557935298</v>
      </c>
      <c r="H74" s="36">
        <f t="shared" si="209"/>
        <v>-3337</v>
      </c>
      <c r="I74" s="445">
        <f t="shared" si="209"/>
        <v>-15514.09223</v>
      </c>
      <c r="J74" s="446">
        <f t="shared" si="209"/>
        <v>-0.1024494973</v>
      </c>
      <c r="L74" s="442" t="s">
        <v>55</v>
      </c>
      <c r="M74" s="443">
        <f t="shared" ref="M74:U74" si="210">M15-Y15</f>
        <v>1422</v>
      </c>
      <c r="N74" s="361">
        <f t="shared" si="210"/>
        <v>-5541.251655</v>
      </c>
      <c r="O74" s="444">
        <f t="shared" si="210"/>
        <v>-2.070934076</v>
      </c>
      <c r="P74" s="443">
        <f t="shared" si="210"/>
        <v>951</v>
      </c>
      <c r="Q74" s="361">
        <f t="shared" si="210"/>
        <v>-22135.73424</v>
      </c>
      <c r="R74" s="444">
        <f t="shared" si="210"/>
        <v>-3.504120608</v>
      </c>
      <c r="S74" s="36">
        <f t="shared" si="210"/>
        <v>2373</v>
      </c>
      <c r="T74" s="445">
        <f t="shared" si="210"/>
        <v>-27676.9859</v>
      </c>
      <c r="U74" s="446">
        <f t="shared" si="210"/>
        <v>-2.994907081</v>
      </c>
      <c r="AG74" s="420"/>
    </row>
    <row r="75" ht="15.75" customHeight="1">
      <c r="A75" s="442" t="s">
        <v>54</v>
      </c>
      <c r="B75" s="443">
        <f t="shared" ref="B75:J75" si="211">B16-M16</f>
        <v>-531</v>
      </c>
      <c r="C75" s="361">
        <f t="shared" si="211"/>
        <v>-1646.289578</v>
      </c>
      <c r="D75" s="444">
        <f t="shared" si="211"/>
        <v>-0.0473538685</v>
      </c>
      <c r="E75" s="443">
        <f t="shared" si="211"/>
        <v>-796</v>
      </c>
      <c r="F75" s="361">
        <f t="shared" si="211"/>
        <v>-3090.667217</v>
      </c>
      <c r="G75" s="444">
        <f t="shared" si="211"/>
        <v>0.1178647662</v>
      </c>
      <c r="H75" s="36">
        <f t="shared" si="211"/>
        <v>-1327</v>
      </c>
      <c r="I75" s="445">
        <f t="shared" si="211"/>
        <v>-4736.956795</v>
      </c>
      <c r="J75" s="446">
        <f t="shared" si="211"/>
        <v>0.03116604476</v>
      </c>
      <c r="L75" s="442" t="s">
        <v>54</v>
      </c>
      <c r="M75" s="443">
        <f t="shared" ref="M75:U75" si="212">M16-Y16</f>
        <v>351</v>
      </c>
      <c r="N75" s="361">
        <f t="shared" si="212"/>
        <v>-1127.186206</v>
      </c>
      <c r="O75" s="444">
        <f t="shared" si="212"/>
        <v>-1.243695896</v>
      </c>
      <c r="P75" s="443">
        <f t="shared" si="212"/>
        <v>280</v>
      </c>
      <c r="Q75" s="361">
        <f t="shared" si="212"/>
        <v>-1693.403305</v>
      </c>
      <c r="R75" s="444">
        <f t="shared" si="212"/>
        <v>-1.149119275</v>
      </c>
      <c r="S75" s="36">
        <f t="shared" si="212"/>
        <v>631</v>
      </c>
      <c r="T75" s="445">
        <f t="shared" si="212"/>
        <v>-2820.589511</v>
      </c>
      <c r="U75" s="446">
        <f t="shared" si="212"/>
        <v>-1.210836495</v>
      </c>
      <c r="AG75" s="420"/>
    </row>
    <row r="76" ht="15.75" customHeight="1">
      <c r="A76" s="451" t="s">
        <v>53</v>
      </c>
      <c r="B76" s="443">
        <f t="shared" ref="B76:J76" si="213">B17-M17</f>
        <v>-44</v>
      </c>
      <c r="C76" s="361">
        <f t="shared" si="213"/>
        <v>-64.78149857</v>
      </c>
      <c r="D76" s="444">
        <f t="shared" si="213"/>
        <v>0.198225881</v>
      </c>
      <c r="E76" s="443">
        <f t="shared" si="213"/>
        <v>-66</v>
      </c>
      <c r="F76" s="361">
        <f t="shared" si="213"/>
        <v>-125.7514641</v>
      </c>
      <c r="G76" s="444">
        <f t="shared" si="213"/>
        <v>0.2014136006</v>
      </c>
      <c r="H76" s="36">
        <f t="shared" si="213"/>
        <v>-110</v>
      </c>
      <c r="I76" s="445">
        <f t="shared" si="213"/>
        <v>-190.5329626</v>
      </c>
      <c r="J76" s="446">
        <f t="shared" si="213"/>
        <v>0.1999356693</v>
      </c>
      <c r="L76" s="451" t="s">
        <v>53</v>
      </c>
      <c r="M76" s="443">
        <f t="shared" ref="M76:U76" si="214">M17-Y17</f>
        <v>14</v>
      </c>
      <c r="N76" s="361">
        <f t="shared" si="214"/>
        <v>-233.6502698</v>
      </c>
      <c r="O76" s="444">
        <f t="shared" si="214"/>
        <v>-0.8301551803</v>
      </c>
      <c r="P76" s="443">
        <f t="shared" si="214"/>
        <v>-84</v>
      </c>
      <c r="Q76" s="361">
        <f t="shared" si="214"/>
        <v>-944.0293051</v>
      </c>
      <c r="R76" s="444">
        <f t="shared" si="214"/>
        <v>-1.583551781</v>
      </c>
      <c r="S76" s="36">
        <f t="shared" si="214"/>
        <v>-70</v>
      </c>
      <c r="T76" s="445">
        <f t="shared" si="214"/>
        <v>-1177.679575</v>
      </c>
      <c r="U76" s="446">
        <f t="shared" si="214"/>
        <v>-1.263661314</v>
      </c>
      <c r="AG76" s="420"/>
    </row>
    <row r="77" ht="15.75" customHeight="1">
      <c r="A77" s="452" t="s">
        <v>219</v>
      </c>
      <c r="B77" s="453">
        <f t="shared" ref="B77:J77" si="215">B18-M18</f>
        <v>-22</v>
      </c>
      <c r="C77" s="365">
        <f t="shared" si="215"/>
        <v>-52.57504037</v>
      </c>
      <c r="D77" s="454">
        <f t="shared" si="215"/>
        <v>0.1160215439</v>
      </c>
      <c r="E77" s="453">
        <f t="shared" si="215"/>
        <v>-3</v>
      </c>
      <c r="F77" s="365">
        <f t="shared" si="215"/>
        <v>-38.76574557</v>
      </c>
      <c r="G77" s="454">
        <f t="shared" si="215"/>
        <v>-0.5452080189</v>
      </c>
      <c r="H77" s="54">
        <f t="shared" si="215"/>
        <v>-25</v>
      </c>
      <c r="I77" s="455">
        <f t="shared" si="215"/>
        <v>-91.34078595</v>
      </c>
      <c r="J77" s="456">
        <f t="shared" si="215"/>
        <v>-0.1987952765</v>
      </c>
      <c r="L77" s="452" t="s">
        <v>219</v>
      </c>
      <c r="M77" s="453">
        <f t="shared" ref="M77:U77" si="216">M18-Y18</f>
        <v>-4</v>
      </c>
      <c r="N77" s="365">
        <f t="shared" si="216"/>
        <v>-34.37806988</v>
      </c>
      <c r="O77" s="454">
        <f t="shared" si="216"/>
        <v>-0.3264043124</v>
      </c>
      <c r="P77" s="453">
        <f t="shared" si="216"/>
        <v>-10</v>
      </c>
      <c r="Q77" s="365">
        <f t="shared" si="216"/>
        <v>-36.5164705</v>
      </c>
      <c r="R77" s="454">
        <f t="shared" si="216"/>
        <v>-0.08111585064</v>
      </c>
      <c r="S77" s="54">
        <f t="shared" si="216"/>
        <v>-14</v>
      </c>
      <c r="T77" s="455">
        <f t="shared" si="216"/>
        <v>-70.89454039</v>
      </c>
      <c r="U77" s="456">
        <f t="shared" si="216"/>
        <v>-0.2213397221</v>
      </c>
      <c r="AG77" s="420"/>
    </row>
    <row r="78" ht="15.75" customHeight="1">
      <c r="A78" s="63" t="s">
        <v>13</v>
      </c>
      <c r="B78" s="63">
        <f t="shared" ref="B78:J78" si="217">B19-M19</f>
        <v>-4452</v>
      </c>
      <c r="C78" s="459">
        <f t="shared" si="217"/>
        <v>-14595.49139</v>
      </c>
      <c r="D78" s="461">
        <f t="shared" si="217"/>
        <v>0.1920715675</v>
      </c>
      <c r="E78" s="63">
        <f t="shared" si="217"/>
        <v>-6037</v>
      </c>
      <c r="F78" s="459">
        <f t="shared" si="217"/>
        <v>-33114.40568</v>
      </c>
      <c r="G78" s="461">
        <f t="shared" si="217"/>
        <v>0.22688547</v>
      </c>
      <c r="H78" s="63">
        <f t="shared" si="217"/>
        <v>-10489</v>
      </c>
      <c r="I78" s="459">
        <f t="shared" si="217"/>
        <v>-47709.89707</v>
      </c>
      <c r="J78" s="460">
        <f t="shared" si="217"/>
        <v>0.2036373949</v>
      </c>
      <c r="L78" s="63" t="s">
        <v>13</v>
      </c>
      <c r="M78" s="63">
        <f t="shared" ref="M78:U78" si="218">M19-Y19</f>
        <v>10605</v>
      </c>
      <c r="N78" s="459">
        <f t="shared" si="218"/>
        <v>3677.340108</v>
      </c>
      <c r="O78" s="461">
        <f t="shared" si="218"/>
        <v>-1.349494604</v>
      </c>
      <c r="P78" s="63">
        <f t="shared" si="218"/>
        <v>10400</v>
      </c>
      <c r="Q78" s="459">
        <f t="shared" si="218"/>
        <v>-10027.48829</v>
      </c>
      <c r="R78" s="461">
        <f t="shared" si="218"/>
        <v>-1.822716242</v>
      </c>
      <c r="S78" s="63">
        <f t="shared" si="218"/>
        <v>21005</v>
      </c>
      <c r="T78" s="459">
        <f t="shared" si="218"/>
        <v>-6350.148184</v>
      </c>
      <c r="U78" s="460">
        <f t="shared" si="218"/>
        <v>-1.641789328</v>
      </c>
      <c r="AG78" s="420"/>
    </row>
    <row r="79" ht="15.75" customHeight="1">
      <c r="A79" s="516" t="s">
        <v>72</v>
      </c>
      <c r="B79" s="98"/>
      <c r="C79" s="98"/>
      <c r="D79" s="98"/>
      <c r="E79" s="98"/>
      <c r="F79" s="98"/>
      <c r="G79" s="98"/>
      <c r="H79" s="98"/>
      <c r="I79" s="98"/>
      <c r="J79" s="99"/>
      <c r="L79" s="516" t="s">
        <v>73</v>
      </c>
      <c r="M79" s="98"/>
      <c r="N79" s="98"/>
      <c r="O79" s="98"/>
      <c r="P79" s="98"/>
      <c r="Q79" s="98"/>
      <c r="R79" s="98"/>
      <c r="S79" s="98"/>
      <c r="T79" s="98"/>
      <c r="U79" s="99"/>
      <c r="AG79" s="420"/>
    </row>
    <row r="80" ht="15.75" customHeight="1">
      <c r="A80" s="437" t="s">
        <v>205</v>
      </c>
      <c r="B80" s="517">
        <f t="shared" ref="B80:C80" si="219">(B8-M8)*100/M8</f>
        <v>-21.73913043</v>
      </c>
      <c r="C80" s="214">
        <f t="shared" si="219"/>
        <v>-41.57115432</v>
      </c>
      <c r="D80" s="439"/>
      <c r="E80" s="517">
        <f t="shared" ref="E80:F80" si="220">(E8-P8)*100/P8</f>
        <v>-40.74074074</v>
      </c>
      <c r="F80" s="214">
        <f t="shared" si="220"/>
        <v>-3.515324549</v>
      </c>
      <c r="G80" s="439"/>
      <c r="H80" s="518">
        <f t="shared" ref="H80:I80" si="221">(H8-S8)*100/S8</f>
        <v>-28.76712329</v>
      </c>
      <c r="I80" s="519">
        <f t="shared" si="221"/>
        <v>-27.28024984</v>
      </c>
      <c r="J80" s="441"/>
      <c r="L80" s="437" t="s">
        <v>205</v>
      </c>
      <c r="M80" s="517">
        <f t="shared" ref="M80:N80" si="222">(M8-Y8)*100/Y8</f>
        <v>228.5714286</v>
      </c>
      <c r="N80" s="214">
        <f t="shared" si="222"/>
        <v>198.1046684</v>
      </c>
      <c r="O80" s="439"/>
      <c r="P80" s="517">
        <f t="shared" ref="P80:Q80" si="223">(P8-AB8)*100/AB8</f>
        <v>350</v>
      </c>
      <c r="Q80" s="214">
        <f t="shared" si="223"/>
        <v>320.3636711</v>
      </c>
      <c r="R80" s="439"/>
      <c r="S80" s="518">
        <f t="shared" ref="S80:T80" si="224">(S8-AE8)*100/AE8</f>
        <v>265</v>
      </c>
      <c r="T80" s="519">
        <f t="shared" si="224"/>
        <v>234.6550179</v>
      </c>
      <c r="U80" s="441"/>
      <c r="AG80" s="420"/>
    </row>
    <row r="81" ht="15.75" customHeight="1">
      <c r="A81" s="442" t="s">
        <v>62</v>
      </c>
      <c r="B81" s="520">
        <f t="shared" ref="B81:C81" si="225">(B9-M9)*100/M9</f>
        <v>0.3558718861</v>
      </c>
      <c r="C81" s="223">
        <f t="shared" si="225"/>
        <v>-2.78868023</v>
      </c>
      <c r="D81" s="444"/>
      <c r="E81" s="520">
        <f t="shared" ref="E81:F81" si="226">(E9-P9)*100/P9</f>
        <v>-7.608695652</v>
      </c>
      <c r="F81" s="223">
        <f t="shared" si="226"/>
        <v>-13.54682137</v>
      </c>
      <c r="G81" s="444"/>
      <c r="H81" s="521">
        <f t="shared" ref="H81:I81" si="227">(H9-S9)*100/S9</f>
        <v>-2.267303103</v>
      </c>
      <c r="I81" s="522">
        <f t="shared" si="227"/>
        <v>-7.252242258</v>
      </c>
      <c r="J81" s="446"/>
      <c r="L81" s="442" t="s">
        <v>62</v>
      </c>
      <c r="M81" s="520">
        <f t="shared" ref="M81:N81" si="228">(M9-Y9)*100/Y9</f>
        <v>100.7142857</v>
      </c>
      <c r="N81" s="223">
        <f t="shared" si="228"/>
        <v>63.391657</v>
      </c>
      <c r="O81" s="444"/>
      <c r="P81" s="520">
        <f t="shared" ref="P81:Q81" si="229">(P9-AB9)*100/AB9</f>
        <v>162.8571429</v>
      </c>
      <c r="Q81" s="223">
        <f t="shared" si="229"/>
        <v>174.6147724</v>
      </c>
      <c r="R81" s="444"/>
      <c r="S81" s="521">
        <f t="shared" ref="S81:T81" si="230">(S9-AE9)*100/AE9</f>
        <v>117.6623377</v>
      </c>
      <c r="T81" s="522">
        <f t="shared" si="230"/>
        <v>96.39390304</v>
      </c>
      <c r="U81" s="446"/>
      <c r="AG81" s="420"/>
    </row>
    <row r="82" ht="15.75" customHeight="1">
      <c r="A82" s="442" t="s">
        <v>61</v>
      </c>
      <c r="B82" s="520">
        <f t="shared" ref="B82:C82" si="231">(B10-M10)*100/M10</f>
        <v>-1.203007519</v>
      </c>
      <c r="C82" s="223">
        <f t="shared" si="231"/>
        <v>5.345143028</v>
      </c>
      <c r="D82" s="444"/>
      <c r="E82" s="520">
        <f t="shared" ref="E82:F82" si="232">(E10-P10)*100/P10</f>
        <v>-0.5352363961</v>
      </c>
      <c r="F82" s="223">
        <f t="shared" si="232"/>
        <v>8.773832586</v>
      </c>
      <c r="G82" s="444"/>
      <c r="H82" s="521">
        <f t="shared" ref="H82:I82" si="233">(H10-S10)*100/S10</f>
        <v>-0.9340758038</v>
      </c>
      <c r="I82" s="522">
        <f t="shared" si="233"/>
        <v>6.884916421</v>
      </c>
      <c r="J82" s="446"/>
      <c r="L82" s="442" t="s">
        <v>61</v>
      </c>
      <c r="M82" s="520">
        <f t="shared" ref="M82:N82" si="234">(M10-Y10)*100/Y10</f>
        <v>32.62863981</v>
      </c>
      <c r="N82" s="223">
        <f t="shared" si="234"/>
        <v>20.77483157</v>
      </c>
      <c r="O82" s="444"/>
      <c r="P82" s="520">
        <f t="shared" ref="P82:Q82" si="235">(P10-AB10)*100/AB10</f>
        <v>42.43964422</v>
      </c>
      <c r="Q82" s="223">
        <f t="shared" si="235"/>
        <v>20.60534641</v>
      </c>
      <c r="R82" s="444"/>
      <c r="S82" s="521">
        <f t="shared" ref="S82:T82" si="236">(S10-AE10)*100/AE10</f>
        <v>36.41264396</v>
      </c>
      <c r="T82" s="522">
        <f t="shared" si="236"/>
        <v>20.69865942</v>
      </c>
      <c r="U82" s="446"/>
      <c r="AG82" s="420"/>
    </row>
    <row r="83" ht="15.75" customHeight="1">
      <c r="A83" s="442" t="s">
        <v>60</v>
      </c>
      <c r="B83" s="520">
        <f t="shared" ref="B83:C83" si="237">(B11-M11)*100/M11</f>
        <v>-9.201865058</v>
      </c>
      <c r="C83" s="223">
        <f t="shared" si="237"/>
        <v>-5.534457197</v>
      </c>
      <c r="D83" s="444"/>
      <c r="E83" s="520">
        <f t="shared" ref="E83:F83" si="238">(E11-P11)*100/P11</f>
        <v>-8.816880181</v>
      </c>
      <c r="F83" s="223">
        <f t="shared" si="238"/>
        <v>-2.957849239</v>
      </c>
      <c r="G83" s="444"/>
      <c r="H83" s="521">
        <f t="shared" ref="H83:I83" si="239">(H11-S11)*100/S11</f>
        <v>-9.018453364</v>
      </c>
      <c r="I83" s="522">
        <f t="shared" si="239"/>
        <v>-4.133056518</v>
      </c>
      <c r="J83" s="446"/>
      <c r="L83" s="442" t="s">
        <v>60</v>
      </c>
      <c r="M83" s="520">
        <f t="shared" ref="M83:N83" si="240">(M11-Y11)*100/Y11</f>
        <v>25.50774527</v>
      </c>
      <c r="N83" s="223">
        <f t="shared" si="240"/>
        <v>11.08679275</v>
      </c>
      <c r="O83" s="444"/>
      <c r="P83" s="520">
        <f t="shared" ref="P83:Q83" si="241">(P11-AB11)*100/AB11</f>
        <v>26.54968529</v>
      </c>
      <c r="Q83" s="223">
        <f t="shared" si="241"/>
        <v>17.5386657</v>
      </c>
      <c r="R83" s="444"/>
      <c r="S83" s="521">
        <f t="shared" ref="S83:T83" si="242">(S11-AE11)*100/AE11</f>
        <v>26.00199041</v>
      </c>
      <c r="T83" s="522">
        <f t="shared" si="242"/>
        <v>14.50536583</v>
      </c>
      <c r="U83" s="446"/>
      <c r="AG83" s="420"/>
    </row>
    <row r="84" ht="15.75" customHeight="1">
      <c r="A84" s="442" t="s">
        <v>59</v>
      </c>
      <c r="B84" s="520">
        <f t="shared" ref="B84:C84" si="243">(B12-M12)*100/M12</f>
        <v>-3.406492913</v>
      </c>
      <c r="C84" s="223">
        <f t="shared" si="243"/>
        <v>-1.964783904</v>
      </c>
      <c r="D84" s="444"/>
      <c r="E84" s="520">
        <f t="shared" ref="E84:F84" si="244">(E12-P12)*100/P12</f>
        <v>-0.5436931594</v>
      </c>
      <c r="F84" s="223">
        <f t="shared" si="244"/>
        <v>2.398306859</v>
      </c>
      <c r="G84" s="444"/>
      <c r="H84" s="521">
        <f t="shared" ref="H84:I84" si="245">(H12-S12)*100/S12</f>
        <v>-1.871289228</v>
      </c>
      <c r="I84" s="522">
        <f t="shared" si="245"/>
        <v>0.7154467298</v>
      </c>
      <c r="J84" s="446"/>
      <c r="L84" s="442" t="s">
        <v>59</v>
      </c>
      <c r="M84" s="520">
        <f t="shared" ref="M84:N84" si="246">(M12-Y12)*100/Y12</f>
        <v>18.04075024</v>
      </c>
      <c r="N84" s="223">
        <f t="shared" si="246"/>
        <v>-4.332251511</v>
      </c>
      <c r="O84" s="444"/>
      <c r="P84" s="520">
        <f t="shared" ref="P84:Q84" si="247">(P12-AB12)*100/AB12</f>
        <v>19.4897236</v>
      </c>
      <c r="Q84" s="223">
        <f t="shared" si="247"/>
        <v>2.281738714</v>
      </c>
      <c r="R84" s="444"/>
      <c r="S84" s="521">
        <f t="shared" ref="S84:T84" si="248">(S12-AE12)*100/AE12</f>
        <v>18.81337784</v>
      </c>
      <c r="T84" s="522">
        <f t="shared" si="248"/>
        <v>-0.3748287555</v>
      </c>
      <c r="U84" s="446"/>
      <c r="AG84" s="420"/>
    </row>
    <row r="85" ht="15.75" customHeight="1">
      <c r="A85" s="442" t="s">
        <v>57</v>
      </c>
      <c r="B85" s="520">
        <f t="shared" ref="B85:C85" si="249">(B13-M13)*100/M13</f>
        <v>-4.401904577</v>
      </c>
      <c r="C85" s="223">
        <f t="shared" si="249"/>
        <v>-5.006126145</v>
      </c>
      <c r="D85" s="444"/>
      <c r="E85" s="520">
        <f t="shared" ref="E85:F85" si="250">(E13-P13)*100/P13</f>
        <v>-7.178823191</v>
      </c>
      <c r="F85" s="223">
        <f t="shared" si="250"/>
        <v>0.6676761881</v>
      </c>
      <c r="G85" s="444"/>
      <c r="H85" s="521">
        <f t="shared" ref="H85:I85" si="251">(H13-S13)*100/S13</f>
        <v>-5.997602612</v>
      </c>
      <c r="I85" s="522">
        <f t="shared" si="251"/>
        <v>-1.253934699</v>
      </c>
      <c r="J85" s="446"/>
      <c r="L85" s="442" t="s">
        <v>57</v>
      </c>
      <c r="M85" s="520">
        <f t="shared" ref="M85:N85" si="252">(M13-Y13)*100/Y13</f>
        <v>33.2513272</v>
      </c>
      <c r="N85" s="223">
        <f t="shared" si="252"/>
        <v>9.4267102</v>
      </c>
      <c r="O85" s="444"/>
      <c r="P85" s="520">
        <f t="shared" ref="P85:Q85" si="253">(P13-AB13)*100/AB13</f>
        <v>28.48428835</v>
      </c>
      <c r="Q85" s="223">
        <f t="shared" si="253"/>
        <v>8.111604176</v>
      </c>
      <c r="R85" s="444"/>
      <c r="S85" s="521">
        <f t="shared" ref="S85:T85" si="254">(S13-AE13)*100/AE13</f>
        <v>30.46971903</v>
      </c>
      <c r="T85" s="522">
        <f t="shared" si="254"/>
        <v>8.553451582</v>
      </c>
      <c r="U85" s="446"/>
      <c r="AG85" s="420"/>
    </row>
    <row r="86" ht="15.75" customHeight="1">
      <c r="A86" s="442" t="s">
        <v>56</v>
      </c>
      <c r="B86" s="520">
        <f t="shared" ref="B86:C86" si="255">(B14-M14)*100/M14</f>
        <v>-9.653203637</v>
      </c>
      <c r="C86" s="223">
        <f t="shared" si="255"/>
        <v>-7.796207065</v>
      </c>
      <c r="D86" s="444"/>
      <c r="E86" s="520">
        <f t="shared" ref="E86:F86" si="256">(E14-P14)*100/P14</f>
        <v>-12.10698853</v>
      </c>
      <c r="F86" s="223">
        <f t="shared" si="256"/>
        <v>-18.46442408</v>
      </c>
      <c r="G86" s="444"/>
      <c r="H86" s="521">
        <f t="shared" ref="H86:I86" si="257">(H14-S14)*100/S14</f>
        <v>-11.09265734</v>
      </c>
      <c r="I86" s="522">
        <f t="shared" si="257"/>
        <v>-15.41890117</v>
      </c>
      <c r="J86" s="446"/>
      <c r="L86" s="442" t="s">
        <v>56</v>
      </c>
      <c r="M86" s="520">
        <f t="shared" ref="M86:N86" si="258">(M14-Y14)*100/Y14</f>
        <v>32.18728162</v>
      </c>
      <c r="N86" s="223">
        <f t="shared" si="258"/>
        <v>-3.180461325</v>
      </c>
      <c r="O86" s="444"/>
      <c r="P86" s="520">
        <f t="shared" ref="P86:Q86" si="259">(P14-AB14)*100/AB14</f>
        <v>20.45230189</v>
      </c>
      <c r="Q86" s="223">
        <f t="shared" si="259"/>
        <v>-6.841398089</v>
      </c>
      <c r="R86" s="444"/>
      <c r="S86" s="521">
        <f t="shared" ref="S86:T86" si="260">(S14-AE14)*100/AE14</f>
        <v>25.04098809</v>
      </c>
      <c r="T86" s="522">
        <f t="shared" si="260"/>
        <v>-5.824831923</v>
      </c>
      <c r="U86" s="446"/>
      <c r="AG86" s="420"/>
    </row>
    <row r="87" ht="15.75" customHeight="1">
      <c r="A87" s="442" t="s">
        <v>55</v>
      </c>
      <c r="B87" s="520">
        <f t="shared" ref="B87:C87" si="261">(B15-M15)*100/M15</f>
        <v>-23.03599374</v>
      </c>
      <c r="C87" s="223">
        <f t="shared" si="261"/>
        <v>-17.77308524</v>
      </c>
      <c r="D87" s="444"/>
      <c r="E87" s="520">
        <f t="shared" ref="E87:F87" si="262">(E15-P15)*100/P15</f>
        <v>-21.62569573</v>
      </c>
      <c r="F87" s="223">
        <f t="shared" si="262"/>
        <v>-27.2069551</v>
      </c>
      <c r="G87" s="444"/>
      <c r="H87" s="521">
        <f t="shared" ref="H87:I87" si="263">(H15-S15)*100/S15</f>
        <v>-22.22592247</v>
      </c>
      <c r="I87" s="522">
        <f t="shared" si="263"/>
        <v>-24.0829782</v>
      </c>
      <c r="J87" s="446"/>
      <c r="L87" s="442" t="s">
        <v>55</v>
      </c>
      <c r="M87" s="520">
        <f t="shared" ref="M87:N87" si="264">(M15-Y15)*100/Y15</f>
        <v>28.62318841</v>
      </c>
      <c r="N87" s="223">
        <f t="shared" si="264"/>
        <v>-20.6198567</v>
      </c>
      <c r="O87" s="444"/>
      <c r="P87" s="520">
        <f t="shared" ref="P87:Q87" si="265">(P15-AB15)*100/AB15</f>
        <v>12.39410921</v>
      </c>
      <c r="Q87" s="223">
        <f t="shared" si="265"/>
        <v>-33.93857391</v>
      </c>
      <c r="R87" s="444"/>
      <c r="S87" s="521">
        <f t="shared" ref="S87:T87" si="266">(S15-AE15)*100/AE15</f>
        <v>18.77224903</v>
      </c>
      <c r="T87" s="522">
        <f t="shared" si="266"/>
        <v>-30.05221961</v>
      </c>
      <c r="U87" s="446"/>
      <c r="AG87" s="420"/>
    </row>
    <row r="88" ht="15.75" customHeight="1">
      <c r="A88" s="442" t="s">
        <v>54</v>
      </c>
      <c r="B88" s="520">
        <f t="shared" ref="B88:C88" si="267">(B16-M16)*100/M16</f>
        <v>-25.37028189</v>
      </c>
      <c r="C88" s="223">
        <f t="shared" si="267"/>
        <v>-26.56377541</v>
      </c>
      <c r="D88" s="444"/>
      <c r="E88" s="520">
        <f t="shared" ref="E88:F88" si="268">(E16-P16)*100/P16</f>
        <v>-28.72609166</v>
      </c>
      <c r="F88" s="223">
        <f t="shared" si="268"/>
        <v>-26.71404303</v>
      </c>
      <c r="G88" s="444"/>
      <c r="H88" s="521">
        <f t="shared" ref="H88:I88" si="269">(H16-S16)*100/S16</f>
        <v>-27.28207237</v>
      </c>
      <c r="I88" s="522">
        <f t="shared" si="269"/>
        <v>-26.6616264</v>
      </c>
      <c r="J88" s="446"/>
      <c r="L88" s="442" t="s">
        <v>54</v>
      </c>
      <c r="M88" s="520">
        <f t="shared" ref="M88:N88" si="270">(M16-Y16)*100/Y16</f>
        <v>20.14925373</v>
      </c>
      <c r="N88" s="223">
        <f t="shared" si="270"/>
        <v>-15.38887002</v>
      </c>
      <c r="O88" s="444"/>
      <c r="P88" s="520">
        <f t="shared" ref="P88:Q88" si="271">(P16-AB16)*100/AB16</f>
        <v>11.24046568</v>
      </c>
      <c r="Q88" s="223">
        <f t="shared" si="271"/>
        <v>-12.76801884</v>
      </c>
      <c r="R88" s="444"/>
      <c r="S88" s="521">
        <f t="shared" ref="S88:T88" si="272">(S16-AE16)*100/AE16</f>
        <v>14.90668557</v>
      </c>
      <c r="T88" s="522">
        <f t="shared" si="272"/>
        <v>-13.7004718</v>
      </c>
      <c r="U88" s="446"/>
      <c r="AG88" s="420"/>
    </row>
    <row r="89" ht="15.75" customHeight="1">
      <c r="A89" s="451" t="s">
        <v>53</v>
      </c>
      <c r="B89" s="520">
        <f t="shared" ref="B89:C89" si="273">(B17-M17)*100/M17</f>
        <v>-12.82798834</v>
      </c>
      <c r="C89" s="223">
        <f t="shared" si="273"/>
        <v>-6.698987194</v>
      </c>
      <c r="D89" s="444"/>
      <c r="E89" s="520">
        <f t="shared" ref="E89:F89" si="274">(E17-P17)*100/P17</f>
        <v>-18.18181818</v>
      </c>
      <c r="F89" s="223">
        <f t="shared" si="274"/>
        <v>-12.320818</v>
      </c>
      <c r="G89" s="444"/>
      <c r="H89" s="521">
        <f t="shared" ref="H89:I89" si="275">(H17-S17)*100/S17</f>
        <v>-15.58073654</v>
      </c>
      <c r="I89" s="522">
        <f t="shared" si="275"/>
        <v>-9.585713433</v>
      </c>
      <c r="J89" s="446"/>
      <c r="L89" s="451" t="s">
        <v>53</v>
      </c>
      <c r="M89" s="520">
        <f t="shared" ref="M89:N89" si="276">(M17-Y17)*100/Y17</f>
        <v>4.255319149</v>
      </c>
      <c r="N89" s="223">
        <f t="shared" si="276"/>
        <v>-19.45975581</v>
      </c>
      <c r="O89" s="444"/>
      <c r="P89" s="520">
        <f t="shared" ref="P89:Q89" si="277">(P17-AB17)*100/AB17</f>
        <v>-18.79194631</v>
      </c>
      <c r="Q89" s="223">
        <f t="shared" si="277"/>
        <v>-48.05023728</v>
      </c>
      <c r="R89" s="444"/>
      <c r="S89" s="521">
        <f t="shared" ref="S89:T89" si="278">(S17-AE17)*100/AE17</f>
        <v>-9.020618557</v>
      </c>
      <c r="T89" s="522">
        <f t="shared" si="278"/>
        <v>-37.2052808</v>
      </c>
      <c r="U89" s="446"/>
      <c r="AG89" s="420"/>
    </row>
    <row r="90" ht="15.75" customHeight="1">
      <c r="A90" s="452" t="s">
        <v>219</v>
      </c>
      <c r="B90" s="523">
        <f t="shared" ref="B90:C90" si="279">(B18-M18)*100/M18</f>
        <v>-31.88405797</v>
      </c>
      <c r="C90" s="229">
        <f t="shared" si="279"/>
        <v>-28.88784907</v>
      </c>
      <c r="D90" s="454"/>
      <c r="E90" s="523">
        <f t="shared" ref="E90:F90" si="280">(E18-P18)*100/P18</f>
        <v>-5.263157895</v>
      </c>
      <c r="F90" s="229">
        <f t="shared" si="280"/>
        <v>-21.88106228</v>
      </c>
      <c r="G90" s="454"/>
      <c r="H90" s="524">
        <f t="shared" ref="H90:I90" si="281">(H18-S18)*100/S18</f>
        <v>-19.84126984</v>
      </c>
      <c r="I90" s="525">
        <f t="shared" si="281"/>
        <v>-25.43158214</v>
      </c>
      <c r="J90" s="456"/>
      <c r="L90" s="452" t="s">
        <v>219</v>
      </c>
      <c r="M90" s="523">
        <f t="shared" ref="M90:N90" si="282">(M18-Y18)*100/Y18</f>
        <v>-5.479452055</v>
      </c>
      <c r="N90" s="229">
        <f t="shared" si="282"/>
        <v>-15.88817878</v>
      </c>
      <c r="O90" s="454"/>
      <c r="P90" s="523">
        <f t="shared" ref="P90:Q90" si="283">(P18-AB18)*100/AB18</f>
        <v>-14.92537313</v>
      </c>
      <c r="Q90" s="229">
        <f t="shared" si="283"/>
        <v>-17.08914873</v>
      </c>
      <c r="R90" s="454"/>
      <c r="S90" s="524">
        <f t="shared" ref="S90:T90" si="284">(S18-AE18)*100/AE18</f>
        <v>-10</v>
      </c>
      <c r="T90" s="525">
        <f t="shared" si="284"/>
        <v>-16.48490364</v>
      </c>
      <c r="U90" s="456"/>
      <c r="AG90" s="420"/>
    </row>
    <row r="91" ht="15.75" customHeight="1">
      <c r="A91" s="63" t="s">
        <v>13</v>
      </c>
      <c r="B91" s="526">
        <f t="shared" ref="B91:C91" si="285">(B19-M19)*100/M19</f>
        <v>-9.15729066</v>
      </c>
      <c r="C91" s="527">
        <f t="shared" si="285"/>
        <v>-5.791369844</v>
      </c>
      <c r="D91" s="461"/>
      <c r="E91" s="526">
        <f t="shared" ref="E91:F91" si="286">(E19-P19)*100/P19</f>
        <v>-10.33113716</v>
      </c>
      <c r="F91" s="527">
        <f t="shared" si="286"/>
        <v>-7.601967946</v>
      </c>
      <c r="G91" s="461"/>
      <c r="H91" s="526">
        <f t="shared" ref="H91:I91" si="287">(H19-S19)*100/S19</f>
        <v>-9.798042073</v>
      </c>
      <c r="I91" s="527">
        <f t="shared" si="287"/>
        <v>-6.938365224</v>
      </c>
      <c r="J91" s="460"/>
      <c r="L91" s="63" t="s">
        <v>13</v>
      </c>
      <c r="M91" s="526">
        <f t="shared" ref="M91:N91" si="288">(M19-Y19)*100/Y19</f>
        <v>27.8990845</v>
      </c>
      <c r="N91" s="527">
        <f t="shared" si="288"/>
        <v>1.480744135</v>
      </c>
      <c r="O91" s="461"/>
      <c r="P91" s="526">
        <f t="shared" ref="P91:Q91" si="289">(P19-AB19)*100/AB19</f>
        <v>21.65087957</v>
      </c>
      <c r="Q91" s="527">
        <f t="shared" si="289"/>
        <v>-2.25017969</v>
      </c>
      <c r="R91" s="461"/>
      <c r="S91" s="526">
        <f t="shared" ref="S91:T91" si="290">(S19-AE19)*100/AE19</f>
        <v>24.41107767</v>
      </c>
      <c r="T91" s="527">
        <f t="shared" si="290"/>
        <v>-0.9150404095</v>
      </c>
      <c r="U91" s="460"/>
      <c r="AG91" s="420"/>
    </row>
    <row r="92" ht="15.75" customHeight="1">
      <c r="U92" s="420"/>
      <c r="AG92" s="420"/>
    </row>
    <row r="93" ht="15.75" customHeight="1">
      <c r="U93" s="420"/>
      <c r="AG93" s="420"/>
    </row>
    <row r="94" ht="15.75" customHeight="1">
      <c r="U94" s="420"/>
      <c r="AG94" s="420"/>
    </row>
    <row r="95" ht="15.75" customHeight="1">
      <c r="U95" s="420"/>
      <c r="AG95" s="420"/>
    </row>
    <row r="96" ht="15.75" customHeight="1">
      <c r="U96" s="420"/>
      <c r="AG96" s="420"/>
    </row>
    <row r="97" ht="15.75" customHeight="1">
      <c r="U97" s="420"/>
      <c r="AG97" s="420"/>
    </row>
    <row r="98" ht="15.75" customHeight="1">
      <c r="U98" s="420"/>
      <c r="AG98" s="420"/>
    </row>
    <row r="99" ht="15.75" customHeight="1">
      <c r="U99" s="420"/>
      <c r="AG99" s="420"/>
    </row>
    <row r="100" ht="15.75" customHeight="1">
      <c r="U100" s="420"/>
      <c r="AG100" s="420"/>
    </row>
    <row r="101" ht="15.75" customHeight="1">
      <c r="U101" s="420"/>
      <c r="AG101" s="420"/>
    </row>
    <row r="102" ht="15.75" customHeight="1">
      <c r="U102" s="420"/>
      <c r="AG102" s="420"/>
    </row>
    <row r="103" ht="15.75" customHeight="1">
      <c r="U103" s="420"/>
      <c r="AG103" s="420"/>
    </row>
    <row r="104" ht="15.75" customHeight="1">
      <c r="U104" s="420"/>
      <c r="AG104" s="420"/>
    </row>
    <row r="105" ht="15.75" customHeight="1">
      <c r="U105" s="420"/>
      <c r="AG105" s="420"/>
    </row>
    <row r="106" ht="15.75" customHeight="1">
      <c r="U106" s="420"/>
      <c r="AG106" s="420"/>
    </row>
    <row r="107" ht="15.75" customHeight="1">
      <c r="U107" s="420"/>
      <c r="AG107" s="420"/>
    </row>
    <row r="108" ht="15.75" customHeight="1">
      <c r="U108" s="420"/>
      <c r="AG108" s="420"/>
    </row>
    <row r="109" ht="15.75" customHeight="1">
      <c r="U109" s="420"/>
      <c r="AG109" s="420"/>
    </row>
    <row r="110" ht="15.75" customHeight="1">
      <c r="U110" s="420"/>
      <c r="AG110" s="420"/>
    </row>
    <row r="111" ht="15.75" customHeight="1">
      <c r="U111" s="420"/>
      <c r="AG111" s="420"/>
    </row>
    <row r="112" ht="15.75" customHeight="1">
      <c r="U112" s="420"/>
      <c r="AG112" s="420"/>
    </row>
    <row r="113" ht="15.75" customHeight="1">
      <c r="U113" s="420"/>
      <c r="AG113" s="420"/>
    </row>
    <row r="114" ht="15.75" customHeight="1">
      <c r="U114" s="420"/>
      <c r="AG114" s="420"/>
    </row>
    <row r="115" ht="15.75" customHeight="1">
      <c r="U115" s="420"/>
      <c r="AG115" s="420"/>
    </row>
    <row r="116" ht="15.75" customHeight="1">
      <c r="U116" s="420"/>
      <c r="AG116" s="420"/>
    </row>
    <row r="117" ht="15.75" customHeight="1">
      <c r="U117" s="420"/>
      <c r="AG117" s="420"/>
    </row>
    <row r="118" ht="15.75" customHeight="1">
      <c r="U118" s="420"/>
      <c r="AG118" s="420"/>
    </row>
    <row r="119" ht="15.75" customHeight="1">
      <c r="U119" s="420"/>
      <c r="AG119" s="420"/>
    </row>
    <row r="120" ht="15.75" customHeight="1">
      <c r="U120" s="420"/>
      <c r="AG120" s="420"/>
    </row>
    <row r="121" ht="15.75" customHeight="1">
      <c r="U121" s="420"/>
      <c r="AG121" s="420"/>
    </row>
    <row r="122" ht="15.75" customHeight="1">
      <c r="U122" s="420"/>
      <c r="AG122" s="420"/>
    </row>
    <row r="123" ht="15.75" customHeight="1">
      <c r="U123" s="420"/>
      <c r="AG123" s="420"/>
    </row>
    <row r="124" ht="15.75" customHeight="1">
      <c r="U124" s="420"/>
      <c r="AG124" s="420"/>
    </row>
    <row r="125" ht="15.75" customHeight="1">
      <c r="U125" s="420"/>
      <c r="AG125" s="420"/>
    </row>
    <row r="126" ht="15.75" customHeight="1">
      <c r="U126" s="420"/>
      <c r="AG126" s="420"/>
    </row>
    <row r="127" ht="15.75" customHeight="1">
      <c r="U127" s="420"/>
      <c r="AG127" s="420"/>
    </row>
    <row r="128" ht="15.75" customHeight="1">
      <c r="U128" s="420"/>
      <c r="AG128" s="420"/>
    </row>
    <row r="129" ht="15.75" customHeight="1">
      <c r="U129" s="420"/>
      <c r="AG129" s="420"/>
    </row>
    <row r="130" ht="15.75" customHeight="1">
      <c r="U130" s="420"/>
      <c r="AG130" s="420"/>
    </row>
    <row r="131" ht="15.75" customHeight="1">
      <c r="U131" s="420"/>
      <c r="AG131" s="420"/>
    </row>
    <row r="132" ht="15.75" customHeight="1">
      <c r="U132" s="420"/>
      <c r="AG132" s="420"/>
    </row>
    <row r="133" ht="15.75" customHeight="1">
      <c r="U133" s="420"/>
      <c r="AG133" s="420"/>
    </row>
    <row r="134" ht="15.75" customHeight="1">
      <c r="U134" s="420"/>
      <c r="AG134" s="420"/>
    </row>
    <row r="135" ht="15.75" customHeight="1">
      <c r="U135" s="420"/>
      <c r="AG135" s="420"/>
    </row>
    <row r="136" ht="15.75" customHeight="1">
      <c r="U136" s="420"/>
      <c r="AG136" s="420"/>
    </row>
    <row r="137" ht="15.75" customHeight="1">
      <c r="U137" s="420"/>
      <c r="AG137" s="420"/>
    </row>
    <row r="138" ht="15.75" customHeight="1">
      <c r="U138" s="420"/>
      <c r="AG138" s="420"/>
    </row>
    <row r="139" ht="15.75" customHeight="1">
      <c r="U139" s="420"/>
      <c r="AG139" s="420"/>
    </row>
    <row r="140" ht="15.75" customHeight="1">
      <c r="U140" s="420"/>
      <c r="AG140" s="420"/>
    </row>
    <row r="141" ht="15.75" customHeight="1">
      <c r="U141" s="420"/>
      <c r="AG141" s="420"/>
    </row>
    <row r="142" ht="15.75" customHeight="1">
      <c r="U142" s="420"/>
      <c r="AG142" s="420"/>
    </row>
    <row r="143" ht="15.75" customHeight="1">
      <c r="U143" s="420"/>
      <c r="AG143" s="420"/>
    </row>
    <row r="144" ht="15.75" customHeight="1">
      <c r="U144" s="420"/>
      <c r="AG144" s="420"/>
    </row>
    <row r="145" ht="15.75" customHeight="1">
      <c r="U145" s="420"/>
      <c r="AG145" s="420"/>
    </row>
    <row r="146" ht="15.75" customHeight="1">
      <c r="U146" s="420"/>
      <c r="AG146" s="420"/>
    </row>
    <row r="147" ht="15.75" customHeight="1">
      <c r="U147" s="420"/>
      <c r="AG147" s="420"/>
    </row>
    <row r="148" ht="15.75" customHeight="1">
      <c r="U148" s="420"/>
      <c r="AG148" s="420"/>
    </row>
    <row r="149" ht="15.75" customHeight="1">
      <c r="U149" s="420"/>
      <c r="AG149" s="420"/>
    </row>
    <row r="150" ht="15.75" customHeight="1">
      <c r="U150" s="420"/>
      <c r="AG150" s="420"/>
    </row>
    <row r="151" ht="15.75" customHeight="1">
      <c r="U151" s="420"/>
      <c r="AG151" s="420"/>
    </row>
    <row r="152" ht="15.75" customHeight="1">
      <c r="U152" s="420"/>
      <c r="AG152" s="420"/>
    </row>
    <row r="153" ht="15.75" customHeight="1">
      <c r="U153" s="420"/>
      <c r="AG153" s="420"/>
    </row>
    <row r="154" ht="15.75" customHeight="1">
      <c r="U154" s="420"/>
      <c r="AG154" s="420"/>
    </row>
    <row r="155" ht="15.75" customHeight="1">
      <c r="U155" s="420"/>
      <c r="AG155" s="420"/>
    </row>
    <row r="156" ht="15.75" customHeight="1">
      <c r="U156" s="420"/>
      <c r="AG156" s="420"/>
    </row>
    <row r="157" ht="15.75" customHeight="1">
      <c r="U157" s="420"/>
      <c r="AG157" s="420"/>
    </row>
    <row r="158" ht="15.75" customHeight="1">
      <c r="U158" s="420"/>
      <c r="AG158" s="420"/>
    </row>
    <row r="159" ht="15.75" customHeight="1">
      <c r="U159" s="420"/>
      <c r="AG159" s="420"/>
    </row>
    <row r="160" ht="15.75" customHeight="1">
      <c r="U160" s="420"/>
      <c r="AG160" s="420"/>
    </row>
    <row r="161" ht="15.75" customHeight="1">
      <c r="U161" s="420"/>
      <c r="AG161" s="420"/>
    </row>
    <row r="162" ht="15.75" customHeight="1">
      <c r="U162" s="420"/>
      <c r="AG162" s="420"/>
    </row>
    <row r="163" ht="15.75" customHeight="1">
      <c r="U163" s="420"/>
      <c r="AG163" s="420"/>
    </row>
    <row r="164" ht="15.75" customHeight="1">
      <c r="U164" s="420"/>
      <c r="AG164" s="420"/>
    </row>
    <row r="165" ht="15.75" customHeight="1">
      <c r="U165" s="420"/>
      <c r="AG165" s="420"/>
    </row>
    <row r="166" ht="15.75" customHeight="1">
      <c r="U166" s="420"/>
      <c r="AG166" s="420"/>
    </row>
    <row r="167" ht="15.75" customHeight="1">
      <c r="U167" s="420"/>
      <c r="AG167" s="420"/>
    </row>
    <row r="168" ht="15.75" customHeight="1">
      <c r="U168" s="420"/>
      <c r="AG168" s="420"/>
    </row>
    <row r="169" ht="15.75" customHeight="1">
      <c r="U169" s="420"/>
      <c r="AG169" s="420"/>
    </row>
    <row r="170" ht="15.75" customHeight="1">
      <c r="U170" s="420"/>
      <c r="AG170" s="420"/>
    </row>
    <row r="171" ht="15.75" customHeight="1">
      <c r="U171" s="420"/>
      <c r="AG171" s="420"/>
    </row>
    <row r="172" ht="15.75" customHeight="1">
      <c r="U172" s="420"/>
      <c r="AG172" s="420"/>
    </row>
    <row r="173" ht="15.75" customHeight="1">
      <c r="U173" s="420"/>
      <c r="AG173" s="420"/>
    </row>
    <row r="174" ht="15.75" customHeight="1">
      <c r="U174" s="420"/>
      <c r="AG174" s="420"/>
    </row>
    <row r="175" ht="15.75" customHeight="1">
      <c r="U175" s="420"/>
      <c r="AG175" s="420"/>
    </row>
    <row r="176" ht="15.75" customHeight="1">
      <c r="U176" s="420"/>
      <c r="AG176" s="420"/>
    </row>
    <row r="177" ht="15.75" customHeight="1">
      <c r="U177" s="420"/>
      <c r="AG177" s="420"/>
    </row>
    <row r="178" ht="15.75" customHeight="1">
      <c r="U178" s="420"/>
      <c r="AG178" s="420"/>
    </row>
    <row r="179" ht="15.75" customHeight="1">
      <c r="U179" s="420"/>
      <c r="AG179" s="420"/>
    </row>
    <row r="180" ht="15.75" customHeight="1">
      <c r="U180" s="420"/>
      <c r="AG180" s="420"/>
    </row>
    <row r="181" ht="15.75" customHeight="1">
      <c r="U181" s="420"/>
      <c r="AG181" s="420"/>
    </row>
    <row r="182" ht="15.75" customHeight="1">
      <c r="U182" s="420"/>
      <c r="AG182" s="420"/>
    </row>
    <row r="183" ht="15.75" customHeight="1">
      <c r="U183" s="420"/>
      <c r="AG183" s="420"/>
    </row>
    <row r="184" ht="15.75" customHeight="1">
      <c r="U184" s="420"/>
      <c r="AG184" s="420"/>
    </row>
    <row r="185" ht="15.75" customHeight="1">
      <c r="U185" s="420"/>
      <c r="AG185" s="420"/>
    </row>
    <row r="186" ht="15.75" customHeight="1">
      <c r="U186" s="420"/>
      <c r="AG186" s="420"/>
    </row>
    <row r="187" ht="15.75" customHeight="1">
      <c r="U187" s="420"/>
      <c r="AG187" s="420"/>
    </row>
    <row r="188" ht="15.75" customHeight="1">
      <c r="U188" s="420"/>
      <c r="AG188" s="420"/>
    </row>
    <row r="189" ht="15.75" customHeight="1">
      <c r="U189" s="420"/>
      <c r="AG189" s="420"/>
    </row>
    <row r="190" ht="15.75" customHeight="1">
      <c r="U190" s="420"/>
      <c r="AG190" s="420"/>
    </row>
    <row r="191" ht="15.75" customHeight="1">
      <c r="U191" s="420"/>
      <c r="AG191" s="420"/>
    </row>
    <row r="192" ht="15.75" customHeight="1">
      <c r="U192" s="420"/>
      <c r="AG192" s="420"/>
    </row>
    <row r="193" ht="15.75" customHeight="1">
      <c r="U193" s="420"/>
      <c r="AG193" s="420"/>
    </row>
    <row r="194" ht="15.75" customHeight="1">
      <c r="U194" s="420"/>
      <c r="AG194" s="420"/>
    </row>
    <row r="195" ht="15.75" customHeight="1">
      <c r="U195" s="420"/>
      <c r="AG195" s="420"/>
    </row>
    <row r="196" ht="15.75" customHeight="1">
      <c r="U196" s="420"/>
      <c r="AG196" s="420"/>
    </row>
    <row r="197" ht="15.75" customHeight="1">
      <c r="U197" s="420"/>
      <c r="AG197" s="420"/>
    </row>
    <row r="198" ht="15.75" customHeight="1">
      <c r="U198" s="420"/>
      <c r="AG198" s="420"/>
    </row>
    <row r="199" ht="15.75" customHeight="1">
      <c r="U199" s="420"/>
      <c r="AG199" s="420"/>
    </row>
    <row r="200" ht="15.75" customHeight="1">
      <c r="U200" s="420"/>
      <c r="AG200" s="420"/>
    </row>
    <row r="201" ht="15.75" customHeight="1">
      <c r="U201" s="420"/>
      <c r="AG201" s="420"/>
    </row>
    <row r="202" ht="15.75" customHeight="1">
      <c r="U202" s="420"/>
      <c r="AG202" s="420"/>
    </row>
    <row r="203" ht="15.75" customHeight="1">
      <c r="U203" s="420"/>
      <c r="AG203" s="420"/>
    </row>
    <row r="204" ht="15.75" customHeight="1">
      <c r="U204" s="420"/>
      <c r="AG204" s="420"/>
    </row>
    <row r="205" ht="15.75" customHeight="1">
      <c r="U205" s="420"/>
      <c r="AG205" s="420"/>
    </row>
    <row r="206" ht="15.75" customHeight="1">
      <c r="U206" s="420"/>
      <c r="AG206" s="420"/>
    </row>
    <row r="207" ht="15.75" customHeight="1">
      <c r="U207" s="420"/>
      <c r="AG207" s="420"/>
    </row>
    <row r="208" ht="15.75" customHeight="1">
      <c r="U208" s="420"/>
      <c r="AG208" s="420"/>
    </row>
    <row r="209" ht="15.75" customHeight="1">
      <c r="U209" s="420"/>
      <c r="AG209" s="420"/>
    </row>
    <row r="210" ht="15.75" customHeight="1">
      <c r="U210" s="420"/>
      <c r="AG210" s="420"/>
    </row>
    <row r="211" ht="15.75" customHeight="1">
      <c r="U211" s="420"/>
      <c r="AG211" s="420"/>
    </row>
    <row r="212" ht="15.75" customHeight="1">
      <c r="U212" s="420"/>
      <c r="AG212" s="420"/>
    </row>
    <row r="213" ht="15.75" customHeight="1">
      <c r="U213" s="420"/>
      <c r="AG213" s="420"/>
    </row>
    <row r="214" ht="15.75" customHeight="1">
      <c r="U214" s="420"/>
      <c r="AG214" s="420"/>
    </row>
    <row r="215" ht="15.75" customHeight="1">
      <c r="U215" s="420"/>
      <c r="AG215" s="420"/>
    </row>
    <row r="216" ht="15.75" customHeight="1">
      <c r="U216" s="420"/>
      <c r="AG216" s="420"/>
    </row>
    <row r="217" ht="15.75" customHeight="1">
      <c r="U217" s="420"/>
      <c r="AG217" s="420"/>
    </row>
    <row r="218" ht="15.75" customHeight="1">
      <c r="U218" s="420"/>
      <c r="AG218" s="420"/>
    </row>
    <row r="219" ht="15.75" customHeight="1">
      <c r="U219" s="420"/>
      <c r="AG219" s="420"/>
    </row>
    <row r="220" ht="15.75" customHeight="1">
      <c r="U220" s="420"/>
      <c r="AG220" s="420"/>
    </row>
    <row r="221" ht="15.75" customHeight="1">
      <c r="U221" s="420"/>
      <c r="AG221" s="420"/>
    </row>
    <row r="222" ht="15.75" customHeight="1">
      <c r="U222" s="420"/>
      <c r="AG222" s="420"/>
    </row>
    <row r="223" ht="15.75" customHeight="1">
      <c r="U223" s="420"/>
      <c r="AG223" s="420"/>
    </row>
    <row r="224" ht="15.75" customHeight="1">
      <c r="U224" s="420"/>
      <c r="AG224" s="420"/>
    </row>
    <row r="225" ht="15.75" customHeight="1">
      <c r="U225" s="420"/>
      <c r="AG225" s="420"/>
    </row>
    <row r="226" ht="15.75" customHeight="1">
      <c r="U226" s="420"/>
      <c r="AG226" s="420"/>
    </row>
    <row r="227" ht="15.75" customHeight="1">
      <c r="U227" s="420"/>
      <c r="AG227" s="420"/>
    </row>
    <row r="228" ht="15.75" customHeight="1">
      <c r="U228" s="420"/>
      <c r="AG228" s="420"/>
    </row>
    <row r="229" ht="15.75" customHeight="1">
      <c r="U229" s="420"/>
      <c r="AG229" s="420"/>
    </row>
    <row r="230" ht="15.75" customHeight="1">
      <c r="U230" s="420"/>
      <c r="AG230" s="420"/>
    </row>
    <row r="231" ht="15.75" customHeight="1">
      <c r="U231" s="420"/>
      <c r="AG231" s="420"/>
    </row>
    <row r="232" ht="15.75" customHeight="1">
      <c r="U232" s="420"/>
      <c r="AG232" s="420"/>
    </row>
    <row r="233" ht="15.75" customHeight="1">
      <c r="U233" s="420"/>
      <c r="AG233" s="420"/>
    </row>
    <row r="234" ht="15.75" customHeight="1">
      <c r="U234" s="420"/>
      <c r="AG234" s="420"/>
    </row>
    <row r="235" ht="15.75" customHeight="1">
      <c r="U235" s="420"/>
      <c r="AG235" s="420"/>
    </row>
    <row r="236" ht="15.75" customHeight="1">
      <c r="U236" s="420"/>
      <c r="AG236" s="420"/>
    </row>
    <row r="237" ht="15.75" customHeight="1">
      <c r="U237" s="420"/>
      <c r="AG237" s="420"/>
    </row>
    <row r="238" ht="15.75" customHeight="1">
      <c r="U238" s="420"/>
      <c r="AG238" s="420"/>
    </row>
    <row r="239" ht="15.75" customHeight="1">
      <c r="U239" s="420"/>
      <c r="AG239" s="420"/>
    </row>
    <row r="240" ht="15.75" customHeight="1">
      <c r="U240" s="420"/>
      <c r="AG240" s="420"/>
    </row>
    <row r="241" ht="15.75" customHeight="1">
      <c r="U241" s="420"/>
      <c r="AG241" s="420"/>
    </row>
    <row r="242" ht="15.75" customHeight="1">
      <c r="U242" s="420"/>
      <c r="AG242" s="420"/>
    </row>
    <row r="243" ht="15.75" customHeight="1">
      <c r="U243" s="420"/>
      <c r="AG243" s="420"/>
    </row>
    <row r="244" ht="15.75" customHeight="1">
      <c r="U244" s="420"/>
      <c r="AG244" s="420"/>
    </row>
    <row r="245" ht="15.75" customHeight="1">
      <c r="U245" s="420"/>
      <c r="AG245" s="420"/>
    </row>
    <row r="246" ht="15.75" customHeight="1">
      <c r="U246" s="420"/>
      <c r="AG246" s="420"/>
    </row>
    <row r="247" ht="15.75" customHeight="1">
      <c r="U247" s="420"/>
      <c r="AG247" s="420"/>
    </row>
    <row r="248" ht="15.75" customHeight="1">
      <c r="U248" s="420"/>
      <c r="AG248" s="420"/>
    </row>
    <row r="249" ht="15.75" customHeight="1">
      <c r="U249" s="420"/>
      <c r="AG249" s="420"/>
    </row>
    <row r="250" ht="15.75" customHeight="1">
      <c r="U250" s="420"/>
      <c r="AG250" s="420"/>
    </row>
    <row r="251" ht="15.75" customHeight="1">
      <c r="U251" s="420"/>
      <c r="AG251" s="420"/>
    </row>
    <row r="252" ht="15.75" customHeight="1">
      <c r="U252" s="420"/>
      <c r="AG252" s="420"/>
    </row>
    <row r="253" ht="15.75" customHeight="1">
      <c r="U253" s="420"/>
      <c r="AG253" s="420"/>
    </row>
    <row r="254" ht="15.75" customHeight="1">
      <c r="U254" s="420"/>
      <c r="AG254" s="420"/>
    </row>
    <row r="255" ht="15.75" customHeight="1">
      <c r="U255" s="420"/>
      <c r="AG255" s="420"/>
    </row>
    <row r="256" ht="15.75" customHeight="1">
      <c r="U256" s="420"/>
      <c r="AG256" s="420"/>
    </row>
    <row r="257" ht="15.75" customHeight="1">
      <c r="U257" s="420"/>
      <c r="AG257" s="420"/>
    </row>
    <row r="258" ht="15.75" customHeight="1">
      <c r="U258" s="420"/>
      <c r="AG258" s="420"/>
    </row>
    <row r="259" ht="15.75" customHeight="1">
      <c r="U259" s="420"/>
      <c r="AG259" s="420"/>
    </row>
    <row r="260" ht="15.75" customHeight="1">
      <c r="U260" s="420"/>
      <c r="AG260" s="420"/>
    </row>
    <row r="261" ht="15.75" customHeight="1">
      <c r="U261" s="420"/>
      <c r="AG261" s="420"/>
    </row>
    <row r="262" ht="15.75" customHeight="1">
      <c r="U262" s="420"/>
      <c r="AG262" s="420"/>
    </row>
    <row r="263" ht="15.75" customHeight="1">
      <c r="U263" s="420"/>
      <c r="AG263" s="420"/>
    </row>
    <row r="264" ht="15.75" customHeight="1">
      <c r="U264" s="420"/>
      <c r="AG264" s="420"/>
    </row>
    <row r="265" ht="15.75" customHeight="1">
      <c r="U265" s="420"/>
      <c r="AG265" s="420"/>
    </row>
    <row r="266" ht="15.75" customHeight="1">
      <c r="U266" s="420"/>
      <c r="AG266" s="420"/>
    </row>
    <row r="267" ht="15.75" customHeight="1">
      <c r="U267" s="420"/>
      <c r="AG267" s="420"/>
    </row>
    <row r="268" ht="15.75" customHeight="1">
      <c r="U268" s="420"/>
      <c r="AG268" s="420"/>
    </row>
    <row r="269" ht="15.75" customHeight="1">
      <c r="U269" s="420"/>
      <c r="AG269" s="420"/>
    </row>
    <row r="270" ht="15.75" customHeight="1">
      <c r="U270" s="420"/>
      <c r="AG270" s="420"/>
    </row>
    <row r="271" ht="15.75" customHeight="1">
      <c r="U271" s="420"/>
      <c r="AG271" s="420"/>
    </row>
    <row r="272" ht="15.75" customHeight="1">
      <c r="U272" s="420"/>
      <c r="AG272" s="420"/>
    </row>
    <row r="273" ht="15.75" customHeight="1">
      <c r="U273" s="420"/>
      <c r="AG273" s="420"/>
    </row>
    <row r="274" ht="15.75" customHeight="1">
      <c r="U274" s="420"/>
      <c r="AG274" s="420"/>
    </row>
    <row r="275" ht="15.75" customHeight="1">
      <c r="U275" s="420"/>
      <c r="AG275" s="420"/>
    </row>
    <row r="276" ht="15.75" customHeight="1">
      <c r="U276" s="420"/>
      <c r="AG276" s="420"/>
    </row>
    <row r="277" ht="15.75" customHeight="1">
      <c r="U277" s="420"/>
      <c r="AG277" s="420"/>
    </row>
    <row r="278" ht="15.75" customHeight="1">
      <c r="U278" s="420"/>
      <c r="AG278" s="420"/>
    </row>
    <row r="279" ht="15.75" customHeight="1">
      <c r="U279" s="420"/>
      <c r="AG279" s="420"/>
    </row>
    <row r="280" ht="15.75" customHeight="1">
      <c r="U280" s="420"/>
      <c r="AG280" s="420"/>
    </row>
    <row r="281" ht="15.75" customHeight="1">
      <c r="U281" s="420"/>
      <c r="AG281" s="420"/>
    </row>
    <row r="282" ht="15.75" customHeight="1">
      <c r="U282" s="420"/>
      <c r="AG282" s="420"/>
    </row>
    <row r="283" ht="15.75" customHeight="1">
      <c r="U283" s="420"/>
      <c r="AG283" s="420"/>
    </row>
    <row r="284" ht="15.75" customHeight="1">
      <c r="U284" s="420"/>
      <c r="AG284" s="420"/>
    </row>
    <row r="285" ht="15.75" customHeight="1">
      <c r="U285" s="420"/>
      <c r="AG285" s="420"/>
    </row>
    <row r="286" ht="15.75" customHeight="1">
      <c r="U286" s="420"/>
      <c r="AG286" s="420"/>
    </row>
    <row r="287" ht="15.75" customHeight="1">
      <c r="U287" s="420"/>
      <c r="AG287" s="420"/>
    </row>
    <row r="288" ht="15.75" customHeight="1">
      <c r="U288" s="420"/>
      <c r="AG288" s="420"/>
    </row>
    <row r="289" ht="15.75" customHeight="1">
      <c r="U289" s="420"/>
      <c r="AG289" s="420"/>
    </row>
    <row r="290" ht="15.75" customHeight="1">
      <c r="U290" s="420"/>
      <c r="AG290" s="420"/>
    </row>
    <row r="291" ht="15.75" customHeight="1">
      <c r="U291" s="420"/>
      <c r="AG291" s="420"/>
    </row>
    <row r="292" ht="15.75" customHeight="1">
      <c r="U292" s="420"/>
      <c r="AG292" s="420"/>
    </row>
    <row r="293" ht="15.75" customHeight="1">
      <c r="U293" s="420"/>
      <c r="AG293" s="420"/>
    </row>
    <row r="294" ht="15.75" customHeight="1">
      <c r="U294" s="420"/>
      <c r="AG294" s="420"/>
    </row>
    <row r="295" ht="15.75" customHeight="1">
      <c r="U295" s="420"/>
      <c r="AG295" s="420"/>
    </row>
    <row r="296" ht="15.75" customHeight="1">
      <c r="U296" s="420"/>
      <c r="AG296" s="420"/>
    </row>
    <row r="297" ht="15.75" customHeight="1">
      <c r="U297" s="420"/>
      <c r="AG297" s="420"/>
    </row>
    <row r="298" ht="15.75" customHeight="1">
      <c r="U298" s="420"/>
      <c r="AG298" s="420"/>
    </row>
    <row r="299" ht="15.75" customHeight="1">
      <c r="U299" s="420"/>
      <c r="AG299" s="420"/>
    </row>
    <row r="300" ht="15.75" customHeight="1">
      <c r="U300" s="420"/>
      <c r="AG300" s="420"/>
    </row>
    <row r="301" ht="15.75" customHeight="1">
      <c r="U301" s="420"/>
      <c r="AG301" s="420"/>
    </row>
    <row r="302" ht="15.75" customHeight="1">
      <c r="U302" s="420"/>
      <c r="AG302" s="420"/>
    </row>
    <row r="303" ht="15.75" customHeight="1">
      <c r="U303" s="420"/>
      <c r="AG303" s="420"/>
    </row>
    <row r="304" ht="15.75" customHeight="1">
      <c r="U304" s="420"/>
      <c r="AG304" s="420"/>
    </row>
    <row r="305" ht="15.75" customHeight="1">
      <c r="U305" s="420"/>
      <c r="AG305" s="420"/>
    </row>
    <row r="306" ht="15.75" customHeight="1">
      <c r="U306" s="420"/>
      <c r="AG306" s="420"/>
    </row>
    <row r="307" ht="15.75" customHeight="1">
      <c r="U307" s="420"/>
      <c r="AG307" s="420"/>
    </row>
    <row r="308" ht="15.75" customHeight="1">
      <c r="U308" s="420"/>
      <c r="AG308" s="420"/>
    </row>
    <row r="309" ht="15.75" customHeight="1">
      <c r="U309" s="420"/>
      <c r="AG309" s="420"/>
    </row>
    <row r="310" ht="15.75" customHeight="1">
      <c r="U310" s="420"/>
      <c r="AG310" s="420"/>
    </row>
    <row r="311" ht="15.75" customHeight="1">
      <c r="U311" s="420"/>
      <c r="AG311" s="420"/>
    </row>
    <row r="312" ht="15.75" customHeight="1">
      <c r="U312" s="420"/>
      <c r="AG312" s="420"/>
    </row>
    <row r="313" ht="15.75" customHeight="1">
      <c r="U313" s="420"/>
      <c r="AG313" s="420"/>
    </row>
    <row r="314" ht="15.75" customHeight="1">
      <c r="U314" s="420"/>
      <c r="AG314" s="420"/>
    </row>
    <row r="315" ht="15.75" customHeight="1">
      <c r="U315" s="420"/>
      <c r="AG315" s="420"/>
    </row>
    <row r="316" ht="15.75" customHeight="1">
      <c r="U316" s="420"/>
      <c r="AG316" s="420"/>
    </row>
    <row r="317" ht="15.75" customHeight="1">
      <c r="U317" s="420"/>
      <c r="AG317" s="420"/>
    </row>
    <row r="318" ht="15.75" customHeight="1">
      <c r="U318" s="420"/>
      <c r="AG318" s="420"/>
    </row>
    <row r="319" ht="15.75" customHeight="1">
      <c r="U319" s="420"/>
      <c r="AG319" s="420"/>
    </row>
    <row r="320" ht="15.75" customHeight="1">
      <c r="U320" s="420"/>
      <c r="AG320" s="420"/>
    </row>
    <row r="321" ht="15.75" customHeight="1">
      <c r="U321" s="420"/>
      <c r="AG321" s="420"/>
    </row>
    <row r="322" ht="15.75" customHeight="1">
      <c r="U322" s="420"/>
      <c r="AG322" s="420"/>
    </row>
    <row r="323" ht="15.75" customHeight="1">
      <c r="U323" s="420"/>
      <c r="AG323" s="420"/>
    </row>
    <row r="324" ht="15.75" customHeight="1">
      <c r="U324" s="420"/>
      <c r="AG324" s="420"/>
    </row>
    <row r="325" ht="15.75" customHeight="1">
      <c r="U325" s="420"/>
      <c r="AG325" s="420"/>
    </row>
    <row r="326" ht="15.75" customHeight="1">
      <c r="U326" s="420"/>
      <c r="AG326" s="420"/>
    </row>
    <row r="327" ht="15.75" customHeight="1">
      <c r="U327" s="420"/>
      <c r="AG327" s="420"/>
    </row>
    <row r="328" ht="15.75" customHeight="1">
      <c r="U328" s="420"/>
      <c r="AG328" s="420"/>
    </row>
    <row r="329" ht="15.75" customHeight="1">
      <c r="U329" s="420"/>
      <c r="AG329" s="420"/>
    </row>
    <row r="330" ht="15.75" customHeight="1">
      <c r="U330" s="420"/>
      <c r="AG330" s="420"/>
    </row>
    <row r="331" ht="15.75" customHeight="1">
      <c r="U331" s="420"/>
      <c r="AG331" s="420"/>
    </row>
    <row r="332" ht="15.75" customHeight="1">
      <c r="U332" s="420"/>
      <c r="AG332" s="420"/>
    </row>
    <row r="333" ht="15.75" customHeight="1">
      <c r="U333" s="420"/>
      <c r="AG333" s="420"/>
    </row>
    <row r="334" ht="15.75" customHeight="1">
      <c r="U334" s="420"/>
      <c r="AG334" s="420"/>
    </row>
    <row r="335" ht="15.75" customHeight="1">
      <c r="U335" s="420"/>
      <c r="AG335" s="420"/>
    </row>
    <row r="336" ht="15.75" customHeight="1">
      <c r="U336" s="420"/>
      <c r="AG336" s="420"/>
    </row>
    <row r="337" ht="15.75" customHeight="1">
      <c r="U337" s="420"/>
      <c r="AG337" s="420"/>
    </row>
    <row r="338" ht="15.75" customHeight="1">
      <c r="U338" s="420"/>
      <c r="AG338" s="420"/>
    </row>
    <row r="339" ht="15.75" customHeight="1">
      <c r="U339" s="420"/>
      <c r="AG339" s="420"/>
    </row>
    <row r="340" ht="15.75" customHeight="1">
      <c r="U340" s="420"/>
      <c r="AG340" s="420"/>
    </row>
    <row r="341" ht="15.75" customHeight="1">
      <c r="U341" s="420"/>
      <c r="AG341" s="420"/>
    </row>
    <row r="342" ht="15.75" customHeight="1">
      <c r="U342" s="420"/>
      <c r="AG342" s="420"/>
    </row>
    <row r="343" ht="15.75" customHeight="1">
      <c r="U343" s="420"/>
      <c r="AG343" s="420"/>
    </row>
    <row r="344" ht="15.75" customHeight="1">
      <c r="U344" s="420"/>
      <c r="AG344" s="420"/>
    </row>
    <row r="345" ht="15.75" customHeight="1">
      <c r="U345" s="420"/>
      <c r="AG345" s="420"/>
    </row>
    <row r="346" ht="15.75" customHeight="1">
      <c r="U346" s="420"/>
      <c r="AG346" s="420"/>
    </row>
    <row r="347" ht="15.75" customHeight="1">
      <c r="U347" s="420"/>
      <c r="AG347" s="420"/>
    </row>
    <row r="348" ht="15.75" customHeight="1">
      <c r="U348" s="420"/>
      <c r="AG348" s="420"/>
    </row>
    <row r="349" ht="15.75" customHeight="1">
      <c r="U349" s="420"/>
      <c r="AG349" s="420"/>
    </row>
    <row r="350" ht="15.75" customHeight="1">
      <c r="U350" s="420"/>
      <c r="AG350" s="420"/>
    </row>
    <row r="351" ht="15.75" customHeight="1">
      <c r="U351" s="420"/>
      <c r="AG351" s="420"/>
    </row>
    <row r="352" ht="15.75" customHeight="1">
      <c r="U352" s="420"/>
      <c r="AG352" s="420"/>
    </row>
    <row r="353" ht="15.75" customHeight="1">
      <c r="U353" s="420"/>
      <c r="AG353" s="420"/>
    </row>
    <row r="354" ht="15.75" customHeight="1">
      <c r="U354" s="420"/>
      <c r="AG354" s="420"/>
    </row>
    <row r="355" ht="15.75" customHeight="1">
      <c r="U355" s="420"/>
      <c r="AG355" s="420"/>
    </row>
    <row r="356" ht="15.75" customHeight="1">
      <c r="U356" s="420"/>
      <c r="AG356" s="420"/>
    </row>
    <row r="357" ht="15.75" customHeight="1">
      <c r="U357" s="420"/>
      <c r="AG357" s="420"/>
    </row>
    <row r="358" ht="15.75" customHeight="1">
      <c r="U358" s="420"/>
      <c r="AG358" s="420"/>
    </row>
    <row r="359" ht="15.75" customHeight="1">
      <c r="U359" s="420"/>
      <c r="AG359" s="420"/>
    </row>
    <row r="360" ht="15.75" customHeight="1">
      <c r="U360" s="420"/>
      <c r="AG360" s="420"/>
    </row>
    <row r="361" ht="15.75" customHeight="1">
      <c r="U361" s="420"/>
      <c r="AG361" s="420"/>
    </row>
    <row r="362" ht="15.75" customHeight="1">
      <c r="U362" s="420"/>
      <c r="AG362" s="420"/>
    </row>
    <row r="363" ht="15.75" customHeight="1">
      <c r="U363" s="420"/>
      <c r="AG363" s="420"/>
    </row>
    <row r="364" ht="15.75" customHeight="1">
      <c r="U364" s="420"/>
      <c r="AG364" s="420"/>
    </row>
    <row r="365" ht="15.75" customHeight="1">
      <c r="U365" s="420"/>
      <c r="AG365" s="420"/>
    </row>
    <row r="366" ht="15.75" customHeight="1">
      <c r="U366" s="420"/>
      <c r="AG366" s="420"/>
    </row>
    <row r="367" ht="15.75" customHeight="1">
      <c r="U367" s="420"/>
      <c r="AG367" s="420"/>
    </row>
    <row r="368" ht="15.75" customHeight="1">
      <c r="U368" s="420"/>
      <c r="AG368" s="420"/>
    </row>
    <row r="369" ht="15.75" customHeight="1">
      <c r="U369" s="420"/>
      <c r="AG369" s="420"/>
    </row>
    <row r="370" ht="15.75" customHeight="1">
      <c r="U370" s="420"/>
      <c r="AG370" s="420"/>
    </row>
    <row r="371" ht="15.75" customHeight="1">
      <c r="U371" s="420"/>
      <c r="AG371" s="420"/>
    </row>
    <row r="372" ht="15.75" customHeight="1">
      <c r="U372" s="420"/>
      <c r="AG372" s="420"/>
    </row>
    <row r="373" ht="15.75" customHeight="1">
      <c r="U373" s="420"/>
      <c r="AG373" s="420"/>
    </row>
    <row r="374" ht="15.75" customHeight="1">
      <c r="U374" s="420"/>
      <c r="AG374" s="420"/>
    </row>
    <row r="375" ht="15.75" customHeight="1">
      <c r="U375" s="420"/>
      <c r="AG375" s="420"/>
    </row>
    <row r="376" ht="15.75" customHeight="1">
      <c r="U376" s="420"/>
      <c r="AG376" s="420"/>
    </row>
    <row r="377" ht="15.75" customHeight="1">
      <c r="U377" s="420"/>
      <c r="AG377" s="420"/>
    </row>
    <row r="378" ht="15.75" customHeight="1">
      <c r="U378" s="420"/>
      <c r="AG378" s="420"/>
    </row>
    <row r="379" ht="15.75" customHeight="1">
      <c r="U379" s="420"/>
      <c r="AG379" s="420"/>
    </row>
    <row r="380" ht="15.75" customHeight="1">
      <c r="U380" s="420"/>
      <c r="AG380" s="420"/>
    </row>
    <row r="381" ht="15.75" customHeight="1">
      <c r="U381" s="420"/>
      <c r="AG381" s="420"/>
    </row>
    <row r="382" ht="15.75" customHeight="1">
      <c r="U382" s="420"/>
      <c r="AG382" s="420"/>
    </row>
    <row r="383" ht="15.75" customHeight="1">
      <c r="U383" s="420"/>
      <c r="AG383" s="420"/>
    </row>
    <row r="384" ht="15.75" customHeight="1">
      <c r="U384" s="420"/>
      <c r="AG384" s="420"/>
    </row>
    <row r="385" ht="15.75" customHeight="1">
      <c r="U385" s="420"/>
      <c r="AG385" s="420"/>
    </row>
    <row r="386" ht="15.75" customHeight="1">
      <c r="U386" s="420"/>
      <c r="AG386" s="420"/>
    </row>
    <row r="387" ht="15.75" customHeight="1">
      <c r="U387" s="420"/>
      <c r="AG387" s="420"/>
    </row>
    <row r="388" ht="15.75" customHeight="1">
      <c r="U388" s="420"/>
      <c r="AG388" s="420"/>
    </row>
    <row r="389" ht="15.75" customHeight="1">
      <c r="U389" s="420"/>
      <c r="AG389" s="420"/>
    </row>
    <row r="390" ht="15.75" customHeight="1">
      <c r="U390" s="420"/>
      <c r="AG390" s="420"/>
    </row>
    <row r="391" ht="15.75" customHeight="1">
      <c r="U391" s="420"/>
      <c r="AG391" s="420"/>
    </row>
    <row r="392" ht="15.75" customHeight="1">
      <c r="U392" s="420"/>
      <c r="AG392" s="420"/>
    </row>
    <row r="393" ht="15.75" customHeight="1">
      <c r="U393" s="420"/>
      <c r="AG393" s="420"/>
    </row>
    <row r="394" ht="15.75" customHeight="1">
      <c r="U394" s="420"/>
      <c r="AG394" s="420"/>
    </row>
    <row r="395" ht="15.75" customHeight="1">
      <c r="U395" s="420"/>
      <c r="AG395" s="420"/>
    </row>
    <row r="396" ht="15.75" customHeight="1">
      <c r="U396" s="420"/>
      <c r="AG396" s="420"/>
    </row>
    <row r="397" ht="15.75" customHeight="1">
      <c r="U397" s="420"/>
      <c r="AG397" s="420"/>
    </row>
    <row r="398" ht="15.75" customHeight="1">
      <c r="U398" s="420"/>
      <c r="AG398" s="420"/>
    </row>
    <row r="399" ht="15.75" customHeight="1">
      <c r="U399" s="420"/>
      <c r="AG399" s="420"/>
    </row>
    <row r="400" ht="15.75" customHeight="1">
      <c r="U400" s="420"/>
      <c r="AG400" s="420"/>
    </row>
    <row r="401" ht="15.75" customHeight="1">
      <c r="U401" s="420"/>
      <c r="AG401" s="420"/>
    </row>
    <row r="402" ht="15.75" customHeight="1">
      <c r="U402" s="420"/>
      <c r="AG402" s="420"/>
    </row>
    <row r="403" ht="15.75" customHeight="1">
      <c r="U403" s="420"/>
      <c r="AG403" s="420"/>
    </row>
    <row r="404" ht="15.75" customHeight="1">
      <c r="U404" s="420"/>
      <c r="AG404" s="420"/>
    </row>
    <row r="405" ht="15.75" customHeight="1">
      <c r="U405" s="420"/>
      <c r="AG405" s="420"/>
    </row>
    <row r="406" ht="15.75" customHeight="1">
      <c r="U406" s="420"/>
      <c r="AG406" s="420"/>
    </row>
    <row r="407" ht="15.75" customHeight="1">
      <c r="U407" s="420"/>
      <c r="AG407" s="420"/>
    </row>
    <row r="408" ht="15.75" customHeight="1">
      <c r="U408" s="420"/>
      <c r="AG408" s="420"/>
    </row>
    <row r="409" ht="15.75" customHeight="1">
      <c r="U409" s="420"/>
      <c r="AG409" s="420"/>
    </row>
    <row r="410" ht="15.75" customHeight="1">
      <c r="U410" s="420"/>
      <c r="AG410" s="420"/>
    </row>
    <row r="411" ht="15.75" customHeight="1">
      <c r="U411" s="420"/>
      <c r="AG411" s="420"/>
    </row>
    <row r="412" ht="15.75" customHeight="1">
      <c r="U412" s="420"/>
      <c r="AG412" s="420"/>
    </row>
    <row r="413" ht="15.75" customHeight="1">
      <c r="U413" s="420"/>
      <c r="AG413" s="420"/>
    </row>
    <row r="414" ht="15.75" customHeight="1">
      <c r="U414" s="420"/>
      <c r="AG414" s="420"/>
    </row>
    <row r="415" ht="15.75" customHeight="1">
      <c r="U415" s="420"/>
      <c r="AG415" s="420"/>
    </row>
    <row r="416" ht="15.75" customHeight="1">
      <c r="U416" s="420"/>
      <c r="AG416" s="420"/>
    </row>
    <row r="417" ht="15.75" customHeight="1">
      <c r="U417" s="420"/>
      <c r="AG417" s="420"/>
    </row>
    <row r="418" ht="15.75" customHeight="1">
      <c r="U418" s="420"/>
      <c r="AG418" s="420"/>
    </row>
    <row r="419" ht="15.75" customHeight="1">
      <c r="U419" s="420"/>
      <c r="AG419" s="420"/>
    </row>
    <row r="420" ht="15.75" customHeight="1">
      <c r="U420" s="420"/>
      <c r="AG420" s="420"/>
    </row>
    <row r="421" ht="15.75" customHeight="1">
      <c r="U421" s="420"/>
      <c r="AG421" s="420"/>
    </row>
    <row r="422" ht="15.75" customHeight="1">
      <c r="U422" s="420"/>
      <c r="AG422" s="420"/>
    </row>
    <row r="423" ht="15.75" customHeight="1">
      <c r="U423" s="420"/>
      <c r="AG423" s="420"/>
    </row>
    <row r="424" ht="15.75" customHeight="1">
      <c r="U424" s="420"/>
      <c r="AG424" s="420"/>
    </row>
    <row r="425" ht="15.75" customHeight="1">
      <c r="U425" s="420"/>
      <c r="AG425" s="420"/>
    </row>
    <row r="426" ht="15.75" customHeight="1">
      <c r="U426" s="420"/>
      <c r="AG426" s="420"/>
    </row>
    <row r="427" ht="15.75" customHeight="1">
      <c r="U427" s="420"/>
      <c r="AG427" s="420"/>
    </row>
    <row r="428" ht="15.75" customHeight="1">
      <c r="U428" s="420"/>
      <c r="AG428" s="420"/>
    </row>
    <row r="429" ht="15.75" customHeight="1">
      <c r="U429" s="420"/>
      <c r="AG429" s="420"/>
    </row>
    <row r="430" ht="15.75" customHeight="1">
      <c r="U430" s="420"/>
      <c r="AG430" s="420"/>
    </row>
    <row r="431" ht="15.75" customHeight="1">
      <c r="U431" s="420"/>
      <c r="AG431" s="420"/>
    </row>
    <row r="432" ht="15.75" customHeight="1">
      <c r="U432" s="420"/>
      <c r="AG432" s="420"/>
    </row>
    <row r="433" ht="15.75" customHeight="1">
      <c r="U433" s="420"/>
      <c r="AG433" s="420"/>
    </row>
    <row r="434" ht="15.75" customHeight="1">
      <c r="U434" s="420"/>
      <c r="AG434" s="420"/>
    </row>
    <row r="435" ht="15.75" customHeight="1">
      <c r="U435" s="420"/>
      <c r="AG435" s="420"/>
    </row>
    <row r="436" ht="15.75" customHeight="1">
      <c r="U436" s="420"/>
      <c r="AG436" s="420"/>
    </row>
    <row r="437" ht="15.75" customHeight="1">
      <c r="U437" s="420"/>
      <c r="AG437" s="420"/>
    </row>
    <row r="438" ht="15.75" customHeight="1">
      <c r="U438" s="420"/>
      <c r="AG438" s="420"/>
    </row>
    <row r="439" ht="15.75" customHeight="1">
      <c r="U439" s="420"/>
      <c r="AG439" s="420"/>
    </row>
    <row r="440" ht="15.75" customHeight="1">
      <c r="U440" s="420"/>
      <c r="AG440" s="420"/>
    </row>
    <row r="441" ht="15.75" customHeight="1">
      <c r="U441" s="420"/>
      <c r="AG441" s="420"/>
    </row>
    <row r="442" ht="15.75" customHeight="1">
      <c r="U442" s="420"/>
      <c r="AG442" s="420"/>
    </row>
    <row r="443" ht="15.75" customHeight="1">
      <c r="U443" s="420"/>
      <c r="AG443" s="420"/>
    </row>
    <row r="444" ht="15.75" customHeight="1">
      <c r="U444" s="420"/>
      <c r="AG444" s="420"/>
    </row>
    <row r="445" ht="15.75" customHeight="1">
      <c r="U445" s="420"/>
      <c r="AG445" s="420"/>
    </row>
    <row r="446" ht="15.75" customHeight="1">
      <c r="U446" s="420"/>
      <c r="AG446" s="420"/>
    </row>
    <row r="447" ht="15.75" customHeight="1">
      <c r="U447" s="420"/>
      <c r="AG447" s="420"/>
    </row>
    <row r="448" ht="15.75" customHeight="1">
      <c r="U448" s="420"/>
      <c r="AG448" s="420"/>
    </row>
    <row r="449" ht="15.75" customHeight="1">
      <c r="U449" s="420"/>
      <c r="AG449" s="420"/>
    </row>
    <row r="450" ht="15.75" customHeight="1">
      <c r="U450" s="420"/>
      <c r="AG450" s="420"/>
    </row>
    <row r="451" ht="15.75" customHeight="1">
      <c r="U451" s="420"/>
      <c r="AG451" s="420"/>
    </row>
    <row r="452" ht="15.75" customHeight="1">
      <c r="U452" s="420"/>
      <c r="AG452" s="420"/>
    </row>
    <row r="453" ht="15.75" customHeight="1">
      <c r="U453" s="420"/>
      <c r="AG453" s="420"/>
    </row>
    <row r="454" ht="15.75" customHeight="1">
      <c r="U454" s="420"/>
      <c r="AG454" s="420"/>
    </row>
    <row r="455" ht="15.75" customHeight="1">
      <c r="U455" s="420"/>
      <c r="AG455" s="420"/>
    </row>
    <row r="456" ht="15.75" customHeight="1">
      <c r="U456" s="420"/>
      <c r="AG456" s="420"/>
    </row>
    <row r="457" ht="15.75" customHeight="1">
      <c r="U457" s="420"/>
      <c r="AG457" s="420"/>
    </row>
    <row r="458" ht="15.75" customHeight="1">
      <c r="U458" s="420"/>
      <c r="AG458" s="420"/>
    </row>
    <row r="459" ht="15.75" customHeight="1">
      <c r="U459" s="420"/>
      <c r="AG459" s="420"/>
    </row>
    <row r="460" ht="15.75" customHeight="1">
      <c r="U460" s="420"/>
      <c r="AG460" s="420"/>
    </row>
    <row r="461" ht="15.75" customHeight="1">
      <c r="U461" s="420"/>
      <c r="AG461" s="420"/>
    </row>
    <row r="462" ht="15.75" customHeight="1">
      <c r="U462" s="420"/>
      <c r="AG462" s="420"/>
    </row>
    <row r="463" ht="15.75" customHeight="1">
      <c r="U463" s="420"/>
      <c r="AG463" s="420"/>
    </row>
    <row r="464" ht="15.75" customHeight="1">
      <c r="U464" s="420"/>
      <c r="AG464" s="420"/>
    </row>
    <row r="465" ht="15.75" customHeight="1">
      <c r="U465" s="420"/>
      <c r="AG465" s="420"/>
    </row>
    <row r="466" ht="15.75" customHeight="1">
      <c r="U466" s="420"/>
      <c r="AG466" s="420"/>
    </row>
    <row r="467" ht="15.75" customHeight="1">
      <c r="U467" s="420"/>
      <c r="AG467" s="420"/>
    </row>
    <row r="468" ht="15.75" customHeight="1">
      <c r="U468" s="420"/>
      <c r="AG468" s="420"/>
    </row>
    <row r="469" ht="15.75" customHeight="1">
      <c r="U469" s="420"/>
      <c r="AG469" s="420"/>
    </row>
    <row r="470" ht="15.75" customHeight="1">
      <c r="U470" s="420"/>
      <c r="AG470" s="420"/>
    </row>
    <row r="471" ht="15.75" customHeight="1">
      <c r="U471" s="420"/>
      <c r="AG471" s="420"/>
    </row>
    <row r="472" ht="15.75" customHeight="1">
      <c r="U472" s="420"/>
      <c r="AG472" s="420"/>
    </row>
    <row r="473" ht="15.75" customHeight="1">
      <c r="U473" s="420"/>
      <c r="AG473" s="420"/>
    </row>
    <row r="474" ht="15.75" customHeight="1">
      <c r="U474" s="420"/>
      <c r="AG474" s="420"/>
    </row>
    <row r="475" ht="15.75" customHeight="1">
      <c r="U475" s="420"/>
      <c r="AG475" s="420"/>
    </row>
    <row r="476" ht="15.75" customHeight="1">
      <c r="U476" s="420"/>
      <c r="AG476" s="420"/>
    </row>
    <row r="477" ht="15.75" customHeight="1">
      <c r="U477" s="420"/>
      <c r="AG477" s="420"/>
    </row>
    <row r="478" ht="15.75" customHeight="1">
      <c r="U478" s="420"/>
      <c r="AG478" s="420"/>
    </row>
    <row r="479" ht="15.75" customHeight="1">
      <c r="U479" s="420"/>
      <c r="AG479" s="420"/>
    </row>
    <row r="480" ht="15.75" customHeight="1">
      <c r="U480" s="420"/>
      <c r="AG480" s="420"/>
    </row>
    <row r="481" ht="15.75" customHeight="1">
      <c r="U481" s="420"/>
      <c r="AG481" s="420"/>
    </row>
    <row r="482" ht="15.75" customHeight="1">
      <c r="U482" s="420"/>
      <c r="AG482" s="420"/>
    </row>
    <row r="483" ht="15.75" customHeight="1">
      <c r="U483" s="420"/>
      <c r="AG483" s="420"/>
    </row>
    <row r="484" ht="15.75" customHeight="1">
      <c r="U484" s="420"/>
      <c r="AG484" s="420"/>
    </row>
    <row r="485" ht="15.75" customHeight="1">
      <c r="U485" s="420"/>
      <c r="AG485" s="420"/>
    </row>
    <row r="486" ht="15.75" customHeight="1">
      <c r="U486" s="420"/>
      <c r="AG486" s="420"/>
    </row>
    <row r="487" ht="15.75" customHeight="1">
      <c r="U487" s="420"/>
      <c r="AG487" s="420"/>
    </row>
    <row r="488" ht="15.75" customHeight="1">
      <c r="U488" s="420"/>
      <c r="AG488" s="420"/>
    </row>
    <row r="489" ht="15.75" customHeight="1">
      <c r="U489" s="420"/>
      <c r="AG489" s="420"/>
    </row>
    <row r="490" ht="15.75" customHeight="1">
      <c r="U490" s="420"/>
      <c r="AG490" s="420"/>
    </row>
    <row r="491" ht="15.75" customHeight="1">
      <c r="U491" s="420"/>
      <c r="AG491" s="420"/>
    </row>
    <row r="492" ht="15.75" customHeight="1">
      <c r="U492" s="420"/>
      <c r="AG492" s="420"/>
    </row>
    <row r="493" ht="15.75" customHeight="1">
      <c r="U493" s="420"/>
      <c r="AG493" s="420"/>
    </row>
    <row r="494" ht="15.75" customHeight="1">
      <c r="U494" s="420"/>
      <c r="AG494" s="420"/>
    </row>
    <row r="495" ht="15.75" customHeight="1">
      <c r="U495" s="420"/>
      <c r="AG495" s="420"/>
    </row>
    <row r="496" ht="15.75" customHeight="1">
      <c r="U496" s="420"/>
      <c r="AG496" s="420"/>
    </row>
    <row r="497" ht="15.75" customHeight="1">
      <c r="U497" s="420"/>
      <c r="AG497" s="420"/>
    </row>
    <row r="498" ht="15.75" customHeight="1">
      <c r="U498" s="420"/>
      <c r="AG498" s="420"/>
    </row>
    <row r="499" ht="15.75" customHeight="1">
      <c r="U499" s="420"/>
      <c r="AG499" s="420"/>
    </row>
    <row r="500" ht="15.75" customHeight="1">
      <c r="U500" s="420"/>
      <c r="AG500" s="420"/>
    </row>
    <row r="501" ht="15.75" customHeight="1">
      <c r="U501" s="420"/>
      <c r="AG501" s="420"/>
    </row>
    <row r="502" ht="15.75" customHeight="1">
      <c r="U502" s="420"/>
      <c r="AG502" s="420"/>
    </row>
    <row r="503" ht="15.75" customHeight="1">
      <c r="U503" s="420"/>
      <c r="AG503" s="420"/>
    </row>
    <row r="504" ht="15.75" customHeight="1">
      <c r="U504" s="420"/>
      <c r="AG504" s="420"/>
    </row>
    <row r="505" ht="15.75" customHeight="1">
      <c r="U505" s="420"/>
      <c r="AG505" s="420"/>
    </row>
    <row r="506" ht="15.75" customHeight="1">
      <c r="U506" s="420"/>
      <c r="AG506" s="420"/>
    </row>
    <row r="507" ht="15.75" customHeight="1">
      <c r="U507" s="420"/>
      <c r="AG507" s="420"/>
    </row>
    <row r="508" ht="15.75" customHeight="1">
      <c r="U508" s="420"/>
      <c r="AG508" s="420"/>
    </row>
    <row r="509" ht="15.75" customHeight="1">
      <c r="U509" s="420"/>
      <c r="AG509" s="420"/>
    </row>
    <row r="510" ht="15.75" customHeight="1">
      <c r="U510" s="420"/>
      <c r="AG510" s="420"/>
    </row>
    <row r="511" ht="15.75" customHeight="1">
      <c r="U511" s="420"/>
      <c r="AG511" s="420"/>
    </row>
    <row r="512" ht="15.75" customHeight="1">
      <c r="U512" s="420"/>
      <c r="AG512" s="420"/>
    </row>
    <row r="513" ht="15.75" customHeight="1">
      <c r="U513" s="420"/>
      <c r="AG513" s="420"/>
    </row>
    <row r="514" ht="15.75" customHeight="1">
      <c r="U514" s="420"/>
      <c r="AG514" s="420"/>
    </row>
    <row r="515" ht="15.75" customHeight="1">
      <c r="U515" s="420"/>
      <c r="AG515" s="420"/>
    </row>
    <row r="516" ht="15.75" customHeight="1">
      <c r="U516" s="420"/>
      <c r="AG516" s="420"/>
    </row>
    <row r="517" ht="15.75" customHeight="1">
      <c r="U517" s="420"/>
      <c r="AG517" s="420"/>
    </row>
    <row r="518" ht="15.75" customHeight="1">
      <c r="U518" s="420"/>
      <c r="AG518" s="420"/>
    </row>
    <row r="519" ht="15.75" customHeight="1">
      <c r="U519" s="420"/>
      <c r="AG519" s="420"/>
    </row>
    <row r="520" ht="15.75" customHeight="1">
      <c r="U520" s="420"/>
      <c r="AG520" s="420"/>
    </row>
    <row r="521" ht="15.75" customHeight="1">
      <c r="U521" s="420"/>
      <c r="AG521" s="420"/>
    </row>
    <row r="522" ht="15.75" customHeight="1">
      <c r="U522" s="420"/>
      <c r="AG522" s="420"/>
    </row>
    <row r="523" ht="15.75" customHeight="1">
      <c r="U523" s="420"/>
      <c r="AG523" s="420"/>
    </row>
    <row r="524" ht="15.75" customHeight="1">
      <c r="U524" s="420"/>
      <c r="AG524" s="420"/>
    </row>
    <row r="525" ht="15.75" customHeight="1">
      <c r="U525" s="420"/>
      <c r="AG525" s="420"/>
    </row>
    <row r="526" ht="15.75" customHeight="1">
      <c r="U526" s="420"/>
      <c r="AG526" s="420"/>
    </row>
    <row r="527" ht="15.75" customHeight="1">
      <c r="U527" s="420"/>
      <c r="AG527" s="420"/>
    </row>
    <row r="528" ht="15.75" customHeight="1">
      <c r="U528" s="420"/>
      <c r="AG528" s="420"/>
    </row>
    <row r="529" ht="15.75" customHeight="1">
      <c r="U529" s="420"/>
      <c r="AG529" s="420"/>
    </row>
    <row r="530" ht="15.75" customHeight="1">
      <c r="U530" s="420"/>
      <c r="AG530" s="420"/>
    </row>
    <row r="531" ht="15.75" customHeight="1">
      <c r="U531" s="420"/>
      <c r="AG531" s="420"/>
    </row>
    <row r="532" ht="15.75" customHeight="1">
      <c r="U532" s="420"/>
      <c r="AG532" s="420"/>
    </row>
    <row r="533" ht="15.75" customHeight="1">
      <c r="U533" s="420"/>
      <c r="AG533" s="420"/>
    </row>
    <row r="534" ht="15.75" customHeight="1">
      <c r="U534" s="420"/>
      <c r="AG534" s="420"/>
    </row>
    <row r="535" ht="15.75" customHeight="1">
      <c r="U535" s="420"/>
      <c r="AG535" s="420"/>
    </row>
    <row r="536" ht="15.75" customHeight="1">
      <c r="U536" s="420"/>
      <c r="AG536" s="420"/>
    </row>
    <row r="537" ht="15.75" customHeight="1">
      <c r="U537" s="420"/>
      <c r="AG537" s="420"/>
    </row>
    <row r="538" ht="15.75" customHeight="1">
      <c r="U538" s="420"/>
      <c r="AG538" s="420"/>
    </row>
    <row r="539" ht="15.75" customHeight="1">
      <c r="U539" s="420"/>
      <c r="AG539" s="420"/>
    </row>
    <row r="540" ht="15.75" customHeight="1">
      <c r="U540" s="420"/>
      <c r="AG540" s="420"/>
    </row>
    <row r="541" ht="15.75" customHeight="1">
      <c r="U541" s="420"/>
      <c r="AG541" s="420"/>
    </row>
    <row r="542" ht="15.75" customHeight="1">
      <c r="U542" s="420"/>
      <c r="AG542" s="420"/>
    </row>
    <row r="543" ht="15.75" customHeight="1">
      <c r="U543" s="420"/>
      <c r="AG543" s="420"/>
    </row>
    <row r="544" ht="15.75" customHeight="1">
      <c r="U544" s="420"/>
      <c r="AG544" s="420"/>
    </row>
    <row r="545" ht="15.75" customHeight="1">
      <c r="U545" s="420"/>
      <c r="AG545" s="420"/>
    </row>
    <row r="546" ht="15.75" customHeight="1">
      <c r="U546" s="420"/>
      <c r="AG546" s="420"/>
    </row>
    <row r="547" ht="15.75" customHeight="1">
      <c r="U547" s="420"/>
      <c r="AG547" s="420"/>
    </row>
    <row r="548" ht="15.75" customHeight="1">
      <c r="U548" s="420"/>
      <c r="AG548" s="420"/>
    </row>
    <row r="549" ht="15.75" customHeight="1">
      <c r="U549" s="420"/>
      <c r="AG549" s="420"/>
    </row>
    <row r="550" ht="15.75" customHeight="1">
      <c r="U550" s="420"/>
      <c r="AG550" s="420"/>
    </row>
    <row r="551" ht="15.75" customHeight="1">
      <c r="U551" s="420"/>
      <c r="AG551" s="420"/>
    </row>
    <row r="552" ht="15.75" customHeight="1">
      <c r="U552" s="420"/>
      <c r="AG552" s="420"/>
    </row>
    <row r="553" ht="15.75" customHeight="1">
      <c r="U553" s="420"/>
      <c r="AG553" s="420"/>
    </row>
    <row r="554" ht="15.75" customHeight="1">
      <c r="U554" s="420"/>
      <c r="AG554" s="420"/>
    </row>
    <row r="555" ht="15.75" customHeight="1">
      <c r="U555" s="420"/>
      <c r="AG555" s="420"/>
    </row>
    <row r="556" ht="15.75" customHeight="1">
      <c r="U556" s="420"/>
      <c r="AG556" s="420"/>
    </row>
    <row r="557" ht="15.75" customHeight="1">
      <c r="U557" s="420"/>
      <c r="AG557" s="420"/>
    </row>
    <row r="558" ht="15.75" customHeight="1">
      <c r="U558" s="420"/>
      <c r="AG558" s="420"/>
    </row>
    <row r="559" ht="15.75" customHeight="1">
      <c r="U559" s="420"/>
      <c r="AG559" s="420"/>
    </row>
    <row r="560" ht="15.75" customHeight="1">
      <c r="U560" s="420"/>
      <c r="AG560" s="420"/>
    </row>
    <row r="561" ht="15.75" customHeight="1">
      <c r="U561" s="420"/>
      <c r="AG561" s="420"/>
    </row>
    <row r="562" ht="15.75" customHeight="1">
      <c r="U562" s="420"/>
      <c r="AG562" s="420"/>
    </row>
    <row r="563" ht="15.75" customHeight="1">
      <c r="U563" s="420"/>
      <c r="AG563" s="420"/>
    </row>
    <row r="564" ht="15.75" customHeight="1">
      <c r="U564" s="420"/>
      <c r="AG564" s="420"/>
    </row>
    <row r="565" ht="15.75" customHeight="1">
      <c r="U565" s="420"/>
      <c r="AG565" s="420"/>
    </row>
    <row r="566" ht="15.75" customHeight="1">
      <c r="U566" s="420"/>
      <c r="AG566" s="420"/>
    </row>
    <row r="567" ht="15.75" customHeight="1">
      <c r="U567" s="420"/>
      <c r="AG567" s="420"/>
    </row>
    <row r="568" ht="15.75" customHeight="1">
      <c r="U568" s="420"/>
      <c r="AG568" s="420"/>
    </row>
    <row r="569" ht="15.75" customHeight="1">
      <c r="U569" s="420"/>
      <c r="AG569" s="420"/>
    </row>
    <row r="570" ht="15.75" customHeight="1">
      <c r="U570" s="420"/>
      <c r="AG570" s="420"/>
    </row>
    <row r="571" ht="15.75" customHeight="1">
      <c r="U571" s="420"/>
      <c r="AG571" s="420"/>
    </row>
    <row r="572" ht="15.75" customHeight="1">
      <c r="U572" s="420"/>
      <c r="AG572" s="420"/>
    </row>
    <row r="573" ht="15.75" customHeight="1">
      <c r="U573" s="420"/>
      <c r="AG573" s="420"/>
    </row>
    <row r="574" ht="15.75" customHeight="1">
      <c r="U574" s="420"/>
      <c r="AG574" s="420"/>
    </row>
    <row r="575" ht="15.75" customHeight="1">
      <c r="U575" s="420"/>
      <c r="AG575" s="420"/>
    </row>
    <row r="576" ht="15.75" customHeight="1">
      <c r="U576" s="420"/>
      <c r="AG576" s="420"/>
    </row>
    <row r="577" ht="15.75" customHeight="1">
      <c r="U577" s="420"/>
      <c r="AG577" s="420"/>
    </row>
    <row r="578" ht="15.75" customHeight="1">
      <c r="U578" s="420"/>
      <c r="AG578" s="420"/>
    </row>
    <row r="579" ht="15.75" customHeight="1">
      <c r="U579" s="420"/>
      <c r="AG579" s="420"/>
    </row>
    <row r="580" ht="15.75" customHeight="1">
      <c r="U580" s="420"/>
      <c r="AG580" s="420"/>
    </row>
    <row r="581" ht="15.75" customHeight="1">
      <c r="U581" s="420"/>
      <c r="AG581" s="420"/>
    </row>
    <row r="582" ht="15.75" customHeight="1">
      <c r="U582" s="420"/>
      <c r="AG582" s="420"/>
    </row>
    <row r="583" ht="15.75" customHeight="1">
      <c r="U583" s="420"/>
      <c r="AG583" s="420"/>
    </row>
    <row r="584" ht="15.75" customHeight="1">
      <c r="U584" s="420"/>
      <c r="AG584" s="420"/>
    </row>
    <row r="585" ht="15.75" customHeight="1">
      <c r="U585" s="420"/>
      <c r="AG585" s="420"/>
    </row>
    <row r="586" ht="15.75" customHeight="1">
      <c r="U586" s="420"/>
      <c r="AG586" s="420"/>
    </row>
    <row r="587" ht="15.75" customHeight="1">
      <c r="U587" s="420"/>
      <c r="AG587" s="420"/>
    </row>
    <row r="588" ht="15.75" customHeight="1">
      <c r="U588" s="420"/>
      <c r="AG588" s="420"/>
    </row>
    <row r="589" ht="15.75" customHeight="1">
      <c r="U589" s="420"/>
      <c r="AG589" s="420"/>
    </row>
    <row r="590" ht="15.75" customHeight="1">
      <c r="U590" s="420"/>
      <c r="AG590" s="420"/>
    </row>
    <row r="591" ht="15.75" customHeight="1">
      <c r="U591" s="420"/>
      <c r="AG591" s="420"/>
    </row>
    <row r="592" ht="15.75" customHeight="1">
      <c r="U592" s="420"/>
      <c r="AG592" s="420"/>
    </row>
    <row r="593" ht="15.75" customHeight="1">
      <c r="U593" s="420"/>
      <c r="AG593" s="420"/>
    </row>
    <row r="594" ht="15.75" customHeight="1">
      <c r="U594" s="420"/>
      <c r="AG594" s="420"/>
    </row>
    <row r="595" ht="15.75" customHeight="1">
      <c r="U595" s="420"/>
      <c r="AG595" s="420"/>
    </row>
    <row r="596" ht="15.75" customHeight="1">
      <c r="U596" s="420"/>
      <c r="AG596" s="420"/>
    </row>
    <row r="597" ht="15.75" customHeight="1">
      <c r="U597" s="420"/>
      <c r="AG597" s="420"/>
    </row>
    <row r="598" ht="15.75" customHeight="1">
      <c r="U598" s="420"/>
      <c r="AG598" s="420"/>
    </row>
    <row r="599" ht="15.75" customHeight="1">
      <c r="U599" s="420"/>
      <c r="AG599" s="420"/>
    </row>
    <row r="600" ht="15.75" customHeight="1">
      <c r="U600" s="420"/>
      <c r="AG600" s="420"/>
    </row>
    <row r="601" ht="15.75" customHeight="1">
      <c r="U601" s="420"/>
      <c r="AG601" s="420"/>
    </row>
    <row r="602" ht="15.75" customHeight="1">
      <c r="U602" s="420"/>
      <c r="AG602" s="420"/>
    </row>
    <row r="603" ht="15.75" customHeight="1">
      <c r="U603" s="420"/>
      <c r="AG603" s="420"/>
    </row>
    <row r="604" ht="15.75" customHeight="1">
      <c r="U604" s="420"/>
      <c r="AG604" s="420"/>
    </row>
    <row r="605" ht="15.75" customHeight="1">
      <c r="U605" s="420"/>
      <c r="AG605" s="420"/>
    </row>
    <row r="606" ht="15.75" customHeight="1">
      <c r="U606" s="420"/>
      <c r="AG606" s="420"/>
    </row>
    <row r="607" ht="15.75" customHeight="1">
      <c r="U607" s="420"/>
      <c r="AG607" s="420"/>
    </row>
    <row r="608" ht="15.75" customHeight="1">
      <c r="U608" s="420"/>
      <c r="AG608" s="420"/>
    </row>
    <row r="609" ht="15.75" customHeight="1">
      <c r="U609" s="420"/>
      <c r="AG609" s="420"/>
    </row>
    <row r="610" ht="15.75" customHeight="1">
      <c r="U610" s="420"/>
      <c r="AG610" s="420"/>
    </row>
    <row r="611" ht="15.75" customHeight="1">
      <c r="U611" s="420"/>
      <c r="AG611" s="420"/>
    </row>
    <row r="612" ht="15.75" customHeight="1">
      <c r="U612" s="420"/>
      <c r="AG612" s="420"/>
    </row>
    <row r="613" ht="15.75" customHeight="1">
      <c r="U613" s="420"/>
      <c r="AG613" s="420"/>
    </row>
    <row r="614" ht="15.75" customHeight="1">
      <c r="U614" s="420"/>
      <c r="AG614" s="420"/>
    </row>
    <row r="615" ht="15.75" customHeight="1">
      <c r="U615" s="420"/>
      <c r="AG615" s="420"/>
    </row>
    <row r="616" ht="15.75" customHeight="1">
      <c r="U616" s="420"/>
      <c r="AG616" s="420"/>
    </row>
    <row r="617" ht="15.75" customHeight="1">
      <c r="U617" s="420"/>
      <c r="AG617" s="420"/>
    </row>
    <row r="618" ht="15.75" customHeight="1">
      <c r="U618" s="420"/>
      <c r="AG618" s="420"/>
    </row>
    <row r="619" ht="15.75" customHeight="1">
      <c r="U619" s="420"/>
      <c r="AG619" s="420"/>
    </row>
    <row r="620" ht="15.75" customHeight="1">
      <c r="U620" s="420"/>
      <c r="AG620" s="420"/>
    </row>
    <row r="621" ht="15.75" customHeight="1">
      <c r="U621" s="420"/>
      <c r="AG621" s="420"/>
    </row>
    <row r="622" ht="15.75" customHeight="1">
      <c r="U622" s="420"/>
      <c r="AG622" s="420"/>
    </row>
    <row r="623" ht="15.75" customHeight="1">
      <c r="U623" s="420"/>
      <c r="AG623" s="420"/>
    </row>
    <row r="624" ht="15.75" customHeight="1">
      <c r="U624" s="420"/>
      <c r="AG624" s="420"/>
    </row>
    <row r="625" ht="15.75" customHeight="1">
      <c r="U625" s="420"/>
      <c r="AG625" s="420"/>
    </row>
    <row r="626" ht="15.75" customHeight="1">
      <c r="U626" s="420"/>
      <c r="AG626" s="420"/>
    </row>
    <row r="627" ht="15.75" customHeight="1">
      <c r="U627" s="420"/>
      <c r="AG627" s="420"/>
    </row>
    <row r="628" ht="15.75" customHeight="1">
      <c r="U628" s="420"/>
      <c r="AG628" s="420"/>
    </row>
    <row r="629" ht="15.75" customHeight="1">
      <c r="U629" s="420"/>
      <c r="AG629" s="420"/>
    </row>
    <row r="630" ht="15.75" customHeight="1">
      <c r="U630" s="420"/>
      <c r="AG630" s="420"/>
    </row>
    <row r="631" ht="15.75" customHeight="1">
      <c r="U631" s="420"/>
      <c r="AG631" s="420"/>
    </row>
    <row r="632" ht="15.75" customHeight="1">
      <c r="U632" s="420"/>
      <c r="AG632" s="420"/>
    </row>
    <row r="633" ht="15.75" customHeight="1">
      <c r="U633" s="420"/>
      <c r="AG633" s="420"/>
    </row>
    <row r="634" ht="15.75" customHeight="1">
      <c r="U634" s="420"/>
      <c r="AG634" s="420"/>
    </row>
    <row r="635" ht="15.75" customHeight="1">
      <c r="U635" s="420"/>
      <c r="AG635" s="420"/>
    </row>
    <row r="636" ht="15.75" customHeight="1">
      <c r="U636" s="420"/>
      <c r="AG636" s="420"/>
    </row>
    <row r="637" ht="15.75" customHeight="1">
      <c r="U637" s="420"/>
      <c r="AG637" s="420"/>
    </row>
    <row r="638" ht="15.75" customHeight="1">
      <c r="U638" s="420"/>
      <c r="AG638" s="420"/>
    </row>
    <row r="639" ht="15.75" customHeight="1">
      <c r="U639" s="420"/>
      <c r="AG639" s="420"/>
    </row>
    <row r="640" ht="15.75" customHeight="1">
      <c r="U640" s="420"/>
      <c r="AG640" s="420"/>
    </row>
    <row r="641" ht="15.75" customHeight="1">
      <c r="U641" s="420"/>
      <c r="AG641" s="420"/>
    </row>
    <row r="642" ht="15.75" customHeight="1">
      <c r="U642" s="420"/>
      <c r="AG642" s="420"/>
    </row>
    <row r="643" ht="15.75" customHeight="1">
      <c r="U643" s="420"/>
      <c r="AG643" s="420"/>
    </row>
    <row r="644" ht="15.75" customHeight="1">
      <c r="U644" s="420"/>
      <c r="AG644" s="420"/>
    </row>
    <row r="645" ht="15.75" customHeight="1">
      <c r="U645" s="420"/>
      <c r="AG645" s="420"/>
    </row>
    <row r="646" ht="15.75" customHeight="1">
      <c r="U646" s="420"/>
      <c r="AG646" s="420"/>
    </row>
    <row r="647" ht="15.75" customHeight="1">
      <c r="U647" s="420"/>
      <c r="AG647" s="420"/>
    </row>
    <row r="648" ht="15.75" customHeight="1">
      <c r="U648" s="420"/>
      <c r="AG648" s="420"/>
    </row>
    <row r="649" ht="15.75" customHeight="1">
      <c r="U649" s="420"/>
      <c r="AG649" s="420"/>
    </row>
    <row r="650" ht="15.75" customHeight="1">
      <c r="U650" s="420"/>
      <c r="AG650" s="420"/>
    </row>
    <row r="651" ht="15.75" customHeight="1">
      <c r="U651" s="420"/>
      <c r="AG651" s="420"/>
    </row>
    <row r="652" ht="15.75" customHeight="1">
      <c r="U652" s="420"/>
      <c r="AG652" s="420"/>
    </row>
    <row r="653" ht="15.75" customHeight="1">
      <c r="U653" s="420"/>
      <c r="AG653" s="420"/>
    </row>
    <row r="654" ht="15.75" customHeight="1">
      <c r="U654" s="420"/>
      <c r="AG654" s="420"/>
    </row>
    <row r="655" ht="15.75" customHeight="1">
      <c r="U655" s="420"/>
      <c r="AG655" s="420"/>
    </row>
    <row r="656" ht="15.75" customHeight="1">
      <c r="U656" s="420"/>
      <c r="AG656" s="420"/>
    </row>
    <row r="657" ht="15.75" customHeight="1">
      <c r="U657" s="420"/>
      <c r="AG657" s="420"/>
    </row>
    <row r="658" ht="15.75" customHeight="1">
      <c r="U658" s="420"/>
      <c r="AG658" s="420"/>
    </row>
    <row r="659" ht="15.75" customHeight="1">
      <c r="U659" s="420"/>
      <c r="AG659" s="420"/>
    </row>
    <row r="660" ht="15.75" customHeight="1">
      <c r="U660" s="420"/>
      <c r="AG660" s="420"/>
    </row>
    <row r="661" ht="15.75" customHeight="1">
      <c r="U661" s="420"/>
      <c r="AG661" s="420"/>
    </row>
    <row r="662" ht="15.75" customHeight="1">
      <c r="U662" s="420"/>
      <c r="AG662" s="420"/>
    </row>
    <row r="663" ht="15.75" customHeight="1">
      <c r="U663" s="420"/>
      <c r="AG663" s="420"/>
    </row>
    <row r="664" ht="15.75" customHeight="1">
      <c r="U664" s="420"/>
      <c r="AG664" s="420"/>
    </row>
    <row r="665" ht="15.75" customHeight="1">
      <c r="U665" s="420"/>
      <c r="AG665" s="420"/>
    </row>
    <row r="666" ht="15.75" customHeight="1">
      <c r="U666" s="420"/>
      <c r="AG666" s="420"/>
    </row>
    <row r="667" ht="15.75" customHeight="1">
      <c r="U667" s="420"/>
      <c r="AG667" s="420"/>
    </row>
    <row r="668" ht="15.75" customHeight="1">
      <c r="U668" s="420"/>
      <c r="AG668" s="420"/>
    </row>
    <row r="669" ht="15.75" customHeight="1">
      <c r="U669" s="420"/>
      <c r="AG669" s="420"/>
    </row>
    <row r="670" ht="15.75" customHeight="1">
      <c r="U670" s="420"/>
      <c r="AG670" s="420"/>
    </row>
    <row r="671" ht="15.75" customHeight="1">
      <c r="U671" s="420"/>
      <c r="AG671" s="420"/>
    </row>
    <row r="672" ht="15.75" customHeight="1">
      <c r="U672" s="420"/>
      <c r="AG672" s="420"/>
    </row>
    <row r="673" ht="15.75" customHeight="1">
      <c r="U673" s="420"/>
      <c r="AG673" s="420"/>
    </row>
    <row r="674" ht="15.75" customHeight="1">
      <c r="U674" s="420"/>
      <c r="AG674" s="420"/>
    </row>
    <row r="675" ht="15.75" customHeight="1">
      <c r="U675" s="420"/>
      <c r="AG675" s="420"/>
    </row>
    <row r="676" ht="15.75" customHeight="1">
      <c r="U676" s="420"/>
      <c r="AG676" s="420"/>
    </row>
    <row r="677" ht="15.75" customHeight="1">
      <c r="U677" s="420"/>
      <c r="AG677" s="420"/>
    </row>
    <row r="678" ht="15.75" customHeight="1">
      <c r="U678" s="420"/>
      <c r="AG678" s="420"/>
    </row>
    <row r="679" ht="15.75" customHeight="1">
      <c r="U679" s="420"/>
      <c r="AG679" s="420"/>
    </row>
    <row r="680" ht="15.75" customHeight="1">
      <c r="U680" s="420"/>
      <c r="AG680" s="420"/>
    </row>
    <row r="681" ht="15.75" customHeight="1">
      <c r="U681" s="420"/>
      <c r="AG681" s="420"/>
    </row>
    <row r="682" ht="15.75" customHeight="1">
      <c r="U682" s="420"/>
      <c r="AG682" s="420"/>
    </row>
    <row r="683" ht="15.75" customHeight="1">
      <c r="U683" s="420"/>
      <c r="AG683" s="420"/>
    </row>
    <row r="684" ht="15.75" customHeight="1">
      <c r="U684" s="420"/>
      <c r="AG684" s="420"/>
    </row>
    <row r="685" ht="15.75" customHeight="1">
      <c r="U685" s="420"/>
      <c r="AG685" s="420"/>
    </row>
    <row r="686" ht="15.75" customHeight="1">
      <c r="U686" s="420"/>
      <c r="AG686" s="420"/>
    </row>
    <row r="687" ht="15.75" customHeight="1">
      <c r="U687" s="420"/>
      <c r="AG687" s="420"/>
    </row>
    <row r="688" ht="15.75" customHeight="1">
      <c r="U688" s="420"/>
      <c r="AG688" s="420"/>
    </row>
    <row r="689" ht="15.75" customHeight="1">
      <c r="U689" s="420"/>
      <c r="AG689" s="420"/>
    </row>
    <row r="690" ht="15.75" customHeight="1">
      <c r="U690" s="420"/>
      <c r="AG690" s="420"/>
    </row>
    <row r="691" ht="15.75" customHeight="1">
      <c r="U691" s="420"/>
      <c r="AG691" s="420"/>
    </row>
    <row r="692" ht="15.75" customHeight="1">
      <c r="U692" s="420"/>
      <c r="AG692" s="420"/>
    </row>
    <row r="693" ht="15.75" customHeight="1">
      <c r="U693" s="420"/>
      <c r="AG693" s="420"/>
    </row>
    <row r="694" ht="15.75" customHeight="1">
      <c r="U694" s="420"/>
      <c r="AG694" s="420"/>
    </row>
    <row r="695" ht="15.75" customHeight="1">
      <c r="U695" s="420"/>
      <c r="AG695" s="420"/>
    </row>
    <row r="696" ht="15.75" customHeight="1">
      <c r="U696" s="420"/>
      <c r="AG696" s="420"/>
    </row>
    <row r="697" ht="15.75" customHeight="1">
      <c r="U697" s="420"/>
      <c r="AG697" s="420"/>
    </row>
    <row r="698" ht="15.75" customHeight="1">
      <c r="U698" s="420"/>
      <c r="AG698" s="420"/>
    </row>
    <row r="699" ht="15.75" customHeight="1">
      <c r="U699" s="420"/>
      <c r="AG699" s="420"/>
    </row>
    <row r="700" ht="15.75" customHeight="1">
      <c r="U700" s="420"/>
      <c r="AG700" s="420"/>
    </row>
    <row r="701" ht="15.75" customHeight="1">
      <c r="U701" s="420"/>
      <c r="AG701" s="420"/>
    </row>
    <row r="702" ht="15.75" customHeight="1">
      <c r="U702" s="420"/>
      <c r="AG702" s="420"/>
    </row>
    <row r="703" ht="15.75" customHeight="1">
      <c r="U703" s="420"/>
      <c r="AG703" s="420"/>
    </row>
    <row r="704" ht="15.75" customHeight="1">
      <c r="U704" s="420"/>
      <c r="AG704" s="420"/>
    </row>
    <row r="705" ht="15.75" customHeight="1">
      <c r="U705" s="420"/>
      <c r="AG705" s="420"/>
    </row>
    <row r="706" ht="15.75" customHeight="1">
      <c r="U706" s="420"/>
      <c r="AG706" s="420"/>
    </row>
    <row r="707" ht="15.75" customHeight="1">
      <c r="U707" s="420"/>
      <c r="AG707" s="420"/>
    </row>
    <row r="708" ht="15.75" customHeight="1">
      <c r="U708" s="420"/>
      <c r="AG708" s="420"/>
    </row>
    <row r="709" ht="15.75" customHeight="1">
      <c r="U709" s="420"/>
      <c r="AG709" s="420"/>
    </row>
    <row r="710" ht="15.75" customHeight="1">
      <c r="U710" s="420"/>
      <c r="AG710" s="420"/>
    </row>
    <row r="711" ht="15.75" customHeight="1">
      <c r="U711" s="420"/>
      <c r="AG711" s="420"/>
    </row>
    <row r="712" ht="15.75" customHeight="1">
      <c r="U712" s="420"/>
      <c r="AG712" s="420"/>
    </row>
    <row r="713" ht="15.75" customHeight="1">
      <c r="U713" s="420"/>
      <c r="AG713" s="420"/>
    </row>
    <row r="714" ht="15.75" customHeight="1">
      <c r="U714" s="420"/>
      <c r="AG714" s="420"/>
    </row>
    <row r="715" ht="15.75" customHeight="1">
      <c r="U715" s="420"/>
      <c r="AG715" s="420"/>
    </row>
    <row r="716" ht="15.75" customHeight="1">
      <c r="U716" s="420"/>
      <c r="AG716" s="420"/>
    </row>
    <row r="717" ht="15.75" customHeight="1">
      <c r="U717" s="420"/>
      <c r="AG717" s="420"/>
    </row>
    <row r="718" ht="15.75" customHeight="1">
      <c r="U718" s="420"/>
      <c r="AG718" s="420"/>
    </row>
    <row r="719" ht="15.75" customHeight="1">
      <c r="U719" s="420"/>
      <c r="AG719" s="420"/>
    </row>
    <row r="720" ht="15.75" customHeight="1">
      <c r="U720" s="420"/>
      <c r="AG720" s="420"/>
    </row>
    <row r="721" ht="15.75" customHeight="1">
      <c r="U721" s="420"/>
      <c r="AG721" s="420"/>
    </row>
    <row r="722" ht="15.75" customHeight="1">
      <c r="U722" s="420"/>
      <c r="AG722" s="420"/>
    </row>
    <row r="723" ht="15.75" customHeight="1">
      <c r="U723" s="420"/>
      <c r="AG723" s="420"/>
    </row>
    <row r="724" ht="15.75" customHeight="1">
      <c r="U724" s="420"/>
      <c r="AG724" s="420"/>
    </row>
    <row r="725" ht="15.75" customHeight="1">
      <c r="U725" s="420"/>
      <c r="AG725" s="420"/>
    </row>
    <row r="726" ht="15.75" customHeight="1">
      <c r="U726" s="420"/>
      <c r="AG726" s="420"/>
    </row>
    <row r="727" ht="15.75" customHeight="1">
      <c r="U727" s="420"/>
      <c r="AG727" s="420"/>
    </row>
    <row r="728" ht="15.75" customHeight="1">
      <c r="U728" s="420"/>
      <c r="AG728" s="420"/>
    </row>
    <row r="729" ht="15.75" customHeight="1">
      <c r="U729" s="420"/>
      <c r="AG729" s="420"/>
    </row>
    <row r="730" ht="15.75" customHeight="1">
      <c r="U730" s="420"/>
      <c r="AG730" s="420"/>
    </row>
    <row r="731" ht="15.75" customHeight="1">
      <c r="U731" s="420"/>
      <c r="AG731" s="420"/>
    </row>
    <row r="732" ht="15.75" customHeight="1">
      <c r="U732" s="420"/>
      <c r="AG732" s="420"/>
    </row>
    <row r="733" ht="15.75" customHeight="1">
      <c r="U733" s="420"/>
      <c r="AG733" s="420"/>
    </row>
    <row r="734" ht="15.75" customHeight="1">
      <c r="U734" s="420"/>
      <c r="AG734" s="420"/>
    </row>
    <row r="735" ht="15.75" customHeight="1">
      <c r="U735" s="420"/>
      <c r="AG735" s="420"/>
    </row>
    <row r="736" ht="15.75" customHeight="1">
      <c r="U736" s="420"/>
      <c r="AG736" s="420"/>
    </row>
    <row r="737" ht="15.75" customHeight="1">
      <c r="U737" s="420"/>
      <c r="AG737" s="420"/>
    </row>
    <row r="738" ht="15.75" customHeight="1">
      <c r="U738" s="420"/>
      <c r="AG738" s="420"/>
    </row>
    <row r="739" ht="15.75" customHeight="1">
      <c r="U739" s="420"/>
      <c r="AG739" s="420"/>
    </row>
    <row r="740" ht="15.75" customHeight="1">
      <c r="U740" s="420"/>
      <c r="AG740" s="420"/>
    </row>
    <row r="741" ht="15.75" customHeight="1">
      <c r="U741" s="420"/>
      <c r="AG741" s="420"/>
    </row>
    <row r="742" ht="15.75" customHeight="1">
      <c r="U742" s="420"/>
      <c r="AG742" s="420"/>
    </row>
    <row r="743" ht="15.75" customHeight="1">
      <c r="U743" s="420"/>
      <c r="AG743" s="420"/>
    </row>
    <row r="744" ht="15.75" customHeight="1">
      <c r="U744" s="420"/>
      <c r="AG744" s="420"/>
    </row>
    <row r="745" ht="15.75" customHeight="1">
      <c r="U745" s="420"/>
      <c r="AG745" s="420"/>
    </row>
    <row r="746" ht="15.75" customHeight="1">
      <c r="U746" s="420"/>
      <c r="AG746" s="420"/>
    </row>
    <row r="747" ht="15.75" customHeight="1">
      <c r="U747" s="420"/>
      <c r="AG747" s="420"/>
    </row>
    <row r="748" ht="15.75" customHeight="1">
      <c r="U748" s="420"/>
      <c r="AG748" s="420"/>
    </row>
    <row r="749" ht="15.75" customHeight="1">
      <c r="U749" s="420"/>
      <c r="AG749" s="420"/>
    </row>
    <row r="750" ht="15.75" customHeight="1">
      <c r="U750" s="420"/>
      <c r="AG750" s="420"/>
    </row>
    <row r="751" ht="15.75" customHeight="1">
      <c r="U751" s="420"/>
      <c r="AG751" s="420"/>
    </row>
    <row r="752" ht="15.75" customHeight="1">
      <c r="U752" s="420"/>
      <c r="AG752" s="420"/>
    </row>
    <row r="753" ht="15.75" customHeight="1">
      <c r="U753" s="420"/>
      <c r="AG753" s="420"/>
    </row>
    <row r="754" ht="15.75" customHeight="1">
      <c r="U754" s="420"/>
      <c r="AG754" s="420"/>
    </row>
    <row r="755" ht="15.75" customHeight="1">
      <c r="U755" s="420"/>
      <c r="AG755" s="420"/>
    </row>
    <row r="756" ht="15.75" customHeight="1">
      <c r="U756" s="420"/>
      <c r="AG756" s="420"/>
    </row>
    <row r="757" ht="15.75" customHeight="1">
      <c r="U757" s="420"/>
      <c r="AG757" s="420"/>
    </row>
    <row r="758" ht="15.75" customHeight="1">
      <c r="U758" s="420"/>
      <c r="AG758" s="420"/>
    </row>
    <row r="759" ht="15.75" customHeight="1">
      <c r="U759" s="420"/>
      <c r="AG759" s="420"/>
    </row>
    <row r="760" ht="15.75" customHeight="1">
      <c r="U760" s="420"/>
      <c r="AG760" s="420"/>
    </row>
    <row r="761" ht="15.75" customHeight="1">
      <c r="U761" s="420"/>
      <c r="AG761" s="420"/>
    </row>
    <row r="762" ht="15.75" customHeight="1">
      <c r="U762" s="420"/>
      <c r="AG762" s="420"/>
    </row>
    <row r="763" ht="15.75" customHeight="1">
      <c r="U763" s="420"/>
      <c r="AG763" s="420"/>
    </row>
    <row r="764" ht="15.75" customHeight="1">
      <c r="U764" s="420"/>
      <c r="AG764" s="420"/>
    </row>
    <row r="765" ht="15.75" customHeight="1">
      <c r="U765" s="420"/>
      <c r="AG765" s="420"/>
    </row>
    <row r="766" ht="15.75" customHeight="1">
      <c r="U766" s="420"/>
      <c r="AG766" s="420"/>
    </row>
    <row r="767" ht="15.75" customHeight="1">
      <c r="U767" s="420"/>
      <c r="AG767" s="420"/>
    </row>
    <row r="768" ht="15.75" customHeight="1">
      <c r="U768" s="420"/>
      <c r="AG768" s="420"/>
    </row>
    <row r="769" ht="15.75" customHeight="1">
      <c r="U769" s="420"/>
      <c r="AG769" s="420"/>
    </row>
    <row r="770" ht="15.75" customHeight="1">
      <c r="U770" s="420"/>
      <c r="AG770" s="420"/>
    </row>
    <row r="771" ht="15.75" customHeight="1">
      <c r="U771" s="420"/>
      <c r="AG771" s="420"/>
    </row>
    <row r="772" ht="15.75" customHeight="1">
      <c r="U772" s="420"/>
      <c r="AG772" s="420"/>
    </row>
    <row r="773" ht="15.75" customHeight="1">
      <c r="U773" s="420"/>
      <c r="AG773" s="420"/>
    </row>
    <row r="774" ht="15.75" customHeight="1">
      <c r="U774" s="420"/>
      <c r="AG774" s="420"/>
    </row>
    <row r="775" ht="15.75" customHeight="1">
      <c r="U775" s="420"/>
      <c r="AG775" s="420"/>
    </row>
    <row r="776" ht="15.75" customHeight="1">
      <c r="U776" s="420"/>
      <c r="AG776" s="420"/>
    </row>
    <row r="777" ht="15.75" customHeight="1">
      <c r="U777" s="420"/>
      <c r="AG777" s="420"/>
    </row>
    <row r="778" ht="15.75" customHeight="1">
      <c r="U778" s="420"/>
      <c r="AG778" s="420"/>
    </row>
    <row r="779" ht="15.75" customHeight="1">
      <c r="U779" s="420"/>
      <c r="AG779" s="420"/>
    </row>
    <row r="780" ht="15.75" customHeight="1">
      <c r="U780" s="420"/>
      <c r="AG780" s="420"/>
    </row>
    <row r="781" ht="15.75" customHeight="1">
      <c r="U781" s="420"/>
      <c r="AG781" s="420"/>
    </row>
    <row r="782" ht="15.75" customHeight="1">
      <c r="U782" s="420"/>
      <c r="AG782" s="420"/>
    </row>
    <row r="783" ht="15.75" customHeight="1">
      <c r="U783" s="420"/>
      <c r="AG783" s="420"/>
    </row>
    <row r="784" ht="15.75" customHeight="1">
      <c r="U784" s="420"/>
      <c r="AG784" s="420"/>
    </row>
    <row r="785" ht="15.75" customHeight="1">
      <c r="U785" s="420"/>
      <c r="AG785" s="420"/>
    </row>
    <row r="786" ht="15.75" customHeight="1">
      <c r="U786" s="420"/>
      <c r="AG786" s="420"/>
    </row>
    <row r="787" ht="15.75" customHeight="1">
      <c r="U787" s="420"/>
      <c r="AG787" s="420"/>
    </row>
    <row r="788" ht="15.75" customHeight="1">
      <c r="U788" s="420"/>
      <c r="AG788" s="420"/>
    </row>
    <row r="789" ht="15.75" customHeight="1">
      <c r="U789" s="420"/>
      <c r="AG789" s="420"/>
    </row>
    <row r="790" ht="15.75" customHeight="1">
      <c r="U790" s="420"/>
      <c r="AG790" s="420"/>
    </row>
    <row r="791" ht="15.75" customHeight="1">
      <c r="U791" s="420"/>
      <c r="AG791" s="420"/>
    </row>
    <row r="792" ht="15.75" customHeight="1">
      <c r="U792" s="420"/>
      <c r="AG792" s="420"/>
    </row>
    <row r="793" ht="15.75" customHeight="1">
      <c r="U793" s="420"/>
      <c r="AG793" s="420"/>
    </row>
    <row r="794" ht="15.75" customHeight="1">
      <c r="U794" s="420"/>
      <c r="AG794" s="420"/>
    </row>
    <row r="795" ht="15.75" customHeight="1">
      <c r="U795" s="420"/>
      <c r="AG795" s="420"/>
    </row>
    <row r="796" ht="15.75" customHeight="1">
      <c r="U796" s="420"/>
      <c r="AG796" s="420"/>
    </row>
    <row r="797" ht="15.75" customHeight="1">
      <c r="U797" s="420"/>
      <c r="AG797" s="420"/>
    </row>
    <row r="798" ht="15.75" customHeight="1">
      <c r="U798" s="420"/>
      <c r="AG798" s="420"/>
    </row>
    <row r="799" ht="15.75" customHeight="1">
      <c r="U799" s="420"/>
      <c r="AG799" s="420"/>
    </row>
    <row r="800" ht="15.75" customHeight="1">
      <c r="U800" s="420"/>
      <c r="AG800" s="420"/>
    </row>
    <row r="801" ht="15.75" customHeight="1">
      <c r="U801" s="420"/>
      <c r="AG801" s="420"/>
    </row>
    <row r="802" ht="15.75" customHeight="1">
      <c r="U802" s="420"/>
      <c r="AG802" s="420"/>
    </row>
    <row r="803" ht="15.75" customHeight="1">
      <c r="U803" s="420"/>
      <c r="AG803" s="420"/>
    </row>
    <row r="804" ht="15.75" customHeight="1">
      <c r="U804" s="420"/>
      <c r="AG804" s="420"/>
    </row>
    <row r="805" ht="15.75" customHeight="1">
      <c r="U805" s="420"/>
      <c r="AG805" s="420"/>
    </row>
    <row r="806" ht="15.75" customHeight="1">
      <c r="U806" s="420"/>
      <c r="AG806" s="420"/>
    </row>
    <row r="807" ht="15.75" customHeight="1">
      <c r="U807" s="420"/>
      <c r="AG807" s="420"/>
    </row>
    <row r="808" ht="15.75" customHeight="1">
      <c r="U808" s="420"/>
      <c r="AG808" s="420"/>
    </row>
    <row r="809" ht="15.75" customHeight="1">
      <c r="U809" s="420"/>
      <c r="AG809" s="420"/>
    </row>
    <row r="810" ht="15.75" customHeight="1">
      <c r="U810" s="420"/>
      <c r="AG810" s="420"/>
    </row>
    <row r="811" ht="15.75" customHeight="1">
      <c r="U811" s="420"/>
      <c r="AG811" s="420"/>
    </row>
    <row r="812" ht="15.75" customHeight="1">
      <c r="U812" s="420"/>
      <c r="AG812" s="420"/>
    </row>
    <row r="813" ht="15.75" customHeight="1">
      <c r="U813" s="420"/>
      <c r="AG813" s="420"/>
    </row>
    <row r="814" ht="15.75" customHeight="1">
      <c r="U814" s="420"/>
      <c r="AG814" s="420"/>
    </row>
    <row r="815" ht="15.75" customHeight="1">
      <c r="U815" s="420"/>
      <c r="AG815" s="420"/>
    </row>
    <row r="816" ht="15.75" customHeight="1">
      <c r="U816" s="420"/>
      <c r="AG816" s="420"/>
    </row>
    <row r="817" ht="15.75" customHeight="1">
      <c r="U817" s="420"/>
      <c r="AG817" s="420"/>
    </row>
    <row r="818" ht="15.75" customHeight="1">
      <c r="U818" s="420"/>
      <c r="AG818" s="420"/>
    </row>
    <row r="819" ht="15.75" customHeight="1">
      <c r="U819" s="420"/>
      <c r="AG819" s="420"/>
    </row>
    <row r="820" ht="15.75" customHeight="1">
      <c r="U820" s="420"/>
      <c r="AG820" s="420"/>
    </row>
    <row r="821" ht="15.75" customHeight="1">
      <c r="U821" s="420"/>
      <c r="AG821" s="420"/>
    </row>
    <row r="822" ht="15.75" customHeight="1">
      <c r="U822" s="420"/>
      <c r="AG822" s="420"/>
    </row>
    <row r="823" ht="15.75" customHeight="1">
      <c r="U823" s="420"/>
      <c r="AG823" s="420"/>
    </row>
    <row r="824" ht="15.75" customHeight="1">
      <c r="U824" s="420"/>
      <c r="AG824" s="420"/>
    </row>
    <row r="825" ht="15.75" customHeight="1">
      <c r="U825" s="420"/>
      <c r="AG825" s="420"/>
    </row>
    <row r="826" ht="15.75" customHeight="1">
      <c r="U826" s="420"/>
      <c r="AG826" s="420"/>
    </row>
    <row r="827" ht="15.75" customHeight="1">
      <c r="U827" s="420"/>
      <c r="AG827" s="420"/>
    </row>
    <row r="828" ht="15.75" customHeight="1">
      <c r="U828" s="420"/>
      <c r="AG828" s="420"/>
    </row>
    <row r="829" ht="15.75" customHeight="1">
      <c r="U829" s="420"/>
      <c r="AG829" s="420"/>
    </row>
    <row r="830" ht="15.75" customHeight="1">
      <c r="U830" s="420"/>
      <c r="AG830" s="420"/>
    </row>
    <row r="831" ht="15.75" customHeight="1">
      <c r="U831" s="420"/>
      <c r="AG831" s="420"/>
    </row>
    <row r="832" ht="15.75" customHeight="1">
      <c r="U832" s="420"/>
      <c r="AG832" s="420"/>
    </row>
    <row r="833" ht="15.75" customHeight="1">
      <c r="U833" s="420"/>
      <c r="AG833" s="420"/>
    </row>
    <row r="834" ht="15.75" customHeight="1">
      <c r="U834" s="420"/>
      <c r="AG834" s="420"/>
    </row>
    <row r="835" ht="15.75" customHeight="1">
      <c r="U835" s="420"/>
      <c r="AG835" s="420"/>
    </row>
    <row r="836" ht="15.75" customHeight="1">
      <c r="U836" s="420"/>
      <c r="AG836" s="420"/>
    </row>
    <row r="837" ht="15.75" customHeight="1">
      <c r="U837" s="420"/>
      <c r="AG837" s="420"/>
    </row>
    <row r="838" ht="15.75" customHeight="1">
      <c r="U838" s="420"/>
      <c r="AG838" s="420"/>
    </row>
    <row r="839" ht="15.75" customHeight="1">
      <c r="U839" s="420"/>
      <c r="AG839" s="420"/>
    </row>
    <row r="840" ht="15.75" customHeight="1">
      <c r="U840" s="420"/>
      <c r="AG840" s="420"/>
    </row>
    <row r="841" ht="15.75" customHeight="1">
      <c r="U841" s="420"/>
      <c r="AG841" s="420"/>
    </row>
    <row r="842" ht="15.75" customHeight="1">
      <c r="U842" s="420"/>
      <c r="AG842" s="420"/>
    </row>
    <row r="843" ht="15.75" customHeight="1">
      <c r="U843" s="420"/>
      <c r="AG843" s="420"/>
    </row>
    <row r="844" ht="15.75" customHeight="1">
      <c r="U844" s="420"/>
      <c r="AG844" s="420"/>
    </row>
    <row r="845" ht="15.75" customHeight="1">
      <c r="U845" s="420"/>
      <c r="AG845" s="420"/>
    </row>
    <row r="846" ht="15.75" customHeight="1">
      <c r="U846" s="420"/>
      <c r="AG846" s="420"/>
    </row>
    <row r="847" ht="15.75" customHeight="1">
      <c r="U847" s="420"/>
      <c r="AG847" s="420"/>
    </row>
    <row r="848" ht="15.75" customHeight="1">
      <c r="U848" s="420"/>
      <c r="AG848" s="420"/>
    </row>
    <row r="849" ht="15.75" customHeight="1">
      <c r="U849" s="420"/>
      <c r="AG849" s="420"/>
    </row>
    <row r="850" ht="15.75" customHeight="1">
      <c r="U850" s="420"/>
      <c r="AG850" s="420"/>
    </row>
    <row r="851" ht="15.75" customHeight="1">
      <c r="U851" s="420"/>
      <c r="AG851" s="420"/>
    </row>
    <row r="852" ht="15.75" customHeight="1">
      <c r="U852" s="420"/>
      <c r="AG852" s="420"/>
    </row>
    <row r="853" ht="15.75" customHeight="1">
      <c r="U853" s="420"/>
      <c r="AG853" s="420"/>
    </row>
    <row r="854" ht="15.75" customHeight="1">
      <c r="U854" s="420"/>
      <c r="AG854" s="420"/>
    </row>
    <row r="855" ht="15.75" customHeight="1">
      <c r="U855" s="420"/>
      <c r="AG855" s="420"/>
    </row>
    <row r="856" ht="15.75" customHeight="1">
      <c r="U856" s="420"/>
      <c r="AG856" s="420"/>
    </row>
    <row r="857" ht="15.75" customHeight="1">
      <c r="U857" s="420"/>
      <c r="AG857" s="420"/>
    </row>
    <row r="858" ht="15.75" customHeight="1">
      <c r="U858" s="420"/>
      <c r="AG858" s="420"/>
    </row>
    <row r="859" ht="15.75" customHeight="1">
      <c r="U859" s="420"/>
      <c r="AG859" s="420"/>
    </row>
    <row r="860" ht="15.75" customHeight="1">
      <c r="U860" s="420"/>
      <c r="AG860" s="420"/>
    </row>
    <row r="861" ht="15.75" customHeight="1">
      <c r="U861" s="420"/>
      <c r="AG861" s="420"/>
    </row>
    <row r="862" ht="15.75" customHeight="1">
      <c r="U862" s="420"/>
      <c r="AG862" s="420"/>
    </row>
    <row r="863" ht="15.75" customHeight="1">
      <c r="U863" s="420"/>
      <c r="AG863" s="420"/>
    </row>
    <row r="864" ht="15.75" customHeight="1">
      <c r="U864" s="420"/>
      <c r="AG864" s="420"/>
    </row>
    <row r="865" ht="15.75" customHeight="1">
      <c r="U865" s="420"/>
      <c r="AG865" s="420"/>
    </row>
    <row r="866" ht="15.75" customHeight="1">
      <c r="U866" s="420"/>
      <c r="AG866" s="420"/>
    </row>
    <row r="867" ht="15.75" customHeight="1">
      <c r="U867" s="420"/>
      <c r="AG867" s="420"/>
    </row>
    <row r="868" ht="15.75" customHeight="1">
      <c r="U868" s="420"/>
      <c r="AG868" s="420"/>
    </row>
    <row r="869" ht="15.75" customHeight="1">
      <c r="U869" s="420"/>
      <c r="AG869" s="420"/>
    </row>
    <row r="870" ht="15.75" customHeight="1">
      <c r="U870" s="420"/>
      <c r="AG870" s="420"/>
    </row>
    <row r="871" ht="15.75" customHeight="1">
      <c r="U871" s="420"/>
      <c r="AG871" s="420"/>
    </row>
    <row r="872" ht="15.75" customHeight="1">
      <c r="U872" s="420"/>
      <c r="AG872" s="420"/>
    </row>
    <row r="873" ht="15.75" customHeight="1">
      <c r="U873" s="420"/>
      <c r="AG873" s="420"/>
    </row>
    <row r="874" ht="15.75" customHeight="1">
      <c r="U874" s="420"/>
      <c r="AG874" s="420"/>
    </row>
    <row r="875" ht="15.75" customHeight="1">
      <c r="U875" s="420"/>
      <c r="AG875" s="420"/>
    </row>
    <row r="876" ht="15.75" customHeight="1">
      <c r="U876" s="420"/>
      <c r="AG876" s="420"/>
    </row>
    <row r="877" ht="15.75" customHeight="1">
      <c r="U877" s="420"/>
      <c r="AG877" s="420"/>
    </row>
    <row r="878" ht="15.75" customHeight="1">
      <c r="U878" s="420"/>
      <c r="AG878" s="420"/>
    </row>
    <row r="879" ht="15.75" customHeight="1">
      <c r="U879" s="420"/>
      <c r="AG879" s="420"/>
    </row>
    <row r="880" ht="15.75" customHeight="1">
      <c r="U880" s="420"/>
      <c r="AG880" s="420"/>
    </row>
    <row r="881" ht="15.75" customHeight="1">
      <c r="U881" s="420"/>
      <c r="AG881" s="420"/>
    </row>
    <row r="882" ht="15.75" customHeight="1">
      <c r="U882" s="420"/>
      <c r="AG882" s="420"/>
    </row>
    <row r="883" ht="15.75" customHeight="1">
      <c r="U883" s="420"/>
      <c r="AG883" s="420"/>
    </row>
    <row r="884" ht="15.75" customHeight="1">
      <c r="U884" s="420"/>
      <c r="AG884" s="420"/>
    </row>
    <row r="885" ht="15.75" customHeight="1">
      <c r="U885" s="420"/>
      <c r="AG885" s="420"/>
    </row>
    <row r="886" ht="15.75" customHeight="1">
      <c r="U886" s="420"/>
      <c r="AG886" s="420"/>
    </row>
    <row r="887" ht="15.75" customHeight="1">
      <c r="U887" s="420"/>
      <c r="AG887" s="420"/>
    </row>
    <row r="888" ht="15.75" customHeight="1">
      <c r="U888" s="420"/>
      <c r="AG888" s="420"/>
    </row>
    <row r="889" ht="15.75" customHeight="1">
      <c r="U889" s="420"/>
      <c r="AG889" s="420"/>
    </row>
    <row r="890" ht="15.75" customHeight="1">
      <c r="U890" s="420"/>
      <c r="AG890" s="420"/>
    </row>
    <row r="891" ht="15.75" customHeight="1">
      <c r="U891" s="420"/>
      <c r="AG891" s="420"/>
    </row>
    <row r="892" ht="15.75" customHeight="1">
      <c r="U892" s="420"/>
      <c r="AG892" s="420"/>
    </row>
    <row r="893" ht="15.75" customHeight="1">
      <c r="U893" s="420"/>
      <c r="AG893" s="420"/>
    </row>
    <row r="894" ht="15.75" customHeight="1">
      <c r="U894" s="420"/>
      <c r="AG894" s="420"/>
    </row>
    <row r="895" ht="15.75" customHeight="1">
      <c r="U895" s="420"/>
      <c r="AG895" s="420"/>
    </row>
    <row r="896" ht="15.75" customHeight="1">
      <c r="U896" s="420"/>
      <c r="AG896" s="420"/>
    </row>
    <row r="897" ht="15.75" customHeight="1">
      <c r="U897" s="420"/>
      <c r="AG897" s="420"/>
    </row>
    <row r="898" ht="15.75" customHeight="1">
      <c r="U898" s="420"/>
      <c r="AG898" s="420"/>
    </row>
    <row r="899" ht="15.75" customHeight="1">
      <c r="U899" s="420"/>
      <c r="AG899" s="420"/>
    </row>
    <row r="900" ht="15.75" customHeight="1">
      <c r="U900" s="420"/>
      <c r="AG900" s="420"/>
    </row>
    <row r="901" ht="15.75" customHeight="1">
      <c r="U901" s="420"/>
      <c r="AG901" s="420"/>
    </row>
    <row r="902" ht="15.75" customHeight="1">
      <c r="U902" s="420"/>
      <c r="AG902" s="420"/>
    </row>
    <row r="903" ht="15.75" customHeight="1">
      <c r="U903" s="420"/>
      <c r="AG903" s="420"/>
    </row>
    <row r="904" ht="15.75" customHeight="1">
      <c r="U904" s="420"/>
      <c r="AG904" s="420"/>
    </row>
    <row r="905" ht="15.75" customHeight="1">
      <c r="U905" s="420"/>
      <c r="AG905" s="420"/>
    </row>
    <row r="906" ht="15.75" customHeight="1">
      <c r="U906" s="420"/>
      <c r="AG906" s="420"/>
    </row>
    <row r="907" ht="15.75" customHeight="1">
      <c r="U907" s="420"/>
      <c r="AG907" s="420"/>
    </row>
    <row r="908" ht="15.75" customHeight="1">
      <c r="U908" s="420"/>
      <c r="AG908" s="420"/>
    </row>
    <row r="909" ht="15.75" customHeight="1">
      <c r="U909" s="420"/>
      <c r="AG909" s="420"/>
    </row>
    <row r="910" ht="15.75" customHeight="1">
      <c r="U910" s="420"/>
      <c r="AG910" s="420"/>
    </row>
    <row r="911" ht="15.75" customHeight="1">
      <c r="U911" s="420"/>
      <c r="AG911" s="420"/>
    </row>
    <row r="912" ht="15.75" customHeight="1">
      <c r="U912" s="420"/>
      <c r="AG912" s="420"/>
    </row>
    <row r="913" ht="15.75" customHeight="1">
      <c r="U913" s="420"/>
      <c r="AG913" s="420"/>
    </row>
    <row r="914" ht="15.75" customHeight="1">
      <c r="U914" s="420"/>
      <c r="AG914" s="420"/>
    </row>
    <row r="915" ht="15.75" customHeight="1">
      <c r="U915" s="420"/>
      <c r="AG915" s="420"/>
    </row>
    <row r="916" ht="15.75" customHeight="1">
      <c r="U916" s="420"/>
      <c r="AG916" s="420"/>
    </row>
    <row r="917" ht="15.75" customHeight="1">
      <c r="U917" s="420"/>
      <c r="AG917" s="420"/>
    </row>
    <row r="918" ht="15.75" customHeight="1">
      <c r="U918" s="420"/>
      <c r="AG918" s="420"/>
    </row>
    <row r="919" ht="15.75" customHeight="1">
      <c r="U919" s="420"/>
      <c r="AG919" s="420"/>
    </row>
    <row r="920" ht="15.75" customHeight="1">
      <c r="U920" s="420"/>
      <c r="AG920" s="420"/>
    </row>
    <row r="921" ht="15.75" customHeight="1">
      <c r="U921" s="420"/>
      <c r="AG921" s="420"/>
    </row>
    <row r="922" ht="15.75" customHeight="1">
      <c r="U922" s="420"/>
      <c r="AG922" s="420"/>
    </row>
    <row r="923" ht="15.75" customHeight="1">
      <c r="U923" s="420"/>
      <c r="AG923" s="420"/>
    </row>
    <row r="924" ht="15.75" customHeight="1">
      <c r="U924" s="420"/>
      <c r="AG924" s="420"/>
    </row>
    <row r="925" ht="15.75" customHeight="1">
      <c r="U925" s="420"/>
      <c r="AG925" s="420"/>
    </row>
    <row r="926" ht="15.75" customHeight="1">
      <c r="U926" s="420"/>
      <c r="AG926" s="420"/>
    </row>
    <row r="927" ht="15.75" customHeight="1">
      <c r="U927" s="420"/>
      <c r="AG927" s="420"/>
    </row>
    <row r="928" ht="15.75" customHeight="1">
      <c r="U928" s="420"/>
      <c r="AG928" s="420"/>
    </row>
    <row r="929" ht="15.75" customHeight="1">
      <c r="U929" s="420"/>
      <c r="AG929" s="420"/>
    </row>
    <row r="930" ht="15.75" customHeight="1">
      <c r="U930" s="420"/>
      <c r="AG930" s="420"/>
    </row>
    <row r="931" ht="15.75" customHeight="1">
      <c r="U931" s="420"/>
      <c r="AG931" s="420"/>
    </row>
    <row r="932" ht="15.75" customHeight="1">
      <c r="U932" s="420"/>
      <c r="AG932" s="420"/>
    </row>
    <row r="933" ht="15.75" customHeight="1">
      <c r="U933" s="420"/>
      <c r="AG933" s="420"/>
    </row>
    <row r="934" ht="15.75" customHeight="1">
      <c r="U934" s="420"/>
      <c r="AG934" s="420"/>
    </row>
    <row r="935" ht="15.75" customHeight="1">
      <c r="U935" s="420"/>
      <c r="AG935" s="420"/>
    </row>
    <row r="936" ht="15.75" customHeight="1">
      <c r="U936" s="420"/>
      <c r="AG936" s="420"/>
    </row>
    <row r="937" ht="15.75" customHeight="1">
      <c r="U937" s="420"/>
      <c r="AG937" s="420"/>
    </row>
    <row r="938" ht="15.75" customHeight="1">
      <c r="U938" s="420"/>
      <c r="AG938" s="420"/>
    </row>
    <row r="939" ht="15.75" customHeight="1">
      <c r="U939" s="420"/>
      <c r="AG939" s="420"/>
    </row>
    <row r="940" ht="15.75" customHeight="1">
      <c r="U940" s="420"/>
      <c r="AG940" s="420"/>
    </row>
    <row r="941" ht="15.75" customHeight="1">
      <c r="U941" s="420"/>
      <c r="AG941" s="420"/>
    </row>
    <row r="942" ht="15.75" customHeight="1">
      <c r="U942" s="420"/>
      <c r="AG942" s="420"/>
    </row>
    <row r="943" ht="15.75" customHeight="1">
      <c r="U943" s="420"/>
      <c r="AG943" s="420"/>
    </row>
    <row r="944" ht="15.75" customHeight="1">
      <c r="U944" s="420"/>
      <c r="AG944" s="420"/>
    </row>
    <row r="945" ht="15.75" customHeight="1">
      <c r="U945" s="420"/>
      <c r="AG945" s="420"/>
    </row>
    <row r="946" ht="15.75" customHeight="1">
      <c r="U946" s="420"/>
      <c r="AG946" s="420"/>
    </row>
    <row r="947" ht="15.75" customHeight="1">
      <c r="U947" s="420"/>
      <c r="AG947" s="420"/>
    </row>
    <row r="948" ht="15.75" customHeight="1">
      <c r="U948" s="420"/>
      <c r="AG948" s="420"/>
    </row>
    <row r="949" ht="15.75" customHeight="1">
      <c r="U949" s="420"/>
      <c r="AG949" s="420"/>
    </row>
    <row r="950" ht="15.75" customHeight="1">
      <c r="U950" s="420"/>
      <c r="AG950" s="420"/>
    </row>
    <row r="951" ht="15.75" customHeight="1">
      <c r="U951" s="420"/>
      <c r="AG951" s="420"/>
    </row>
    <row r="952" ht="15.75" customHeight="1">
      <c r="U952" s="420"/>
      <c r="AG952" s="420"/>
    </row>
    <row r="953" ht="15.75" customHeight="1">
      <c r="U953" s="420"/>
      <c r="AG953" s="420"/>
    </row>
    <row r="954" ht="15.75" customHeight="1">
      <c r="U954" s="420"/>
      <c r="AG954" s="420"/>
    </row>
    <row r="955" ht="15.75" customHeight="1">
      <c r="U955" s="420"/>
      <c r="AG955" s="420"/>
    </row>
    <row r="956" ht="15.75" customHeight="1">
      <c r="U956" s="420"/>
      <c r="AG956" s="420"/>
    </row>
    <row r="957" ht="15.75" customHeight="1">
      <c r="U957" s="420"/>
      <c r="AG957" s="420"/>
    </row>
    <row r="958" ht="15.75" customHeight="1">
      <c r="U958" s="420"/>
      <c r="AG958" s="420"/>
    </row>
    <row r="959" ht="15.75" customHeight="1">
      <c r="U959" s="420"/>
      <c r="AG959" s="420"/>
    </row>
    <row r="960" ht="15.75" customHeight="1">
      <c r="U960" s="420"/>
      <c r="AG960" s="420"/>
    </row>
    <row r="961" ht="15.75" customHeight="1">
      <c r="U961" s="420"/>
      <c r="AG961" s="420"/>
    </row>
    <row r="962" ht="15.75" customHeight="1">
      <c r="U962" s="420"/>
      <c r="AG962" s="420"/>
    </row>
    <row r="963" ht="15.75" customHeight="1">
      <c r="U963" s="420"/>
      <c r="AG963" s="420"/>
    </row>
    <row r="964" ht="15.75" customHeight="1">
      <c r="U964" s="420"/>
      <c r="AG964" s="420"/>
    </row>
    <row r="965" ht="15.75" customHeight="1">
      <c r="U965" s="420"/>
      <c r="AG965" s="420"/>
    </row>
    <row r="966" ht="15.75" customHeight="1">
      <c r="U966" s="420"/>
      <c r="AG966" s="420"/>
    </row>
    <row r="967" ht="15.75" customHeight="1">
      <c r="U967" s="420"/>
      <c r="AG967" s="420"/>
    </row>
    <row r="968" ht="15.75" customHeight="1">
      <c r="U968" s="420"/>
      <c r="AG968" s="420"/>
    </row>
    <row r="969" ht="15.75" customHeight="1">
      <c r="U969" s="420"/>
      <c r="AG969" s="420"/>
    </row>
    <row r="970" ht="15.75" customHeight="1">
      <c r="U970" s="420"/>
      <c r="AG970" s="420"/>
    </row>
    <row r="971" ht="15.75" customHeight="1">
      <c r="U971" s="420"/>
      <c r="AG971" s="420"/>
    </row>
    <row r="972" ht="15.75" customHeight="1">
      <c r="U972" s="420"/>
      <c r="AG972" s="420"/>
    </row>
    <row r="973" ht="15.75" customHeight="1">
      <c r="U973" s="420"/>
      <c r="AG973" s="420"/>
    </row>
    <row r="974" ht="15.75" customHeight="1">
      <c r="U974" s="420"/>
      <c r="AG974" s="420"/>
    </row>
    <row r="975" ht="15.75" customHeight="1">
      <c r="U975" s="420"/>
      <c r="AG975" s="420"/>
    </row>
    <row r="976" ht="15.75" customHeight="1">
      <c r="U976" s="420"/>
      <c r="AG976" s="420"/>
    </row>
    <row r="977" ht="15.75" customHeight="1">
      <c r="U977" s="420"/>
      <c r="AG977" s="420"/>
    </row>
    <row r="978" ht="15.75" customHeight="1">
      <c r="U978" s="420"/>
      <c r="AG978" s="420"/>
    </row>
    <row r="979" ht="15.75" customHeight="1">
      <c r="U979" s="420"/>
      <c r="AG979" s="420"/>
    </row>
    <row r="980" ht="15.75" customHeight="1">
      <c r="U980" s="420"/>
      <c r="AG980" s="420"/>
    </row>
    <row r="981" ht="15.75" customHeight="1">
      <c r="U981" s="420"/>
      <c r="AG981" s="420"/>
    </row>
    <row r="982" ht="15.75" customHeight="1">
      <c r="U982" s="420"/>
      <c r="AG982" s="420"/>
    </row>
    <row r="983" ht="15.75" customHeight="1">
      <c r="U983" s="420"/>
      <c r="AG983" s="420"/>
    </row>
    <row r="984" ht="15.75" customHeight="1">
      <c r="U984" s="420"/>
      <c r="AG984" s="420"/>
    </row>
    <row r="985" ht="15.75" customHeight="1">
      <c r="U985" s="420"/>
      <c r="AG985" s="420"/>
    </row>
    <row r="986" ht="15.75" customHeight="1">
      <c r="U986" s="420"/>
      <c r="AG986" s="420"/>
    </row>
    <row r="987" ht="15.75" customHeight="1">
      <c r="U987" s="420"/>
      <c r="AG987" s="420"/>
    </row>
    <row r="988" ht="15.75" customHeight="1">
      <c r="U988" s="420"/>
      <c r="AG988" s="420"/>
    </row>
    <row r="989" ht="15.75" customHeight="1">
      <c r="U989" s="420"/>
      <c r="AG989" s="420"/>
    </row>
    <row r="990" ht="15.75" customHeight="1">
      <c r="U990" s="420"/>
      <c r="AG990" s="420"/>
    </row>
    <row r="991" ht="15.75" customHeight="1">
      <c r="U991" s="420"/>
      <c r="AG991" s="420"/>
    </row>
    <row r="992" ht="15.75" customHeight="1">
      <c r="U992" s="420"/>
      <c r="AG992" s="420"/>
    </row>
    <row r="993" ht="15.75" customHeight="1">
      <c r="U993" s="420"/>
      <c r="AG993" s="420"/>
    </row>
    <row r="994" ht="15.75" customHeight="1">
      <c r="U994" s="420"/>
      <c r="AG994" s="420"/>
    </row>
    <row r="995" ht="15.75" customHeight="1">
      <c r="U995" s="420"/>
      <c r="AG995" s="420"/>
    </row>
    <row r="996" ht="15.75" customHeight="1">
      <c r="U996" s="420"/>
      <c r="AG996" s="420"/>
    </row>
    <row r="997" ht="15.75" customHeight="1">
      <c r="U997" s="420"/>
      <c r="AG997" s="420"/>
    </row>
    <row r="998" ht="15.75" customHeight="1">
      <c r="U998" s="420"/>
      <c r="AG998" s="420"/>
    </row>
    <row r="999" ht="15.75" customHeight="1">
      <c r="U999" s="420"/>
      <c r="AG999" s="420"/>
    </row>
    <row r="1000" ht="15.75" customHeight="1">
      <c r="U1000" s="420"/>
      <c r="AG1000" s="420"/>
    </row>
  </sheetData>
  <mergeCells count="62">
    <mergeCell ref="M4:R4"/>
    <mergeCell ref="Y4:AD4"/>
    <mergeCell ref="AE4:AG5"/>
    <mergeCell ref="M5:O5"/>
    <mergeCell ref="P5:R5"/>
    <mergeCell ref="Y5:AA5"/>
    <mergeCell ref="AB5:AD5"/>
    <mergeCell ref="B5:D5"/>
    <mergeCell ref="E5:G5"/>
    <mergeCell ref="C6:D6"/>
    <mergeCell ref="E6:E7"/>
    <mergeCell ref="F6:G6"/>
    <mergeCell ref="H6:H7"/>
    <mergeCell ref="I6:J6"/>
    <mergeCell ref="N6:O6"/>
    <mergeCell ref="P6:P7"/>
    <mergeCell ref="Q6:R6"/>
    <mergeCell ref="Z6:AA6"/>
    <mergeCell ref="AB6:AB7"/>
    <mergeCell ref="AC6:AD6"/>
    <mergeCell ref="AE6:AE7"/>
    <mergeCell ref="AF6:AG6"/>
    <mergeCell ref="B63:G63"/>
    <mergeCell ref="B64:D64"/>
    <mergeCell ref="E64:G64"/>
    <mergeCell ref="P65:P66"/>
    <mergeCell ref="Q65:R65"/>
    <mergeCell ref="S63:U64"/>
    <mergeCell ref="T65:U65"/>
    <mergeCell ref="M47:U47"/>
    <mergeCell ref="Y47:AG47"/>
    <mergeCell ref="A63:A66"/>
    <mergeCell ref="H63:J64"/>
    <mergeCell ref="L63:L66"/>
    <mergeCell ref="M63:R63"/>
    <mergeCell ref="S65:S66"/>
    <mergeCell ref="S4:U5"/>
    <mergeCell ref="T6:U6"/>
    <mergeCell ref="A4:A7"/>
    <mergeCell ref="B4:G4"/>
    <mergeCell ref="H4:J5"/>
    <mergeCell ref="L4:L7"/>
    <mergeCell ref="W4:W7"/>
    <mergeCell ref="X4:X7"/>
    <mergeCell ref="S6:S7"/>
    <mergeCell ref="B21:J21"/>
    <mergeCell ref="M21:U21"/>
    <mergeCell ref="Y21:AG21"/>
    <mergeCell ref="B34:J34"/>
    <mergeCell ref="M34:U34"/>
    <mergeCell ref="Y34:AG34"/>
    <mergeCell ref="B47:J47"/>
    <mergeCell ref="M64:O64"/>
    <mergeCell ref="P64:R64"/>
    <mergeCell ref="L79:U79"/>
    <mergeCell ref="C65:D65"/>
    <mergeCell ref="E65:E66"/>
    <mergeCell ref="F65:G65"/>
    <mergeCell ref="H65:H66"/>
    <mergeCell ref="A79:J79"/>
    <mergeCell ref="I65:J65"/>
    <mergeCell ref="N65:O65"/>
  </mergeCell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26" width="8.71"/>
    <col customWidth="1" min="27" max="27" width="11.14"/>
    <col customWidth="1" min="28" max="28" width="6.0"/>
    <col customWidth="1" min="29" max="29" width="8.29"/>
    <col customWidth="1" min="30" max="30" width="6.0"/>
    <col customWidth="1" min="31" max="31" width="8.29"/>
    <col customWidth="1" min="32" max="32" width="6.0"/>
    <col customWidth="1" min="33" max="33" width="8.29"/>
    <col customWidth="1" min="34" max="34" width="6.71"/>
    <col customWidth="1" min="35" max="35" width="8.29"/>
    <col customWidth="1" min="36" max="36" width="6.71"/>
    <col customWidth="1" min="37" max="37" width="8.29"/>
    <col customWidth="1" min="38" max="38" width="6.71"/>
    <col customWidth="1" min="39" max="39" width="8.29"/>
    <col customWidth="1" min="40" max="40" width="6.71"/>
    <col customWidth="1" min="41" max="41" width="8.29"/>
    <col customWidth="1" min="42" max="42" width="6.71"/>
    <col customWidth="1" min="43" max="43" width="8.29"/>
    <col customWidth="1" min="44" max="44" width="6.0"/>
    <col customWidth="1" min="45" max="45" width="8.29"/>
    <col customWidth="1" min="46" max="46" width="6.0"/>
    <col customWidth="1" min="47" max="47" width="8.29"/>
    <col customWidth="1" min="48" max="48" width="6.71"/>
    <col customWidth="1" min="49" max="49" width="8.29"/>
    <col customWidth="1" min="50" max="50" width="6.71"/>
    <col customWidth="1" min="51" max="51" width="8.29"/>
    <col customWidth="1" min="52" max="52" width="8.71"/>
    <col customWidth="1" min="53" max="53" width="11.14"/>
    <col customWidth="1" min="54" max="54" width="7.71"/>
    <col customWidth="1" min="55" max="55" width="8.57"/>
    <col customWidth="1" min="56" max="56" width="6.14"/>
    <col customWidth="1" min="57" max="57" width="8.57"/>
    <col customWidth="1" min="58" max="58" width="6.14"/>
    <col customWidth="1" min="59" max="59" width="8.57"/>
    <col customWidth="1" min="60" max="60" width="7.29"/>
    <col customWidth="1" min="61" max="61" width="8.57"/>
    <col customWidth="1" min="62" max="62" width="7.29"/>
    <col customWidth="1" min="63" max="63" width="8.57"/>
    <col customWidth="1" min="64" max="64" width="7.29"/>
    <col customWidth="1" min="65" max="65" width="8.57"/>
    <col customWidth="1" min="66" max="66" width="7.29"/>
    <col customWidth="1" min="67" max="67" width="8.57"/>
    <col customWidth="1" min="68" max="68" width="7.29"/>
    <col customWidth="1" min="69" max="69" width="8.57"/>
    <col customWidth="1" min="70" max="70" width="6.14"/>
    <col customWidth="1" min="71" max="71" width="8.57"/>
    <col customWidth="1" min="72" max="72" width="6.14"/>
    <col customWidth="1" min="73" max="73" width="8.57"/>
    <col customWidth="1" min="74" max="74" width="6.14"/>
    <col customWidth="1" min="75" max="75" width="8.57"/>
    <col customWidth="1" min="76" max="76" width="6.57"/>
    <col customWidth="1" min="77" max="77" width="8.57"/>
  </cols>
  <sheetData>
    <row r="1">
      <c r="A1" s="144" t="s">
        <v>212</v>
      </c>
      <c r="AA1" s="144" t="s">
        <v>213</v>
      </c>
      <c r="BA1" s="144" t="s">
        <v>214</v>
      </c>
    </row>
    <row r="2">
      <c r="A2" s="3" t="s">
        <v>6</v>
      </c>
      <c r="AA2" s="3" t="s">
        <v>7</v>
      </c>
      <c r="BA2" s="3" t="s">
        <v>8</v>
      </c>
    </row>
    <row r="4">
      <c r="A4" s="286" t="s">
        <v>79</v>
      </c>
      <c r="B4" s="450" t="s">
        <v>50</v>
      </c>
      <c r="C4" s="8"/>
      <c r="D4" s="450" t="s">
        <v>53</v>
      </c>
      <c r="E4" s="8"/>
      <c r="F4" s="450" t="s">
        <v>54</v>
      </c>
      <c r="G4" s="8"/>
      <c r="H4" s="450" t="s">
        <v>55</v>
      </c>
      <c r="I4" s="8"/>
      <c r="J4" s="450" t="s">
        <v>56</v>
      </c>
      <c r="K4" s="8"/>
      <c r="L4" s="450" t="s">
        <v>57</v>
      </c>
      <c r="M4" s="8"/>
      <c r="N4" s="450" t="s">
        <v>59</v>
      </c>
      <c r="O4" s="8"/>
      <c r="P4" s="450" t="s">
        <v>60</v>
      </c>
      <c r="Q4" s="8"/>
      <c r="R4" s="450" t="s">
        <v>61</v>
      </c>
      <c r="S4" s="8"/>
      <c r="T4" s="450" t="s">
        <v>62</v>
      </c>
      <c r="U4" s="8"/>
      <c r="V4" s="450" t="s">
        <v>65</v>
      </c>
      <c r="W4" s="8"/>
      <c r="X4" s="450" t="s">
        <v>13</v>
      </c>
      <c r="Y4" s="10"/>
      <c r="AA4" s="286" t="s">
        <v>79</v>
      </c>
      <c r="AB4" s="450" t="s">
        <v>50</v>
      </c>
      <c r="AC4" s="8"/>
      <c r="AD4" s="450" t="s">
        <v>53</v>
      </c>
      <c r="AE4" s="8"/>
      <c r="AF4" s="450" t="s">
        <v>54</v>
      </c>
      <c r="AG4" s="8"/>
      <c r="AH4" s="450" t="s">
        <v>55</v>
      </c>
      <c r="AI4" s="8"/>
      <c r="AJ4" s="450" t="s">
        <v>56</v>
      </c>
      <c r="AK4" s="8"/>
      <c r="AL4" s="450" t="s">
        <v>57</v>
      </c>
      <c r="AM4" s="8"/>
      <c r="AN4" s="450" t="s">
        <v>59</v>
      </c>
      <c r="AO4" s="8"/>
      <c r="AP4" s="450" t="s">
        <v>60</v>
      </c>
      <c r="AQ4" s="8"/>
      <c r="AR4" s="450" t="s">
        <v>61</v>
      </c>
      <c r="AS4" s="8"/>
      <c r="AT4" s="450" t="s">
        <v>62</v>
      </c>
      <c r="AU4" s="8"/>
      <c r="AV4" s="450" t="s">
        <v>65</v>
      </c>
      <c r="AW4" s="8"/>
      <c r="AX4" s="450" t="s">
        <v>13</v>
      </c>
      <c r="AY4" s="10"/>
      <c r="BA4" s="286" t="s">
        <v>79</v>
      </c>
      <c r="BB4" s="450" t="s">
        <v>50</v>
      </c>
      <c r="BC4" s="8"/>
      <c r="BD4" s="450" t="s">
        <v>53</v>
      </c>
      <c r="BE4" s="8"/>
      <c r="BF4" s="450" t="s">
        <v>54</v>
      </c>
      <c r="BG4" s="8"/>
      <c r="BH4" s="450" t="s">
        <v>55</v>
      </c>
      <c r="BI4" s="8"/>
      <c r="BJ4" s="450" t="s">
        <v>56</v>
      </c>
      <c r="BK4" s="8"/>
      <c r="BL4" s="450" t="s">
        <v>57</v>
      </c>
      <c r="BM4" s="8"/>
      <c r="BN4" s="450" t="s">
        <v>59</v>
      </c>
      <c r="BO4" s="8"/>
      <c r="BP4" s="450" t="s">
        <v>60</v>
      </c>
      <c r="BQ4" s="8"/>
      <c r="BR4" s="450" t="s">
        <v>61</v>
      </c>
      <c r="BS4" s="8"/>
      <c r="BT4" s="450" t="s">
        <v>62</v>
      </c>
      <c r="BU4" s="8"/>
      <c r="BV4" s="450" t="s">
        <v>65</v>
      </c>
      <c r="BW4" s="8"/>
      <c r="BX4" s="450" t="s">
        <v>13</v>
      </c>
      <c r="BY4" s="10"/>
    </row>
    <row r="5">
      <c r="A5" s="187"/>
      <c r="B5" s="25" t="s">
        <v>21</v>
      </c>
      <c r="C5" s="25" t="s">
        <v>44</v>
      </c>
      <c r="D5" s="25" t="s">
        <v>21</v>
      </c>
      <c r="E5" s="25" t="s">
        <v>44</v>
      </c>
      <c r="F5" s="25" t="s">
        <v>21</v>
      </c>
      <c r="G5" s="25" t="s">
        <v>44</v>
      </c>
      <c r="H5" s="25" t="s">
        <v>21</v>
      </c>
      <c r="I5" s="25" t="s">
        <v>44</v>
      </c>
      <c r="J5" s="25" t="s">
        <v>21</v>
      </c>
      <c r="K5" s="25" t="s">
        <v>44</v>
      </c>
      <c r="L5" s="25" t="s">
        <v>21</v>
      </c>
      <c r="M5" s="25" t="s">
        <v>44</v>
      </c>
      <c r="N5" s="25" t="s">
        <v>21</v>
      </c>
      <c r="O5" s="25" t="s">
        <v>44</v>
      </c>
      <c r="P5" s="25" t="s">
        <v>21</v>
      </c>
      <c r="Q5" s="25" t="s">
        <v>44</v>
      </c>
      <c r="R5" s="25" t="s">
        <v>21</v>
      </c>
      <c r="S5" s="25" t="s">
        <v>44</v>
      </c>
      <c r="T5" s="25" t="s">
        <v>21</v>
      </c>
      <c r="U5" s="25" t="s">
        <v>44</v>
      </c>
      <c r="V5" s="25" t="s">
        <v>21</v>
      </c>
      <c r="W5" s="25" t="s">
        <v>44</v>
      </c>
      <c r="X5" s="25" t="s">
        <v>21</v>
      </c>
      <c r="Y5" s="228" t="s">
        <v>44</v>
      </c>
      <c r="AA5" s="187"/>
      <c r="AB5" s="25" t="s">
        <v>21</v>
      </c>
      <c r="AC5" s="25" t="s">
        <v>44</v>
      </c>
      <c r="AD5" s="25" t="s">
        <v>21</v>
      </c>
      <c r="AE5" s="25" t="s">
        <v>44</v>
      </c>
      <c r="AF5" s="25" t="s">
        <v>21</v>
      </c>
      <c r="AG5" s="25" t="s">
        <v>44</v>
      </c>
      <c r="AH5" s="25" t="s">
        <v>21</v>
      </c>
      <c r="AI5" s="25" t="s">
        <v>44</v>
      </c>
      <c r="AJ5" s="25" t="s">
        <v>21</v>
      </c>
      <c r="AK5" s="25" t="s">
        <v>44</v>
      </c>
      <c r="AL5" s="25" t="s">
        <v>21</v>
      </c>
      <c r="AM5" s="25" t="s">
        <v>44</v>
      </c>
      <c r="AN5" s="25" t="s">
        <v>21</v>
      </c>
      <c r="AO5" s="25" t="s">
        <v>44</v>
      </c>
      <c r="AP5" s="25" t="s">
        <v>21</v>
      </c>
      <c r="AQ5" s="25" t="s">
        <v>44</v>
      </c>
      <c r="AR5" s="25" t="s">
        <v>21</v>
      </c>
      <c r="AS5" s="25" t="s">
        <v>44</v>
      </c>
      <c r="AT5" s="25" t="s">
        <v>21</v>
      </c>
      <c r="AU5" s="25" t="s">
        <v>44</v>
      </c>
      <c r="AV5" s="25" t="s">
        <v>21</v>
      </c>
      <c r="AW5" s="25" t="s">
        <v>44</v>
      </c>
      <c r="AX5" s="25" t="s">
        <v>21</v>
      </c>
      <c r="AY5" s="228" t="s">
        <v>44</v>
      </c>
      <c r="BA5" s="187"/>
      <c r="BB5" s="25" t="s">
        <v>21</v>
      </c>
      <c r="BC5" s="25" t="s">
        <v>44</v>
      </c>
      <c r="BD5" s="25" t="s">
        <v>21</v>
      </c>
      <c r="BE5" s="25" t="s">
        <v>44</v>
      </c>
      <c r="BF5" s="25" t="s">
        <v>21</v>
      </c>
      <c r="BG5" s="25" t="s">
        <v>44</v>
      </c>
      <c r="BH5" s="25" t="s">
        <v>21</v>
      </c>
      <c r="BI5" s="25" t="s">
        <v>44</v>
      </c>
      <c r="BJ5" s="25" t="s">
        <v>21</v>
      </c>
      <c r="BK5" s="25" t="s">
        <v>44</v>
      </c>
      <c r="BL5" s="25" t="s">
        <v>21</v>
      </c>
      <c r="BM5" s="25" t="s">
        <v>44</v>
      </c>
      <c r="BN5" s="25" t="s">
        <v>21</v>
      </c>
      <c r="BO5" s="25" t="s">
        <v>44</v>
      </c>
      <c r="BP5" s="25" t="s">
        <v>21</v>
      </c>
      <c r="BQ5" s="25" t="s">
        <v>44</v>
      </c>
      <c r="BR5" s="25" t="s">
        <v>21</v>
      </c>
      <c r="BS5" s="25" t="s">
        <v>44</v>
      </c>
      <c r="BT5" s="25" t="s">
        <v>21</v>
      </c>
      <c r="BU5" s="25" t="s">
        <v>44</v>
      </c>
      <c r="BV5" s="25" t="s">
        <v>21</v>
      </c>
      <c r="BW5" s="25" t="s">
        <v>44</v>
      </c>
      <c r="BX5" s="25" t="s">
        <v>21</v>
      </c>
      <c r="BY5" s="228" t="s">
        <v>44</v>
      </c>
    </row>
    <row r="6">
      <c r="A6" s="159" t="s">
        <v>80</v>
      </c>
      <c r="B6" s="30">
        <v>17.0</v>
      </c>
      <c r="C6" s="31">
        <v>85.04183333333332</v>
      </c>
      <c r="D6" s="30">
        <v>120.0</v>
      </c>
      <c r="E6" s="31">
        <v>442.0403281118767</v>
      </c>
      <c r="F6" s="30">
        <v>754.0</v>
      </c>
      <c r="G6" s="31">
        <v>3249.7892865481413</v>
      </c>
      <c r="H6" s="30">
        <v>3134.0</v>
      </c>
      <c r="I6" s="31">
        <v>13684.143094811921</v>
      </c>
      <c r="J6" s="30">
        <v>5505.0</v>
      </c>
      <c r="K6" s="31">
        <v>31767.875058100864</v>
      </c>
      <c r="L6" s="30">
        <v>5060.0</v>
      </c>
      <c r="M6" s="31">
        <v>35151.74580393148</v>
      </c>
      <c r="N6" s="30">
        <v>3829.0</v>
      </c>
      <c r="O6" s="31">
        <v>26634.42771892301</v>
      </c>
      <c r="P6" s="30">
        <v>2727.0</v>
      </c>
      <c r="Q6" s="31">
        <v>20863.05114709599</v>
      </c>
      <c r="R6" s="30">
        <v>1085.0</v>
      </c>
      <c r="S6" s="31">
        <v>7998.297469516738</v>
      </c>
      <c r="T6" s="30">
        <v>102.0</v>
      </c>
      <c r="U6" s="31">
        <v>679.1650000000001</v>
      </c>
      <c r="V6" s="30"/>
      <c r="W6" s="31"/>
      <c r="X6" s="30">
        <f t="shared" ref="X6:Y6" si="1">B6+D6+F6+H6+J6+L6+N6+P6+R6+T6+V6</f>
        <v>22333</v>
      </c>
      <c r="Y6" s="457">
        <f t="shared" si="1"/>
        <v>140555.5767</v>
      </c>
      <c r="AA6" s="159" t="s">
        <v>81</v>
      </c>
      <c r="AB6" s="30">
        <v>28.0</v>
      </c>
      <c r="AC6" s="31">
        <v>112.20598455490034</v>
      </c>
      <c r="AD6" s="30">
        <v>187.0</v>
      </c>
      <c r="AE6" s="31">
        <v>512.4057031885549</v>
      </c>
      <c r="AF6" s="30">
        <v>1482.0</v>
      </c>
      <c r="AG6" s="31">
        <v>4804.287642344815</v>
      </c>
      <c r="AH6" s="30">
        <v>5716.0</v>
      </c>
      <c r="AI6" s="31">
        <v>19386.861435935338</v>
      </c>
      <c r="AJ6" s="30">
        <v>7065.0</v>
      </c>
      <c r="AK6" s="31">
        <v>35248.3257742536</v>
      </c>
      <c r="AL6" s="30">
        <v>6112.0</v>
      </c>
      <c r="AM6" s="31">
        <v>34470.76065675167</v>
      </c>
      <c r="AN6" s="30">
        <v>4678.0</v>
      </c>
      <c r="AO6" s="31">
        <v>29205.89084559635</v>
      </c>
      <c r="AP6" s="30">
        <v>3253.0</v>
      </c>
      <c r="AQ6" s="31">
        <v>21818.84188612149</v>
      </c>
      <c r="AR6" s="30">
        <v>1061.0</v>
      </c>
      <c r="AS6" s="31">
        <v>6175.672792279736</v>
      </c>
      <c r="AT6" s="30">
        <v>86.0</v>
      </c>
      <c r="AU6" s="31">
        <v>333.7829105847344</v>
      </c>
      <c r="AV6" s="30"/>
      <c r="AW6" s="31"/>
      <c r="AX6" s="30">
        <v>29668.0</v>
      </c>
      <c r="AY6" s="457">
        <v>152069.03563161145</v>
      </c>
      <c r="BA6" s="159" t="s">
        <v>81</v>
      </c>
      <c r="BB6" s="30">
        <v>41.0</v>
      </c>
      <c r="BC6" s="31">
        <v>169.95831399999994</v>
      </c>
      <c r="BD6" s="30">
        <v>144.0</v>
      </c>
      <c r="BE6" s="31">
        <v>711.640775</v>
      </c>
      <c r="BF6" s="30">
        <v>995.0</v>
      </c>
      <c r="BG6" s="31">
        <v>5412.511362999993</v>
      </c>
      <c r="BH6" s="30">
        <v>3280.0</v>
      </c>
      <c r="BI6" s="31">
        <v>23194.749101000027</v>
      </c>
      <c r="BJ6" s="30">
        <v>3979.0</v>
      </c>
      <c r="BK6" s="31">
        <v>36441.00366699996</v>
      </c>
      <c r="BL6" s="30">
        <v>3885.0</v>
      </c>
      <c r="BM6" s="31">
        <v>33530.46000699998</v>
      </c>
      <c r="BN6" s="30">
        <v>3449.0</v>
      </c>
      <c r="BO6" s="31">
        <v>30315.461226</v>
      </c>
      <c r="BP6" s="30">
        <v>2231.0</v>
      </c>
      <c r="BQ6" s="31">
        <v>20529.953783999998</v>
      </c>
      <c r="BR6" s="30">
        <v>640.0</v>
      </c>
      <c r="BS6" s="31">
        <v>4703.487118999995</v>
      </c>
      <c r="BT6" s="30">
        <v>36.0</v>
      </c>
      <c r="BU6" s="31">
        <v>272.71983500000005</v>
      </c>
      <c r="BV6" s="30">
        <v>1.0</v>
      </c>
      <c r="BW6" s="31">
        <v>2.2</v>
      </c>
      <c r="BX6" s="30">
        <v>18681.0</v>
      </c>
      <c r="BY6" s="457">
        <v>155284.14519100104</v>
      </c>
    </row>
    <row r="7">
      <c r="A7" s="162" t="s">
        <v>82</v>
      </c>
      <c r="B7" s="37"/>
      <c r="C7" s="38"/>
      <c r="D7" s="37">
        <v>4.0</v>
      </c>
      <c r="E7" s="38">
        <v>23.299999999999997</v>
      </c>
      <c r="F7" s="37">
        <v>56.0</v>
      </c>
      <c r="G7" s="38">
        <v>145.35681189992548</v>
      </c>
      <c r="H7" s="37">
        <v>152.0</v>
      </c>
      <c r="I7" s="38">
        <v>668.6289132326007</v>
      </c>
      <c r="J7" s="37">
        <v>296.0</v>
      </c>
      <c r="K7" s="38">
        <v>2200.7305075045874</v>
      </c>
      <c r="L7" s="37">
        <v>452.0</v>
      </c>
      <c r="M7" s="38">
        <v>3482.3979664886506</v>
      </c>
      <c r="N7" s="37">
        <v>421.0</v>
      </c>
      <c r="O7" s="38">
        <v>3941.707902126093</v>
      </c>
      <c r="P7" s="37">
        <v>246.0</v>
      </c>
      <c r="Q7" s="38">
        <v>2160.210262847527</v>
      </c>
      <c r="R7" s="37">
        <v>111.0</v>
      </c>
      <c r="S7" s="38">
        <v>795.0788653679651</v>
      </c>
      <c r="T7" s="37">
        <v>20.0</v>
      </c>
      <c r="U7" s="38">
        <v>118.07333333333334</v>
      </c>
      <c r="V7" s="37">
        <v>1.0</v>
      </c>
      <c r="W7" s="38">
        <v>2.6</v>
      </c>
      <c r="X7" s="37">
        <f t="shared" ref="X7:Y7" si="2">B7+D7+F7+H7+J7+L7+N7+P7+R7+T7+V7</f>
        <v>1759</v>
      </c>
      <c r="Y7" s="463">
        <f t="shared" si="2"/>
        <v>13538.08456</v>
      </c>
      <c r="AA7" s="162" t="s">
        <v>83</v>
      </c>
      <c r="AB7" s="37">
        <v>1.0</v>
      </c>
      <c r="AC7" s="38">
        <v>16.9</v>
      </c>
      <c r="AD7" s="37">
        <v>10.0</v>
      </c>
      <c r="AE7" s="38">
        <v>14.533777777777773</v>
      </c>
      <c r="AF7" s="37">
        <v>94.0</v>
      </c>
      <c r="AG7" s="38">
        <v>234.4150441919192</v>
      </c>
      <c r="AH7" s="37">
        <v>241.0</v>
      </c>
      <c r="AI7" s="38">
        <v>1004.1545444520677</v>
      </c>
      <c r="AJ7" s="37">
        <v>430.0</v>
      </c>
      <c r="AK7" s="38">
        <v>2704.667816449044</v>
      </c>
      <c r="AL7" s="37">
        <v>540.0</v>
      </c>
      <c r="AM7" s="38">
        <v>4017.1965811003656</v>
      </c>
      <c r="AN7" s="37">
        <v>440.0</v>
      </c>
      <c r="AO7" s="38">
        <v>3839.961913206873</v>
      </c>
      <c r="AP7" s="37">
        <v>252.0</v>
      </c>
      <c r="AQ7" s="38">
        <v>2001.7672915618175</v>
      </c>
      <c r="AR7" s="37">
        <v>117.0</v>
      </c>
      <c r="AS7" s="38">
        <v>715.3058969191918</v>
      </c>
      <c r="AT7" s="37">
        <v>12.0</v>
      </c>
      <c r="AU7" s="38">
        <v>79.63833333333335</v>
      </c>
      <c r="AV7" s="37"/>
      <c r="AW7" s="38"/>
      <c r="AX7" s="37">
        <v>2137.0</v>
      </c>
      <c r="AY7" s="463">
        <v>14628.5411989924</v>
      </c>
      <c r="BA7" s="162" t="s">
        <v>83</v>
      </c>
      <c r="BB7" s="37"/>
      <c r="BC7" s="38"/>
      <c r="BD7" s="37">
        <v>19.0</v>
      </c>
      <c r="BE7" s="38">
        <v>27.873290000000004</v>
      </c>
      <c r="BF7" s="37">
        <v>55.0</v>
      </c>
      <c r="BG7" s="38">
        <v>253.43173300000007</v>
      </c>
      <c r="BH7" s="37">
        <v>180.0</v>
      </c>
      <c r="BI7" s="38">
        <v>1462.5135069999997</v>
      </c>
      <c r="BJ7" s="37">
        <v>365.0</v>
      </c>
      <c r="BK7" s="38">
        <v>3330.710261999999</v>
      </c>
      <c r="BL7" s="37">
        <v>443.0</v>
      </c>
      <c r="BM7" s="38">
        <v>4866.237766000004</v>
      </c>
      <c r="BN7" s="37">
        <v>326.0</v>
      </c>
      <c r="BO7" s="38">
        <v>3532.6774260000007</v>
      </c>
      <c r="BP7" s="37">
        <v>209.0</v>
      </c>
      <c r="BQ7" s="38">
        <v>2016.3743929999998</v>
      </c>
      <c r="BR7" s="37">
        <v>77.0</v>
      </c>
      <c r="BS7" s="38">
        <v>596.3080980000001</v>
      </c>
      <c r="BT7" s="37">
        <v>5.0</v>
      </c>
      <c r="BU7" s="38">
        <v>63.25000000000001</v>
      </c>
      <c r="BV7" s="37"/>
      <c r="BW7" s="38"/>
      <c r="BX7" s="37">
        <v>1679.0</v>
      </c>
      <c r="BY7" s="463">
        <v>16149.376474999992</v>
      </c>
    </row>
    <row r="8">
      <c r="A8" s="162" t="s">
        <v>84</v>
      </c>
      <c r="B8" s="37">
        <v>1.0</v>
      </c>
      <c r="C8" s="38">
        <v>0.49</v>
      </c>
      <c r="D8" s="37">
        <v>8.0</v>
      </c>
      <c r="E8" s="38">
        <v>24.563333333333333</v>
      </c>
      <c r="F8" s="37">
        <v>58.0</v>
      </c>
      <c r="G8" s="38">
        <v>238.6447619047619</v>
      </c>
      <c r="H8" s="37">
        <v>182.0</v>
      </c>
      <c r="I8" s="38">
        <v>839.4789402038064</v>
      </c>
      <c r="J8" s="37">
        <v>369.0</v>
      </c>
      <c r="K8" s="38">
        <v>2955.893557068217</v>
      </c>
      <c r="L8" s="37">
        <v>487.0</v>
      </c>
      <c r="M8" s="38">
        <v>4751.211741006131</v>
      </c>
      <c r="N8" s="37">
        <v>412.0</v>
      </c>
      <c r="O8" s="38">
        <v>3286.295395946283</v>
      </c>
      <c r="P8" s="37">
        <v>267.0</v>
      </c>
      <c r="Q8" s="38">
        <v>2232.25063900853</v>
      </c>
      <c r="R8" s="37">
        <v>127.0</v>
      </c>
      <c r="S8" s="38">
        <v>698.5617754996766</v>
      </c>
      <c r="T8" s="37">
        <v>13.0</v>
      </c>
      <c r="U8" s="38">
        <v>96.35857142857142</v>
      </c>
      <c r="V8" s="37"/>
      <c r="W8" s="38"/>
      <c r="X8" s="37">
        <f t="shared" ref="X8:Y8" si="3">B8+D8+F8+H8+J8+L8+N8+P8+R8+T8+V8</f>
        <v>1924</v>
      </c>
      <c r="Y8" s="463">
        <f t="shared" si="3"/>
        <v>15123.74872</v>
      </c>
      <c r="AA8" s="162" t="s">
        <v>85</v>
      </c>
      <c r="AB8" s="37">
        <v>2.0</v>
      </c>
      <c r="AC8" s="38">
        <v>28.2</v>
      </c>
      <c r="AD8" s="37">
        <v>32.0</v>
      </c>
      <c r="AE8" s="38">
        <v>86.69338132889733</v>
      </c>
      <c r="AF8" s="37">
        <v>125.0</v>
      </c>
      <c r="AG8" s="38">
        <v>460.9627357314766</v>
      </c>
      <c r="AH8" s="37">
        <v>321.0</v>
      </c>
      <c r="AI8" s="38">
        <v>1701.2990557582273</v>
      </c>
      <c r="AJ8" s="37">
        <v>628.0</v>
      </c>
      <c r="AK8" s="38">
        <v>5524.276115132695</v>
      </c>
      <c r="AL8" s="37">
        <v>736.0</v>
      </c>
      <c r="AM8" s="38">
        <v>5674.742088010913</v>
      </c>
      <c r="AN8" s="37">
        <v>598.0</v>
      </c>
      <c r="AO8" s="38">
        <v>4331.8037173468365</v>
      </c>
      <c r="AP8" s="37">
        <v>436.0</v>
      </c>
      <c r="AQ8" s="38">
        <v>3471.0074131400465</v>
      </c>
      <c r="AR8" s="37">
        <v>179.0</v>
      </c>
      <c r="AS8" s="38">
        <v>1116.1977926732504</v>
      </c>
      <c r="AT8" s="37">
        <v>11.0</v>
      </c>
      <c r="AU8" s="38">
        <v>116.452</v>
      </c>
      <c r="AV8" s="37"/>
      <c r="AW8" s="38"/>
      <c r="AX8" s="37">
        <v>3068.0</v>
      </c>
      <c r="AY8" s="463">
        <v>22511.634299122386</v>
      </c>
      <c r="BA8" s="162" t="s">
        <v>85</v>
      </c>
      <c r="BB8" s="37">
        <v>3.0</v>
      </c>
      <c r="BC8" s="38">
        <v>6.04638</v>
      </c>
      <c r="BD8" s="37">
        <v>25.0</v>
      </c>
      <c r="BE8" s="38">
        <v>112.069188</v>
      </c>
      <c r="BF8" s="37">
        <v>100.0</v>
      </c>
      <c r="BG8" s="38">
        <v>564.9957929999999</v>
      </c>
      <c r="BH8" s="37">
        <v>261.0</v>
      </c>
      <c r="BI8" s="38">
        <v>3348.2213370000013</v>
      </c>
      <c r="BJ8" s="37">
        <v>510.0</v>
      </c>
      <c r="BK8" s="38">
        <v>6435.640766999997</v>
      </c>
      <c r="BL8" s="37">
        <v>488.0</v>
      </c>
      <c r="BM8" s="38">
        <v>5382.660906999999</v>
      </c>
      <c r="BN8" s="37">
        <v>457.0</v>
      </c>
      <c r="BO8" s="38">
        <v>4739.337336999998</v>
      </c>
      <c r="BP8" s="37">
        <v>385.0</v>
      </c>
      <c r="BQ8" s="38">
        <v>3317.5151899999983</v>
      </c>
      <c r="BR8" s="37">
        <v>114.0</v>
      </c>
      <c r="BS8" s="38">
        <v>1017.6268550000001</v>
      </c>
      <c r="BT8" s="37">
        <v>8.0</v>
      </c>
      <c r="BU8" s="38">
        <v>67.67</v>
      </c>
      <c r="BV8" s="37"/>
      <c r="BW8" s="38"/>
      <c r="BX8" s="37">
        <v>2351.0</v>
      </c>
      <c r="BY8" s="463">
        <v>24991.783753999993</v>
      </c>
    </row>
    <row r="9">
      <c r="A9" s="162" t="s">
        <v>86</v>
      </c>
      <c r="B9" s="37">
        <v>3.0</v>
      </c>
      <c r="C9" s="38">
        <v>7.676</v>
      </c>
      <c r="D9" s="37">
        <v>14.0</v>
      </c>
      <c r="E9" s="38">
        <v>67.4125</v>
      </c>
      <c r="F9" s="37">
        <v>85.0</v>
      </c>
      <c r="G9" s="38">
        <v>332.5648500145476</v>
      </c>
      <c r="H9" s="37">
        <v>200.0</v>
      </c>
      <c r="I9" s="38">
        <v>1049.751837557046</v>
      </c>
      <c r="J9" s="37">
        <v>531.0</v>
      </c>
      <c r="K9" s="38">
        <v>4481.260384118617</v>
      </c>
      <c r="L9" s="37">
        <v>676.0</v>
      </c>
      <c r="M9" s="38">
        <v>6178.310024368778</v>
      </c>
      <c r="N9" s="37">
        <v>649.0</v>
      </c>
      <c r="O9" s="38">
        <v>5811.118168615649</v>
      </c>
      <c r="P9" s="37">
        <v>488.0</v>
      </c>
      <c r="Q9" s="38">
        <v>4204.485828743599</v>
      </c>
      <c r="R9" s="37">
        <v>179.0</v>
      </c>
      <c r="S9" s="38">
        <v>1547.4931232907838</v>
      </c>
      <c r="T9" s="37">
        <v>27.0</v>
      </c>
      <c r="U9" s="38">
        <v>179.38</v>
      </c>
      <c r="V9" s="37">
        <v>2.0</v>
      </c>
      <c r="W9" s="38">
        <v>35.1</v>
      </c>
      <c r="X9" s="37">
        <f t="shared" ref="X9:Y9" si="4">B9+D9+F9+H9+J9+L9+N9+P9+R9+T9+V9</f>
        <v>2854</v>
      </c>
      <c r="Y9" s="463">
        <f t="shared" si="4"/>
        <v>23894.55272</v>
      </c>
      <c r="AA9" s="162" t="s">
        <v>87</v>
      </c>
      <c r="AB9" s="37">
        <v>3.0</v>
      </c>
      <c r="AC9" s="38">
        <v>3.63</v>
      </c>
      <c r="AD9" s="37">
        <v>20.0</v>
      </c>
      <c r="AE9" s="38">
        <v>63.84972222222222</v>
      </c>
      <c r="AF9" s="37">
        <v>119.0</v>
      </c>
      <c r="AG9" s="38">
        <v>453.6435096165503</v>
      </c>
      <c r="AH9" s="37">
        <v>348.0</v>
      </c>
      <c r="AI9" s="38">
        <v>2066.0777180832174</v>
      </c>
      <c r="AJ9" s="37">
        <v>667.0</v>
      </c>
      <c r="AK9" s="38">
        <v>5460.590505947759</v>
      </c>
      <c r="AL9" s="37">
        <v>772.0</v>
      </c>
      <c r="AM9" s="38">
        <v>5889.103813446477</v>
      </c>
      <c r="AN9" s="37">
        <v>647.0</v>
      </c>
      <c r="AO9" s="38">
        <v>4881.192498353304</v>
      </c>
      <c r="AP9" s="37">
        <v>495.0</v>
      </c>
      <c r="AQ9" s="38">
        <v>3995.518040829725</v>
      </c>
      <c r="AR9" s="37">
        <v>177.0</v>
      </c>
      <c r="AS9" s="38">
        <v>1266.3162142857143</v>
      </c>
      <c r="AT9" s="37">
        <v>24.0</v>
      </c>
      <c r="AU9" s="38">
        <v>276.22416666666663</v>
      </c>
      <c r="AV9" s="37"/>
      <c r="AW9" s="38"/>
      <c r="AX9" s="37">
        <v>3272.0</v>
      </c>
      <c r="AY9" s="463">
        <v>24356.14618945163</v>
      </c>
      <c r="BA9" s="162" t="s">
        <v>87</v>
      </c>
      <c r="BB9" s="37">
        <v>2.0</v>
      </c>
      <c r="BC9" s="38">
        <v>3.65035</v>
      </c>
      <c r="BD9" s="37">
        <v>29.0</v>
      </c>
      <c r="BE9" s="38">
        <v>95.40040800000003</v>
      </c>
      <c r="BF9" s="37">
        <v>107.0</v>
      </c>
      <c r="BG9" s="38">
        <v>600.0333949999999</v>
      </c>
      <c r="BH9" s="37">
        <v>356.0</v>
      </c>
      <c r="BI9" s="38">
        <v>3307.125381999999</v>
      </c>
      <c r="BJ9" s="37">
        <v>559.0</v>
      </c>
      <c r="BK9" s="38">
        <v>5863.738317999995</v>
      </c>
      <c r="BL9" s="37">
        <v>647.0</v>
      </c>
      <c r="BM9" s="38">
        <v>6313.137031000007</v>
      </c>
      <c r="BN9" s="37">
        <v>581.0</v>
      </c>
      <c r="BO9" s="38">
        <v>5213.127367000001</v>
      </c>
      <c r="BP9" s="37">
        <v>410.0</v>
      </c>
      <c r="BQ9" s="38">
        <v>3771.8947729999995</v>
      </c>
      <c r="BR9" s="37">
        <v>139.0</v>
      </c>
      <c r="BS9" s="38">
        <v>1113.8549140000002</v>
      </c>
      <c r="BT9" s="37">
        <v>15.0</v>
      </c>
      <c r="BU9" s="38">
        <v>150.90707000000003</v>
      </c>
      <c r="BV9" s="37"/>
      <c r="BW9" s="38"/>
      <c r="BX9" s="37">
        <v>2845.0</v>
      </c>
      <c r="BY9" s="463">
        <v>26432.869008000016</v>
      </c>
    </row>
    <row r="10">
      <c r="A10" s="162" t="s">
        <v>88</v>
      </c>
      <c r="B10" s="37">
        <v>2.0</v>
      </c>
      <c r="C10" s="38">
        <v>3.98</v>
      </c>
      <c r="D10" s="37">
        <v>11.0</v>
      </c>
      <c r="E10" s="38">
        <v>52.20118421052632</v>
      </c>
      <c r="F10" s="37">
        <v>69.0</v>
      </c>
      <c r="G10" s="38">
        <v>303.8795833333334</v>
      </c>
      <c r="H10" s="37">
        <v>216.0</v>
      </c>
      <c r="I10" s="38">
        <v>1247.0156980122315</v>
      </c>
      <c r="J10" s="37">
        <v>410.0</v>
      </c>
      <c r="K10" s="38">
        <v>3699.6979809806717</v>
      </c>
      <c r="L10" s="37">
        <v>648.0</v>
      </c>
      <c r="M10" s="38">
        <v>7070.10896872975</v>
      </c>
      <c r="N10" s="37">
        <v>573.0</v>
      </c>
      <c r="O10" s="38">
        <v>5054.878906613398</v>
      </c>
      <c r="P10" s="37">
        <v>369.0</v>
      </c>
      <c r="Q10" s="38">
        <v>3544.885306528255</v>
      </c>
      <c r="R10" s="37">
        <v>149.0</v>
      </c>
      <c r="S10" s="38">
        <v>1223.4964795645474</v>
      </c>
      <c r="T10" s="37">
        <v>12.0</v>
      </c>
      <c r="U10" s="38">
        <v>92.07</v>
      </c>
      <c r="V10" s="37"/>
      <c r="W10" s="38"/>
      <c r="X10" s="37">
        <f t="shared" ref="X10:Y10" si="5">B10+D10+F10+H10+J10+L10+N10+P10+R10+T10+V10</f>
        <v>2459</v>
      </c>
      <c r="Y10" s="463">
        <f t="shared" si="5"/>
        <v>22292.21411</v>
      </c>
      <c r="AA10" s="162" t="s">
        <v>89</v>
      </c>
      <c r="AB10" s="37">
        <v>1.0</v>
      </c>
      <c r="AC10" s="38">
        <v>1.61</v>
      </c>
      <c r="AD10" s="37">
        <v>15.0</v>
      </c>
      <c r="AE10" s="38">
        <v>54.13333333333332</v>
      </c>
      <c r="AF10" s="37">
        <v>115.0</v>
      </c>
      <c r="AG10" s="38">
        <v>643.4287499999997</v>
      </c>
      <c r="AH10" s="37">
        <v>297.0</v>
      </c>
      <c r="AI10" s="38">
        <v>1795.3405562086612</v>
      </c>
      <c r="AJ10" s="37">
        <v>506.0</v>
      </c>
      <c r="AK10" s="38">
        <v>4974.902182724414</v>
      </c>
      <c r="AL10" s="37">
        <v>710.0</v>
      </c>
      <c r="AM10" s="38">
        <v>6660.199680766089</v>
      </c>
      <c r="AN10" s="37">
        <v>563.0</v>
      </c>
      <c r="AO10" s="38">
        <v>4983.972430581297</v>
      </c>
      <c r="AP10" s="37">
        <v>380.0</v>
      </c>
      <c r="AQ10" s="38">
        <v>3123.615058208658</v>
      </c>
      <c r="AR10" s="37">
        <v>119.0</v>
      </c>
      <c r="AS10" s="38">
        <v>1186.6414918538405</v>
      </c>
      <c r="AT10" s="37">
        <v>10.0</v>
      </c>
      <c r="AU10" s="38">
        <v>61.1325</v>
      </c>
      <c r="AV10" s="37"/>
      <c r="AW10" s="38"/>
      <c r="AX10" s="37">
        <v>2716.0</v>
      </c>
      <c r="AY10" s="463">
        <v>23484.975983676315</v>
      </c>
      <c r="BA10" s="162" t="s">
        <v>89</v>
      </c>
      <c r="BB10" s="37">
        <v>1.0</v>
      </c>
      <c r="BC10" s="38">
        <v>16.9</v>
      </c>
      <c r="BD10" s="37">
        <v>24.0</v>
      </c>
      <c r="BE10" s="38">
        <v>131.44798999999998</v>
      </c>
      <c r="BF10" s="37">
        <v>88.0</v>
      </c>
      <c r="BG10" s="38">
        <v>641.0776819999998</v>
      </c>
      <c r="BH10" s="37">
        <v>258.0</v>
      </c>
      <c r="BI10" s="38">
        <v>2818.6459580000014</v>
      </c>
      <c r="BJ10" s="37">
        <v>536.0</v>
      </c>
      <c r="BK10" s="38">
        <v>6896.837539999995</v>
      </c>
      <c r="BL10" s="37">
        <v>579.0</v>
      </c>
      <c r="BM10" s="38">
        <v>6545.578245999994</v>
      </c>
      <c r="BN10" s="37">
        <v>491.0</v>
      </c>
      <c r="BO10" s="38">
        <v>5719.958197</v>
      </c>
      <c r="BP10" s="37">
        <v>347.0</v>
      </c>
      <c r="BQ10" s="38">
        <v>3377.776128999999</v>
      </c>
      <c r="BR10" s="37">
        <v>89.0</v>
      </c>
      <c r="BS10" s="38">
        <v>992.6938710000001</v>
      </c>
      <c r="BT10" s="37">
        <v>3.0</v>
      </c>
      <c r="BU10" s="38">
        <v>42.75</v>
      </c>
      <c r="BV10" s="37"/>
      <c r="BW10" s="38"/>
      <c r="BX10" s="37">
        <v>2416.0</v>
      </c>
      <c r="BY10" s="463">
        <v>27183.66561299993</v>
      </c>
    </row>
    <row r="11">
      <c r="A11" s="162" t="s">
        <v>90</v>
      </c>
      <c r="B11" s="37">
        <v>3.0</v>
      </c>
      <c r="C11" s="38">
        <v>12.285</v>
      </c>
      <c r="D11" s="37">
        <v>5.0</v>
      </c>
      <c r="E11" s="38">
        <v>35.31</v>
      </c>
      <c r="F11" s="37">
        <v>73.0</v>
      </c>
      <c r="G11" s="38">
        <v>277.95557864310643</v>
      </c>
      <c r="H11" s="37">
        <v>236.0</v>
      </c>
      <c r="I11" s="38">
        <v>1287.2617107086583</v>
      </c>
      <c r="J11" s="37">
        <v>367.0</v>
      </c>
      <c r="K11" s="38">
        <v>2969.047814240049</v>
      </c>
      <c r="L11" s="37">
        <v>536.0</v>
      </c>
      <c r="M11" s="38">
        <v>4936.488810236984</v>
      </c>
      <c r="N11" s="37">
        <v>485.0</v>
      </c>
      <c r="O11" s="38">
        <v>4540.1264056730115</v>
      </c>
      <c r="P11" s="37">
        <v>326.0</v>
      </c>
      <c r="Q11" s="38">
        <v>2780.319137104488</v>
      </c>
      <c r="R11" s="37">
        <v>112.0</v>
      </c>
      <c r="S11" s="38">
        <v>933.8654166666665</v>
      </c>
      <c r="T11" s="37">
        <v>12.0</v>
      </c>
      <c r="U11" s="38">
        <v>114.89000000000001</v>
      </c>
      <c r="V11" s="37"/>
      <c r="W11" s="38"/>
      <c r="X11" s="37">
        <f t="shared" ref="X11:Y11" si="6">B11+D11+F11+H11+J11+L11+N11+P11+R11+T11+V11</f>
        <v>2155</v>
      </c>
      <c r="Y11" s="463">
        <f t="shared" si="6"/>
        <v>17887.54987</v>
      </c>
      <c r="AA11" s="162" t="s">
        <v>91</v>
      </c>
      <c r="AB11" s="37">
        <v>2.0</v>
      </c>
      <c r="AC11" s="38">
        <v>0.283333333333334</v>
      </c>
      <c r="AD11" s="37">
        <v>28.0</v>
      </c>
      <c r="AE11" s="38">
        <v>38.35894841269843</v>
      </c>
      <c r="AF11" s="37">
        <v>148.0</v>
      </c>
      <c r="AG11" s="38">
        <v>415.20585515873023</v>
      </c>
      <c r="AH11" s="37">
        <v>391.0</v>
      </c>
      <c r="AI11" s="38">
        <v>1922.2565800344614</v>
      </c>
      <c r="AJ11" s="37">
        <v>652.0</v>
      </c>
      <c r="AK11" s="38">
        <v>4657.4426979313885</v>
      </c>
      <c r="AL11" s="37">
        <v>839.0</v>
      </c>
      <c r="AM11" s="38">
        <v>6304.823509353964</v>
      </c>
      <c r="AN11" s="37">
        <v>680.0</v>
      </c>
      <c r="AO11" s="38">
        <v>5285.304744467697</v>
      </c>
      <c r="AP11" s="37">
        <v>463.0</v>
      </c>
      <c r="AQ11" s="38">
        <v>3419.5148262594475</v>
      </c>
      <c r="AR11" s="37">
        <v>156.0</v>
      </c>
      <c r="AS11" s="38">
        <v>1265.1404166666669</v>
      </c>
      <c r="AT11" s="37">
        <v>20.0</v>
      </c>
      <c r="AU11" s="38">
        <v>150.06711790393013</v>
      </c>
      <c r="AV11" s="37"/>
      <c r="AW11" s="38"/>
      <c r="AX11" s="37">
        <v>3379.0</v>
      </c>
      <c r="AY11" s="463">
        <v>23458.39802952231</v>
      </c>
      <c r="BA11" s="162" t="s">
        <v>91</v>
      </c>
      <c r="BB11" s="37">
        <v>5.0</v>
      </c>
      <c r="BC11" s="38">
        <v>7.5997900000000005</v>
      </c>
      <c r="BD11" s="37">
        <v>29.0</v>
      </c>
      <c r="BE11" s="38">
        <v>77.803864</v>
      </c>
      <c r="BF11" s="37">
        <v>124.0</v>
      </c>
      <c r="BG11" s="38">
        <v>689.3977550000003</v>
      </c>
      <c r="BH11" s="37">
        <v>280.0</v>
      </c>
      <c r="BI11" s="38">
        <v>2392.993547000002</v>
      </c>
      <c r="BJ11" s="37">
        <v>533.0</v>
      </c>
      <c r="BK11" s="38">
        <v>5834.376451000003</v>
      </c>
      <c r="BL11" s="37">
        <v>607.0</v>
      </c>
      <c r="BM11" s="38">
        <v>6183.869983</v>
      </c>
      <c r="BN11" s="37">
        <v>559.0</v>
      </c>
      <c r="BO11" s="38">
        <v>5361.055756000003</v>
      </c>
      <c r="BP11" s="37">
        <v>362.0</v>
      </c>
      <c r="BQ11" s="38">
        <v>3471.7675700000013</v>
      </c>
      <c r="BR11" s="37">
        <v>118.0</v>
      </c>
      <c r="BS11" s="38">
        <v>1049.871872</v>
      </c>
      <c r="BT11" s="37">
        <v>7.0</v>
      </c>
      <c r="BU11" s="38">
        <v>80.07</v>
      </c>
      <c r="BV11" s="37"/>
      <c r="BW11" s="38"/>
      <c r="BX11" s="37">
        <v>2624.0</v>
      </c>
      <c r="BY11" s="463">
        <v>25148.806588000007</v>
      </c>
    </row>
    <row r="12">
      <c r="A12" s="162" t="s">
        <v>92</v>
      </c>
      <c r="B12" s="37">
        <v>6.0</v>
      </c>
      <c r="C12" s="38">
        <v>20.63665300546448</v>
      </c>
      <c r="D12" s="37">
        <v>18.0</v>
      </c>
      <c r="E12" s="38">
        <v>47.6062708333333</v>
      </c>
      <c r="F12" s="37">
        <v>145.0</v>
      </c>
      <c r="G12" s="38">
        <v>598.0795124818073</v>
      </c>
      <c r="H12" s="37">
        <v>478.0</v>
      </c>
      <c r="I12" s="38">
        <v>2228.18886587401</v>
      </c>
      <c r="J12" s="37">
        <v>873.0</v>
      </c>
      <c r="K12" s="38">
        <v>7502.841761881814</v>
      </c>
      <c r="L12" s="37">
        <v>1126.0</v>
      </c>
      <c r="M12" s="38">
        <v>10772.325016201941</v>
      </c>
      <c r="N12" s="37">
        <v>1030.0</v>
      </c>
      <c r="O12" s="38">
        <v>8788.870011587256</v>
      </c>
      <c r="P12" s="37">
        <v>669.0</v>
      </c>
      <c r="Q12" s="38">
        <v>5228.523361439294</v>
      </c>
      <c r="R12" s="37">
        <v>269.0</v>
      </c>
      <c r="S12" s="38">
        <v>1967.0506742200312</v>
      </c>
      <c r="T12" s="37">
        <v>22.0</v>
      </c>
      <c r="U12" s="38">
        <v>107.3325</v>
      </c>
      <c r="V12" s="37"/>
      <c r="W12" s="38"/>
      <c r="X12" s="37">
        <f t="shared" ref="X12:Y12" si="7">B12+D12+F12+H12+J12+L12+N12+P12+R12+T12+V12</f>
        <v>4636</v>
      </c>
      <c r="Y12" s="463">
        <f t="shared" si="7"/>
        <v>37261.45463</v>
      </c>
      <c r="AA12" s="162" t="s">
        <v>93</v>
      </c>
      <c r="AB12" s="37">
        <v>4.0</v>
      </c>
      <c r="AC12" s="38">
        <v>30.158749999999998</v>
      </c>
      <c r="AD12" s="37">
        <v>47.0</v>
      </c>
      <c r="AE12" s="38">
        <v>115.98039682539682</v>
      </c>
      <c r="AF12" s="37">
        <v>235.0</v>
      </c>
      <c r="AG12" s="38">
        <v>794.0851460004286</v>
      </c>
      <c r="AH12" s="37">
        <v>637.0</v>
      </c>
      <c r="AI12" s="38">
        <v>3227.930564878818</v>
      </c>
      <c r="AJ12" s="37">
        <v>1157.0</v>
      </c>
      <c r="AK12" s="38">
        <v>9621.03929855676</v>
      </c>
      <c r="AL12" s="37">
        <v>1368.0</v>
      </c>
      <c r="AM12" s="38">
        <v>10962.974897357313</v>
      </c>
      <c r="AN12" s="37">
        <v>1025.0</v>
      </c>
      <c r="AO12" s="38">
        <v>7714.598818361007</v>
      </c>
      <c r="AP12" s="37">
        <v>719.0</v>
      </c>
      <c r="AQ12" s="38">
        <v>4889.162243801006</v>
      </c>
      <c r="AR12" s="37">
        <v>271.0</v>
      </c>
      <c r="AS12" s="38">
        <v>1779.8368726383856</v>
      </c>
      <c r="AT12" s="37">
        <v>16.0</v>
      </c>
      <c r="AU12" s="38">
        <v>72.81827160493826</v>
      </c>
      <c r="AV12" s="37"/>
      <c r="AW12" s="38"/>
      <c r="AX12" s="37">
        <v>5479.0</v>
      </c>
      <c r="AY12" s="463">
        <v>39208.585260024025</v>
      </c>
      <c r="BA12" s="162" t="s">
        <v>93</v>
      </c>
      <c r="BB12" s="37">
        <v>5.0</v>
      </c>
      <c r="BC12" s="38">
        <v>20.61489</v>
      </c>
      <c r="BD12" s="37">
        <v>48.0</v>
      </c>
      <c r="BE12" s="38">
        <v>208.581747</v>
      </c>
      <c r="BF12" s="37">
        <v>184.0</v>
      </c>
      <c r="BG12" s="38">
        <v>966.1027529999994</v>
      </c>
      <c r="BH12" s="37">
        <v>534.0</v>
      </c>
      <c r="BI12" s="38">
        <v>6085.054468000002</v>
      </c>
      <c r="BJ12" s="37">
        <v>909.0</v>
      </c>
      <c r="BK12" s="38">
        <v>10864.498870999994</v>
      </c>
      <c r="BL12" s="37">
        <v>1075.0</v>
      </c>
      <c r="BM12" s="38">
        <v>10984.897261</v>
      </c>
      <c r="BN12" s="37">
        <v>874.0</v>
      </c>
      <c r="BO12" s="38">
        <v>8768.452162000009</v>
      </c>
      <c r="BP12" s="37">
        <v>579.0</v>
      </c>
      <c r="BQ12" s="38">
        <v>4705.541207</v>
      </c>
      <c r="BR12" s="37">
        <v>199.0</v>
      </c>
      <c r="BS12" s="38">
        <v>1399.2464510000002</v>
      </c>
      <c r="BT12" s="37">
        <v>9.0</v>
      </c>
      <c r="BU12" s="38">
        <v>54.269999999999996</v>
      </c>
      <c r="BV12" s="37">
        <v>1.0</v>
      </c>
      <c r="BW12" s="38">
        <v>6.5</v>
      </c>
      <c r="BX12" s="37">
        <v>4417.0</v>
      </c>
      <c r="BY12" s="463">
        <v>44063.75981000005</v>
      </c>
    </row>
    <row r="13">
      <c r="A13" s="162" t="s">
        <v>94</v>
      </c>
      <c r="B13" s="37"/>
      <c r="C13" s="38"/>
      <c r="D13" s="37">
        <v>15.0</v>
      </c>
      <c r="E13" s="38">
        <v>49.35182926829269</v>
      </c>
      <c r="F13" s="37">
        <v>101.0</v>
      </c>
      <c r="G13" s="38">
        <v>351.5876666666667</v>
      </c>
      <c r="H13" s="37">
        <v>366.0</v>
      </c>
      <c r="I13" s="38">
        <v>1579.902535361843</v>
      </c>
      <c r="J13" s="37">
        <v>617.0</v>
      </c>
      <c r="K13" s="38">
        <v>3990.5664990638506</v>
      </c>
      <c r="L13" s="37">
        <v>766.0</v>
      </c>
      <c r="M13" s="38">
        <v>5717.228666019828</v>
      </c>
      <c r="N13" s="37">
        <v>724.0</v>
      </c>
      <c r="O13" s="38">
        <v>4751.121303810042</v>
      </c>
      <c r="P13" s="37">
        <v>446.0</v>
      </c>
      <c r="Q13" s="38">
        <v>2807.648797683323</v>
      </c>
      <c r="R13" s="37">
        <v>225.0</v>
      </c>
      <c r="S13" s="38">
        <v>1175.0596696735397</v>
      </c>
      <c r="T13" s="37">
        <v>28.0</v>
      </c>
      <c r="U13" s="38">
        <v>139.89071428571427</v>
      </c>
      <c r="V13" s="37">
        <v>1.0</v>
      </c>
      <c r="W13" s="38">
        <v>6.1</v>
      </c>
      <c r="X13" s="37">
        <f t="shared" ref="X13:Y13" si="8">B13+D13+F13+H13+J13+L13+N13+P13+R13+T13+V13</f>
        <v>3289</v>
      </c>
      <c r="Y13" s="463">
        <f t="shared" si="8"/>
        <v>20568.45768</v>
      </c>
      <c r="AA13" s="162" t="s">
        <v>95</v>
      </c>
      <c r="AB13" s="37">
        <v>1.0</v>
      </c>
      <c r="AC13" s="38">
        <v>1.6</v>
      </c>
      <c r="AD13" s="37">
        <v>27.0</v>
      </c>
      <c r="AE13" s="38">
        <v>46.60397727272727</v>
      </c>
      <c r="AF13" s="37">
        <v>220.0</v>
      </c>
      <c r="AG13" s="38">
        <v>751.8127661639221</v>
      </c>
      <c r="AH13" s="37">
        <v>484.0</v>
      </c>
      <c r="AI13" s="38">
        <v>1761.3732178447183</v>
      </c>
      <c r="AJ13" s="37">
        <v>832.0</v>
      </c>
      <c r="AK13" s="38">
        <v>5728.777097099494</v>
      </c>
      <c r="AL13" s="37">
        <v>1073.0</v>
      </c>
      <c r="AM13" s="38">
        <v>8177.406506612513</v>
      </c>
      <c r="AN13" s="37">
        <v>774.0</v>
      </c>
      <c r="AO13" s="38">
        <v>5322.535441596812</v>
      </c>
      <c r="AP13" s="37">
        <v>511.0</v>
      </c>
      <c r="AQ13" s="38">
        <v>2932.5357493296538</v>
      </c>
      <c r="AR13" s="37">
        <v>220.0</v>
      </c>
      <c r="AS13" s="38">
        <v>849.4097150488394</v>
      </c>
      <c r="AT13" s="37">
        <v>15.0</v>
      </c>
      <c r="AU13" s="38">
        <v>97.01471354166667</v>
      </c>
      <c r="AV13" s="37"/>
      <c r="AW13" s="38"/>
      <c r="AX13" s="37">
        <v>4157.0</v>
      </c>
      <c r="AY13" s="463">
        <v>25669.06918451029</v>
      </c>
      <c r="BA13" s="162" t="s">
        <v>95</v>
      </c>
      <c r="BB13" s="37">
        <v>7.0</v>
      </c>
      <c r="BC13" s="38">
        <v>10.525</v>
      </c>
      <c r="BD13" s="37">
        <v>18.0</v>
      </c>
      <c r="BE13" s="38">
        <v>63.58848999999999</v>
      </c>
      <c r="BF13" s="37">
        <v>156.0</v>
      </c>
      <c r="BG13" s="38">
        <v>690.3670630000001</v>
      </c>
      <c r="BH13" s="37">
        <v>373.0</v>
      </c>
      <c r="BI13" s="38">
        <v>3144.447944999999</v>
      </c>
      <c r="BJ13" s="37">
        <v>631.0</v>
      </c>
      <c r="BK13" s="38">
        <v>5813.67706900001</v>
      </c>
      <c r="BL13" s="37">
        <v>753.0</v>
      </c>
      <c r="BM13" s="38">
        <v>7577.611787000006</v>
      </c>
      <c r="BN13" s="37">
        <v>527.0</v>
      </c>
      <c r="BO13" s="38">
        <v>4141.78468</v>
      </c>
      <c r="BP13" s="37">
        <v>401.0</v>
      </c>
      <c r="BQ13" s="38">
        <v>2626.5186429999994</v>
      </c>
      <c r="BR13" s="37">
        <v>157.0</v>
      </c>
      <c r="BS13" s="38">
        <v>975.3370560000004</v>
      </c>
      <c r="BT13" s="37">
        <v>12.0</v>
      </c>
      <c r="BU13" s="38">
        <v>72.63976</v>
      </c>
      <c r="BV13" s="37"/>
      <c r="BW13" s="38"/>
      <c r="BX13" s="37">
        <v>3035.0</v>
      </c>
      <c r="BY13" s="463">
        <v>25116.497492999984</v>
      </c>
    </row>
    <row r="14">
      <c r="A14" s="162" t="s">
        <v>96</v>
      </c>
      <c r="B14" s="37">
        <v>9.0</v>
      </c>
      <c r="C14" s="38">
        <v>16.023999999999997</v>
      </c>
      <c r="D14" s="37">
        <v>35.0</v>
      </c>
      <c r="E14" s="38">
        <v>120.14258333333332</v>
      </c>
      <c r="F14" s="37">
        <v>199.0</v>
      </c>
      <c r="G14" s="38">
        <v>1042.0493613322717</v>
      </c>
      <c r="H14" s="37">
        <v>656.0</v>
      </c>
      <c r="I14" s="38">
        <v>3494.601186900579</v>
      </c>
      <c r="J14" s="37">
        <v>1314.0</v>
      </c>
      <c r="K14" s="38">
        <v>12280.503377862102</v>
      </c>
      <c r="L14" s="37">
        <v>1648.0</v>
      </c>
      <c r="M14" s="38">
        <v>16173.011605434533</v>
      </c>
      <c r="N14" s="37">
        <v>1355.0</v>
      </c>
      <c r="O14" s="38">
        <v>12746.740366788677</v>
      </c>
      <c r="P14" s="37">
        <v>979.0</v>
      </c>
      <c r="Q14" s="38">
        <v>8944.667359497758</v>
      </c>
      <c r="R14" s="37">
        <v>377.0</v>
      </c>
      <c r="S14" s="38">
        <v>2974.156214006464</v>
      </c>
      <c r="T14" s="37">
        <v>46.0</v>
      </c>
      <c r="U14" s="38">
        <v>413.45917999999995</v>
      </c>
      <c r="V14" s="37"/>
      <c r="W14" s="38"/>
      <c r="X14" s="37">
        <f t="shared" ref="X14:Y14" si="9">B14+D14+F14+H14+J14+L14+N14+P14+R14+T14+V14</f>
        <v>6618</v>
      </c>
      <c r="Y14" s="463">
        <f t="shared" si="9"/>
        <v>58205.35524</v>
      </c>
      <c r="AA14" s="162" t="s">
        <v>97</v>
      </c>
      <c r="AB14" s="37">
        <v>7.0</v>
      </c>
      <c r="AC14" s="38">
        <v>4.410476190476185</v>
      </c>
      <c r="AD14" s="37">
        <v>56.0</v>
      </c>
      <c r="AE14" s="38">
        <v>123.83475694444441</v>
      </c>
      <c r="AF14" s="37">
        <v>326.0</v>
      </c>
      <c r="AG14" s="38">
        <v>1495.3413201679257</v>
      </c>
      <c r="AH14" s="37">
        <v>952.0</v>
      </c>
      <c r="AI14" s="38">
        <v>4854.913421951669</v>
      </c>
      <c r="AJ14" s="37">
        <v>1551.0</v>
      </c>
      <c r="AK14" s="38">
        <v>12859.174316146413</v>
      </c>
      <c r="AL14" s="37">
        <v>1729.0</v>
      </c>
      <c r="AM14" s="38">
        <v>15397.965256833459</v>
      </c>
      <c r="AN14" s="37">
        <v>1254.0</v>
      </c>
      <c r="AO14" s="38">
        <v>10263.643776573083</v>
      </c>
      <c r="AP14" s="37">
        <v>999.0</v>
      </c>
      <c r="AQ14" s="38">
        <v>8049.106455065605</v>
      </c>
      <c r="AR14" s="37">
        <v>314.0</v>
      </c>
      <c r="AS14" s="38">
        <v>2351.252542755725</v>
      </c>
      <c r="AT14" s="37">
        <v>38.0</v>
      </c>
      <c r="AU14" s="38">
        <v>282.40714297434516</v>
      </c>
      <c r="AV14" s="37"/>
      <c r="AW14" s="38"/>
      <c r="AX14" s="37">
        <v>7226.0</v>
      </c>
      <c r="AY14" s="463">
        <v>55682.049465603115</v>
      </c>
      <c r="BA14" s="162" t="s">
        <v>97</v>
      </c>
      <c r="BB14" s="37">
        <v>8.0</v>
      </c>
      <c r="BC14" s="38">
        <v>13.04909</v>
      </c>
      <c r="BD14" s="37">
        <v>51.0</v>
      </c>
      <c r="BE14" s="38">
        <v>295.222125</v>
      </c>
      <c r="BF14" s="37">
        <v>222.0</v>
      </c>
      <c r="BG14" s="38">
        <v>1680.6400340000002</v>
      </c>
      <c r="BH14" s="37">
        <v>695.0</v>
      </c>
      <c r="BI14" s="38">
        <v>8182.481536999998</v>
      </c>
      <c r="BJ14" s="37">
        <v>1186.0</v>
      </c>
      <c r="BK14" s="38">
        <v>14696.861033</v>
      </c>
      <c r="BL14" s="37">
        <v>1182.0</v>
      </c>
      <c r="BM14" s="38">
        <v>13539.922577999992</v>
      </c>
      <c r="BN14" s="37">
        <v>1056.0</v>
      </c>
      <c r="BO14" s="38">
        <v>11211.229883000009</v>
      </c>
      <c r="BP14" s="37">
        <v>772.0</v>
      </c>
      <c r="BQ14" s="38">
        <v>6923.320146999999</v>
      </c>
      <c r="BR14" s="37">
        <v>226.0</v>
      </c>
      <c r="BS14" s="38">
        <v>2120.968813000001</v>
      </c>
      <c r="BT14" s="37">
        <v>9.0</v>
      </c>
      <c r="BU14" s="38">
        <v>121.53511</v>
      </c>
      <c r="BV14" s="37">
        <v>1.0</v>
      </c>
      <c r="BW14" s="38">
        <v>6.4</v>
      </c>
      <c r="BX14" s="37">
        <v>5408.0</v>
      </c>
      <c r="BY14" s="463">
        <v>58791.63035000003</v>
      </c>
    </row>
    <row r="15">
      <c r="A15" s="162" t="s">
        <v>98</v>
      </c>
      <c r="B15" s="37">
        <v>5.0</v>
      </c>
      <c r="C15" s="38">
        <v>7.155000000000001</v>
      </c>
      <c r="D15" s="37">
        <v>12.0</v>
      </c>
      <c r="E15" s="38">
        <v>70.39222222222222</v>
      </c>
      <c r="F15" s="37">
        <v>107.0</v>
      </c>
      <c r="G15" s="38">
        <v>450.1490000000002</v>
      </c>
      <c r="H15" s="37">
        <v>352.0</v>
      </c>
      <c r="I15" s="38">
        <v>1829.2716822273114</v>
      </c>
      <c r="J15" s="37">
        <v>703.0</v>
      </c>
      <c r="K15" s="38">
        <v>6060.251254964711</v>
      </c>
      <c r="L15" s="37">
        <v>893.0</v>
      </c>
      <c r="M15" s="38">
        <v>9129.04723018746</v>
      </c>
      <c r="N15" s="37">
        <v>701.0</v>
      </c>
      <c r="O15" s="38">
        <v>7005.376438212767</v>
      </c>
      <c r="P15" s="37">
        <v>479.0</v>
      </c>
      <c r="Q15" s="38">
        <v>5271.708319168691</v>
      </c>
      <c r="R15" s="37">
        <v>176.0</v>
      </c>
      <c r="S15" s="38">
        <v>1509.329412201651</v>
      </c>
      <c r="T15" s="37">
        <v>19.0</v>
      </c>
      <c r="U15" s="38">
        <v>132.40999999999997</v>
      </c>
      <c r="V15" s="37"/>
      <c r="W15" s="38"/>
      <c r="X15" s="37">
        <f t="shared" ref="X15:Y15" si="10">B15+D15+F15+H15+J15+L15+N15+P15+R15+T15+V15</f>
        <v>3447</v>
      </c>
      <c r="Y15" s="463">
        <f t="shared" si="10"/>
        <v>31465.09056</v>
      </c>
      <c r="AA15" s="162" t="s">
        <v>99</v>
      </c>
      <c r="AB15" s="37">
        <v>5.0</v>
      </c>
      <c r="AC15" s="38">
        <v>1.66</v>
      </c>
      <c r="AD15" s="37">
        <v>26.0</v>
      </c>
      <c r="AE15" s="38">
        <v>146.80616666666666</v>
      </c>
      <c r="AF15" s="37">
        <v>150.0</v>
      </c>
      <c r="AG15" s="38">
        <v>646.7544659231268</v>
      </c>
      <c r="AH15" s="37">
        <v>563.0</v>
      </c>
      <c r="AI15" s="38">
        <v>3040.816884779052</v>
      </c>
      <c r="AJ15" s="37">
        <v>893.0</v>
      </c>
      <c r="AK15" s="38">
        <v>9451.310210798803</v>
      </c>
      <c r="AL15" s="37">
        <v>959.0</v>
      </c>
      <c r="AM15" s="38">
        <v>8868.052463736405</v>
      </c>
      <c r="AN15" s="37">
        <v>800.0</v>
      </c>
      <c r="AO15" s="38">
        <v>8140.20332176874</v>
      </c>
      <c r="AP15" s="37">
        <v>495.0</v>
      </c>
      <c r="AQ15" s="38">
        <v>4812.125903046658</v>
      </c>
      <c r="AR15" s="37">
        <v>156.0</v>
      </c>
      <c r="AS15" s="38">
        <v>1345.8129065235917</v>
      </c>
      <c r="AT15" s="37">
        <v>11.0</v>
      </c>
      <c r="AU15" s="38">
        <v>69.12666666666667</v>
      </c>
      <c r="AV15" s="37"/>
      <c r="AW15" s="38"/>
      <c r="AX15" s="37">
        <v>4058.0</v>
      </c>
      <c r="AY15" s="463">
        <v>36522.668989909755</v>
      </c>
      <c r="BA15" s="162" t="s">
        <v>99</v>
      </c>
      <c r="BB15" s="37">
        <v>4.0</v>
      </c>
      <c r="BC15" s="38">
        <v>22.933439999999997</v>
      </c>
      <c r="BD15" s="37">
        <v>20.0</v>
      </c>
      <c r="BE15" s="38">
        <v>116.20028899999998</v>
      </c>
      <c r="BF15" s="37">
        <v>117.0</v>
      </c>
      <c r="BG15" s="38">
        <v>804.4058119999995</v>
      </c>
      <c r="BH15" s="37">
        <v>429.0</v>
      </c>
      <c r="BI15" s="38">
        <v>4665.526609000001</v>
      </c>
      <c r="BJ15" s="37">
        <v>720.0</v>
      </c>
      <c r="BK15" s="38">
        <v>9579.918158000006</v>
      </c>
      <c r="BL15" s="37">
        <v>735.0</v>
      </c>
      <c r="BM15" s="38">
        <v>8851.476026</v>
      </c>
      <c r="BN15" s="37">
        <v>676.0</v>
      </c>
      <c r="BO15" s="38">
        <v>8822.846012000007</v>
      </c>
      <c r="BP15" s="37">
        <v>354.0</v>
      </c>
      <c r="BQ15" s="38">
        <v>3607.203653999999</v>
      </c>
      <c r="BR15" s="37">
        <v>125.0</v>
      </c>
      <c r="BS15" s="38">
        <v>1257.101011</v>
      </c>
      <c r="BT15" s="37">
        <v>5.0</v>
      </c>
      <c r="BU15" s="38">
        <v>66.76</v>
      </c>
      <c r="BV15" s="37"/>
      <c r="BW15" s="38"/>
      <c r="BX15" s="37">
        <v>3185.0</v>
      </c>
      <c r="BY15" s="463">
        <v>37794.37101099998</v>
      </c>
    </row>
    <row r="16">
      <c r="A16" s="162" t="s">
        <v>100</v>
      </c>
      <c r="B16" s="37">
        <v>6.0</v>
      </c>
      <c r="C16" s="38">
        <v>14.67</v>
      </c>
      <c r="D16" s="37">
        <v>30.0</v>
      </c>
      <c r="E16" s="38">
        <v>110.60512785388129</v>
      </c>
      <c r="F16" s="37">
        <v>209.0</v>
      </c>
      <c r="G16" s="38">
        <v>759.383037571525</v>
      </c>
      <c r="H16" s="37">
        <v>643.0</v>
      </c>
      <c r="I16" s="38">
        <v>3063.9919935897437</v>
      </c>
      <c r="J16" s="37">
        <v>1135.0</v>
      </c>
      <c r="K16" s="38">
        <v>7302.541246862299</v>
      </c>
      <c r="L16" s="37">
        <v>1663.0</v>
      </c>
      <c r="M16" s="38">
        <v>12028.069269329795</v>
      </c>
      <c r="N16" s="37">
        <v>1242.0</v>
      </c>
      <c r="O16" s="38">
        <v>9900.89556991959</v>
      </c>
      <c r="P16" s="37">
        <v>964.0</v>
      </c>
      <c r="Q16" s="38">
        <v>8533.398248369795</v>
      </c>
      <c r="R16" s="37">
        <v>425.0</v>
      </c>
      <c r="S16" s="38">
        <v>3505.2203314210724</v>
      </c>
      <c r="T16" s="37">
        <v>63.0</v>
      </c>
      <c r="U16" s="38">
        <v>450.0391086510865</v>
      </c>
      <c r="V16" s="37"/>
      <c r="W16" s="38"/>
      <c r="X16" s="37">
        <f t="shared" ref="X16:Y16" si="11">B16+D16+F16+H16+J16+L16+N16+P16+R16+T16+V16</f>
        <v>6380</v>
      </c>
      <c r="Y16" s="463">
        <f t="shared" si="11"/>
        <v>45668.81393</v>
      </c>
      <c r="AA16" s="162" t="s">
        <v>101</v>
      </c>
      <c r="AB16" s="37">
        <v>7.0</v>
      </c>
      <c r="AC16" s="38">
        <v>12.454</v>
      </c>
      <c r="AD16" s="37">
        <v>37.0</v>
      </c>
      <c r="AE16" s="38">
        <v>102.97936367468878</v>
      </c>
      <c r="AF16" s="37">
        <v>307.0</v>
      </c>
      <c r="AG16" s="38">
        <v>1318.0268450341196</v>
      </c>
      <c r="AH16" s="37">
        <v>740.0</v>
      </c>
      <c r="AI16" s="38">
        <v>3239.766255517348</v>
      </c>
      <c r="AJ16" s="37">
        <v>1455.0</v>
      </c>
      <c r="AK16" s="38">
        <v>8690.467418849601</v>
      </c>
      <c r="AL16" s="37">
        <v>1673.0</v>
      </c>
      <c r="AM16" s="38">
        <v>11331.069657902457</v>
      </c>
      <c r="AN16" s="37">
        <v>1314.0</v>
      </c>
      <c r="AO16" s="38">
        <v>10023.503445064336</v>
      </c>
      <c r="AP16" s="37">
        <v>1035.0</v>
      </c>
      <c r="AQ16" s="38">
        <v>8197.985740844437</v>
      </c>
      <c r="AR16" s="37">
        <v>418.0</v>
      </c>
      <c r="AS16" s="38">
        <v>2944.361018431996</v>
      </c>
      <c r="AT16" s="37">
        <v>37.0</v>
      </c>
      <c r="AU16" s="38">
        <v>423.61166666666657</v>
      </c>
      <c r="AV16" s="37">
        <v>1.0</v>
      </c>
      <c r="AW16" s="38">
        <v>5.63</v>
      </c>
      <c r="AX16" s="37">
        <v>7024.0</v>
      </c>
      <c r="AY16" s="463">
        <v>46289.85541198534</v>
      </c>
      <c r="BA16" s="162" t="s">
        <v>101</v>
      </c>
      <c r="BB16" s="37">
        <v>5.0</v>
      </c>
      <c r="BC16" s="38">
        <v>19.4206</v>
      </c>
      <c r="BD16" s="37">
        <v>35.0</v>
      </c>
      <c r="BE16" s="38">
        <v>160.70209999999997</v>
      </c>
      <c r="BF16" s="37">
        <v>235.0</v>
      </c>
      <c r="BG16" s="38">
        <v>1627.9173900000003</v>
      </c>
      <c r="BH16" s="37">
        <v>588.0</v>
      </c>
      <c r="BI16" s="38">
        <v>4415.077079999999</v>
      </c>
      <c r="BJ16" s="37">
        <v>1258.0</v>
      </c>
      <c r="BK16" s="38">
        <v>10521.831673000019</v>
      </c>
      <c r="BL16" s="37">
        <v>1228.0</v>
      </c>
      <c r="BM16" s="38">
        <v>11034.335289000004</v>
      </c>
      <c r="BN16" s="37">
        <v>1188.0</v>
      </c>
      <c r="BO16" s="38">
        <v>11759.519414999986</v>
      </c>
      <c r="BP16" s="37">
        <v>938.0</v>
      </c>
      <c r="BQ16" s="38">
        <v>8829.424503</v>
      </c>
      <c r="BR16" s="37">
        <v>347.0</v>
      </c>
      <c r="BS16" s="38">
        <v>3037.4154130000006</v>
      </c>
      <c r="BT16" s="37">
        <v>23.0</v>
      </c>
      <c r="BU16" s="38">
        <v>276.93500000000006</v>
      </c>
      <c r="BV16" s="37">
        <v>1.0</v>
      </c>
      <c r="BW16" s="38">
        <v>1.43</v>
      </c>
      <c r="BX16" s="37">
        <v>5846.0</v>
      </c>
      <c r="BY16" s="463">
        <v>51684.00846299991</v>
      </c>
    </row>
    <row r="17">
      <c r="A17" s="162" t="s">
        <v>102</v>
      </c>
      <c r="B17" s="37">
        <v>8.0</v>
      </c>
      <c r="C17" s="38">
        <v>12.728333333333328</v>
      </c>
      <c r="D17" s="37">
        <v>57.0</v>
      </c>
      <c r="E17" s="38">
        <v>193.8721476190477</v>
      </c>
      <c r="F17" s="37">
        <v>319.0</v>
      </c>
      <c r="G17" s="38">
        <v>1411.1517309626643</v>
      </c>
      <c r="H17" s="37">
        <v>1255.0</v>
      </c>
      <c r="I17" s="38">
        <v>5295.5071964415065</v>
      </c>
      <c r="J17" s="37">
        <v>2196.0</v>
      </c>
      <c r="K17" s="38">
        <v>14799.814081165203</v>
      </c>
      <c r="L17" s="37">
        <v>2173.0</v>
      </c>
      <c r="M17" s="38">
        <v>13557.045949375635</v>
      </c>
      <c r="N17" s="37">
        <v>1831.0</v>
      </c>
      <c r="O17" s="38">
        <v>11667.990777803258</v>
      </c>
      <c r="P17" s="37">
        <v>1282.0</v>
      </c>
      <c r="Q17" s="38">
        <v>8577.941935744326</v>
      </c>
      <c r="R17" s="37">
        <v>543.0</v>
      </c>
      <c r="S17" s="38">
        <v>3238.8801773316513</v>
      </c>
      <c r="T17" s="37">
        <v>56.0</v>
      </c>
      <c r="U17" s="38">
        <v>423.42563333333345</v>
      </c>
      <c r="V17" s="37"/>
      <c r="W17" s="38"/>
      <c r="X17" s="37">
        <f t="shared" ref="X17:Y17" si="12">B17+D17+F17+H17+J17+L17+N17+P17+R17+T17+V17</f>
        <v>9720</v>
      </c>
      <c r="Y17" s="463">
        <f t="shared" si="12"/>
        <v>59178.35796</v>
      </c>
      <c r="AA17" s="162" t="s">
        <v>103</v>
      </c>
      <c r="AB17" s="37">
        <v>12.0</v>
      </c>
      <c r="AC17" s="38">
        <v>22.952044642857132</v>
      </c>
      <c r="AD17" s="37">
        <v>78.0</v>
      </c>
      <c r="AE17" s="38">
        <v>233.31139059523807</v>
      </c>
      <c r="AF17" s="37">
        <v>551.0</v>
      </c>
      <c r="AG17" s="38">
        <v>1734.1555193584425</v>
      </c>
      <c r="AH17" s="37">
        <v>1708.0</v>
      </c>
      <c r="AI17" s="38">
        <v>7409.701908099079</v>
      </c>
      <c r="AJ17" s="37">
        <v>2423.0</v>
      </c>
      <c r="AK17" s="38">
        <v>14781.72910749399</v>
      </c>
      <c r="AL17" s="37">
        <v>2268.0</v>
      </c>
      <c r="AM17" s="38">
        <v>13798.415653266571</v>
      </c>
      <c r="AN17" s="37">
        <v>1781.0</v>
      </c>
      <c r="AO17" s="38">
        <v>9850.07738662016</v>
      </c>
      <c r="AP17" s="37">
        <v>1331.0</v>
      </c>
      <c r="AQ17" s="38">
        <v>7896.562924010059</v>
      </c>
      <c r="AR17" s="37">
        <v>413.0</v>
      </c>
      <c r="AS17" s="38">
        <v>2063.947892400204</v>
      </c>
      <c r="AT17" s="37">
        <v>38.0</v>
      </c>
      <c r="AU17" s="38">
        <v>378.0000505050504</v>
      </c>
      <c r="AV17" s="37">
        <v>1.0</v>
      </c>
      <c r="AW17" s="38">
        <v>0.8</v>
      </c>
      <c r="AX17" s="37">
        <v>10604.0</v>
      </c>
      <c r="AY17" s="463">
        <v>58169.65387699161</v>
      </c>
      <c r="BA17" s="162" t="s">
        <v>103</v>
      </c>
      <c r="BB17" s="37">
        <v>13.0</v>
      </c>
      <c r="BC17" s="38">
        <v>47.764424</v>
      </c>
      <c r="BD17" s="37">
        <v>67.0</v>
      </c>
      <c r="BE17" s="38">
        <v>243.19551400000006</v>
      </c>
      <c r="BF17" s="37">
        <v>432.0</v>
      </c>
      <c r="BG17" s="38">
        <v>2291.0429529999983</v>
      </c>
      <c r="BH17" s="37">
        <v>1318.0</v>
      </c>
      <c r="BI17" s="38">
        <v>11498.344606000013</v>
      </c>
      <c r="BJ17" s="37">
        <v>1642.0</v>
      </c>
      <c r="BK17" s="38">
        <v>13918.01666299998</v>
      </c>
      <c r="BL17" s="37">
        <v>1538.0</v>
      </c>
      <c r="BM17" s="38">
        <v>12063.258578000008</v>
      </c>
      <c r="BN17" s="37">
        <v>1379.0</v>
      </c>
      <c r="BO17" s="38">
        <v>10537.906075000014</v>
      </c>
      <c r="BP17" s="37">
        <v>898.0</v>
      </c>
      <c r="BQ17" s="38">
        <v>6951.256102000005</v>
      </c>
      <c r="BR17" s="37">
        <v>257.0</v>
      </c>
      <c r="BS17" s="38">
        <v>1926.8015569999998</v>
      </c>
      <c r="BT17" s="37">
        <v>10.0</v>
      </c>
      <c r="BU17" s="38">
        <v>93.01999999999998</v>
      </c>
      <c r="BV17" s="37"/>
      <c r="BW17" s="38"/>
      <c r="BX17" s="37">
        <v>7554.0</v>
      </c>
      <c r="BY17" s="463">
        <v>59570.60647199972</v>
      </c>
    </row>
    <row r="18">
      <c r="A18" s="162" t="s">
        <v>104</v>
      </c>
      <c r="B18" s="37">
        <v>2.0</v>
      </c>
      <c r="C18" s="38">
        <v>8.64333333333333</v>
      </c>
      <c r="D18" s="37">
        <v>17.0</v>
      </c>
      <c r="E18" s="38">
        <v>83.3975</v>
      </c>
      <c r="F18" s="37">
        <v>91.0</v>
      </c>
      <c r="G18" s="38">
        <v>314.4768910536408</v>
      </c>
      <c r="H18" s="37">
        <v>237.0</v>
      </c>
      <c r="I18" s="38">
        <v>1191.7316523297502</v>
      </c>
      <c r="J18" s="37">
        <v>489.0</v>
      </c>
      <c r="K18" s="38">
        <v>4292.404212621762</v>
      </c>
      <c r="L18" s="37">
        <v>575.0</v>
      </c>
      <c r="M18" s="38">
        <v>4651.748778126905</v>
      </c>
      <c r="N18" s="37">
        <v>492.0</v>
      </c>
      <c r="O18" s="38">
        <v>4331.650700731174</v>
      </c>
      <c r="P18" s="37">
        <v>369.0</v>
      </c>
      <c r="Q18" s="38">
        <v>3125.3568126818104</v>
      </c>
      <c r="R18" s="37">
        <v>134.0</v>
      </c>
      <c r="S18" s="38">
        <v>1400.955649350649</v>
      </c>
      <c r="T18" s="37">
        <v>14.0</v>
      </c>
      <c r="U18" s="38">
        <v>136.79999999999998</v>
      </c>
      <c r="V18" s="37"/>
      <c r="W18" s="38"/>
      <c r="X18" s="37">
        <f t="shared" ref="X18:Y18" si="13">B18+D18+F18+H18+J18+L18+N18+P18+R18+T18+V18</f>
        <v>2420</v>
      </c>
      <c r="Y18" s="463">
        <f t="shared" si="13"/>
        <v>19537.16553</v>
      </c>
      <c r="AA18" s="162" t="s">
        <v>105</v>
      </c>
      <c r="AB18" s="37">
        <v>7.0</v>
      </c>
      <c r="AC18" s="38">
        <v>6.628</v>
      </c>
      <c r="AD18" s="37">
        <v>33.0</v>
      </c>
      <c r="AE18" s="38">
        <v>116.31438888888887</v>
      </c>
      <c r="AF18" s="37">
        <v>121.0</v>
      </c>
      <c r="AG18" s="38">
        <v>519.7494735895984</v>
      </c>
      <c r="AH18" s="37">
        <v>329.0</v>
      </c>
      <c r="AI18" s="38">
        <v>1971.681896713649</v>
      </c>
      <c r="AJ18" s="37">
        <v>628.0</v>
      </c>
      <c r="AK18" s="38">
        <v>5006.156248139045</v>
      </c>
      <c r="AL18" s="37">
        <v>676.0</v>
      </c>
      <c r="AM18" s="38">
        <v>4960.79630864365</v>
      </c>
      <c r="AN18" s="37">
        <v>505.0</v>
      </c>
      <c r="AO18" s="38">
        <v>4202.933976644647</v>
      </c>
      <c r="AP18" s="37">
        <v>418.0</v>
      </c>
      <c r="AQ18" s="38">
        <v>3577.5633690564223</v>
      </c>
      <c r="AR18" s="37">
        <v>144.0</v>
      </c>
      <c r="AS18" s="38">
        <v>1116.0085571428574</v>
      </c>
      <c r="AT18" s="37">
        <v>16.0</v>
      </c>
      <c r="AU18" s="38">
        <v>89.22499999999998</v>
      </c>
      <c r="AV18" s="37">
        <v>1.0</v>
      </c>
      <c r="AW18" s="38">
        <v>2.38</v>
      </c>
      <c r="AX18" s="37">
        <v>2878.0</v>
      </c>
      <c r="AY18" s="463">
        <v>21569.437218818723</v>
      </c>
      <c r="BA18" s="162" t="s">
        <v>105</v>
      </c>
      <c r="BB18" s="37">
        <v>6.0</v>
      </c>
      <c r="BC18" s="38">
        <v>33.53345</v>
      </c>
      <c r="BD18" s="37">
        <v>37.0</v>
      </c>
      <c r="BE18" s="38">
        <v>178.89161199999995</v>
      </c>
      <c r="BF18" s="37">
        <v>110.0</v>
      </c>
      <c r="BG18" s="38">
        <v>605.4557499999999</v>
      </c>
      <c r="BH18" s="37">
        <v>315.0</v>
      </c>
      <c r="BI18" s="38">
        <v>3588.349022000001</v>
      </c>
      <c r="BJ18" s="37">
        <v>514.0</v>
      </c>
      <c r="BK18" s="38">
        <v>5072.537679000001</v>
      </c>
      <c r="BL18" s="37">
        <v>490.0</v>
      </c>
      <c r="BM18" s="38">
        <v>5224.563437000002</v>
      </c>
      <c r="BN18" s="37">
        <v>448.0</v>
      </c>
      <c r="BO18" s="38">
        <v>4564.737130000002</v>
      </c>
      <c r="BP18" s="37">
        <v>280.0</v>
      </c>
      <c r="BQ18" s="38">
        <v>2917.7406369999994</v>
      </c>
      <c r="BR18" s="37">
        <v>86.0</v>
      </c>
      <c r="BS18" s="38">
        <v>764.44181</v>
      </c>
      <c r="BT18" s="37">
        <v>6.0</v>
      </c>
      <c r="BU18" s="38">
        <v>68.7</v>
      </c>
      <c r="BV18" s="37"/>
      <c r="BW18" s="38"/>
      <c r="BX18" s="37">
        <v>2292.0</v>
      </c>
      <c r="BY18" s="463">
        <v>23018.950526999994</v>
      </c>
    </row>
    <row r="19">
      <c r="A19" s="162" t="s">
        <v>107</v>
      </c>
      <c r="B19" s="37">
        <v>2.0</v>
      </c>
      <c r="C19" s="38">
        <v>14.24</v>
      </c>
      <c r="D19" s="37">
        <v>12.0</v>
      </c>
      <c r="E19" s="38">
        <v>52.20022727272728</v>
      </c>
      <c r="F19" s="37">
        <v>145.0</v>
      </c>
      <c r="G19" s="38">
        <v>685.644069224532</v>
      </c>
      <c r="H19" s="37">
        <v>453.0</v>
      </c>
      <c r="I19" s="38">
        <v>2844.3173341655447</v>
      </c>
      <c r="J19" s="37">
        <v>877.0</v>
      </c>
      <c r="K19" s="38">
        <v>7638.799487627275</v>
      </c>
      <c r="L19" s="37">
        <v>1070.0</v>
      </c>
      <c r="M19" s="38">
        <v>13399.204769285301</v>
      </c>
      <c r="N19" s="37">
        <v>990.0</v>
      </c>
      <c r="O19" s="38">
        <v>10511.63625624675</v>
      </c>
      <c r="P19" s="37">
        <v>623.0</v>
      </c>
      <c r="Q19" s="38">
        <v>6466.798819412249</v>
      </c>
      <c r="R19" s="37">
        <v>229.0</v>
      </c>
      <c r="S19" s="38">
        <v>1990.0195675213677</v>
      </c>
      <c r="T19" s="37">
        <v>28.0</v>
      </c>
      <c r="U19" s="38">
        <v>190.48733333333334</v>
      </c>
      <c r="V19" s="37"/>
      <c r="W19" s="38"/>
      <c r="X19" s="37">
        <f t="shared" ref="X19:Y19" si="14">B19+D19+F19+H19+J19+L19+N19+P19+R19+T19+V19</f>
        <v>4429</v>
      </c>
      <c r="Y19" s="463">
        <f t="shared" si="14"/>
        <v>43793.34786</v>
      </c>
      <c r="AA19" s="162" t="s">
        <v>110</v>
      </c>
      <c r="AB19" s="37">
        <v>3.0</v>
      </c>
      <c r="AC19" s="38">
        <v>20.9725</v>
      </c>
      <c r="AD19" s="37">
        <v>28.0</v>
      </c>
      <c r="AE19" s="38">
        <v>117.92144444444446</v>
      </c>
      <c r="AF19" s="37">
        <v>216.0</v>
      </c>
      <c r="AG19" s="38">
        <v>1059.420514665921</v>
      </c>
      <c r="AH19" s="37">
        <v>584.0</v>
      </c>
      <c r="AI19" s="38">
        <v>3848.5824502329556</v>
      </c>
      <c r="AJ19" s="37">
        <v>1059.0</v>
      </c>
      <c r="AK19" s="38">
        <v>10669.439709055934</v>
      </c>
      <c r="AL19" s="37">
        <v>1198.0</v>
      </c>
      <c r="AM19" s="38">
        <v>12573.419519950276</v>
      </c>
      <c r="AN19" s="37">
        <v>996.0</v>
      </c>
      <c r="AO19" s="38">
        <v>9594.430142028314</v>
      </c>
      <c r="AP19" s="37">
        <v>647.0</v>
      </c>
      <c r="AQ19" s="38">
        <v>6143.588779182014</v>
      </c>
      <c r="AR19" s="37">
        <v>207.0</v>
      </c>
      <c r="AS19" s="38">
        <v>1942.3392190476181</v>
      </c>
      <c r="AT19" s="37">
        <v>28.0</v>
      </c>
      <c r="AU19" s="38">
        <v>218.28666666666666</v>
      </c>
      <c r="AV19" s="37"/>
      <c r="AW19" s="38"/>
      <c r="AX19" s="37">
        <v>4966.0</v>
      </c>
      <c r="AY19" s="463">
        <v>46188.40094527421</v>
      </c>
      <c r="BA19" s="162" t="s">
        <v>110</v>
      </c>
      <c r="BB19" s="37">
        <v>8.0</v>
      </c>
      <c r="BC19" s="38">
        <v>14.23</v>
      </c>
      <c r="BD19" s="37">
        <v>34.0</v>
      </c>
      <c r="BE19" s="38">
        <v>321.0557399999999</v>
      </c>
      <c r="BF19" s="37">
        <v>196.0</v>
      </c>
      <c r="BG19" s="38">
        <v>1455.138189</v>
      </c>
      <c r="BH19" s="37">
        <v>520.0</v>
      </c>
      <c r="BI19" s="38">
        <v>5187.860528</v>
      </c>
      <c r="BJ19" s="37">
        <v>864.0</v>
      </c>
      <c r="BK19" s="38">
        <v>12919.035505999986</v>
      </c>
      <c r="BL19" s="37">
        <v>989.0</v>
      </c>
      <c r="BM19" s="38">
        <v>12548.91076099999</v>
      </c>
      <c r="BN19" s="37">
        <v>808.0</v>
      </c>
      <c r="BO19" s="38">
        <v>9444.453508999997</v>
      </c>
      <c r="BP19" s="37">
        <v>475.0</v>
      </c>
      <c r="BQ19" s="38">
        <v>5364.049533000005</v>
      </c>
      <c r="BR19" s="37">
        <v>182.0</v>
      </c>
      <c r="BS19" s="38">
        <v>2228.328113999999</v>
      </c>
      <c r="BT19" s="37">
        <v>9.0</v>
      </c>
      <c r="BU19" s="38">
        <v>44.01</v>
      </c>
      <c r="BV19" s="37">
        <v>1.0</v>
      </c>
      <c r="BW19" s="38">
        <v>5.57</v>
      </c>
      <c r="BX19" s="37">
        <v>4086.0</v>
      </c>
      <c r="BY19" s="463">
        <v>49532.64188000004</v>
      </c>
    </row>
    <row r="20">
      <c r="A20" s="171" t="s">
        <v>111</v>
      </c>
      <c r="B20" s="55">
        <v>2.0</v>
      </c>
      <c r="C20" s="56">
        <v>2.885</v>
      </c>
      <c r="D20" s="55">
        <v>28.0</v>
      </c>
      <c r="E20" s="56">
        <v>123.67301773064193</v>
      </c>
      <c r="F20" s="55">
        <v>208.0</v>
      </c>
      <c r="G20" s="56">
        <v>1095.1871709153406</v>
      </c>
      <c r="H20" s="55">
        <v>575.0</v>
      </c>
      <c r="I20" s="56">
        <v>3046.262328668053</v>
      </c>
      <c r="J20" s="55">
        <v>1059.0</v>
      </c>
      <c r="K20" s="56">
        <v>9012.007855168524</v>
      </c>
      <c r="L20" s="55">
        <v>1325.0</v>
      </c>
      <c r="M20" s="56">
        <v>10605.689956506063</v>
      </c>
      <c r="N20" s="55">
        <v>1139.0</v>
      </c>
      <c r="O20" s="56">
        <v>8570.059875830926</v>
      </c>
      <c r="P20" s="55">
        <v>698.0</v>
      </c>
      <c r="Q20" s="56">
        <v>5230.019738850526</v>
      </c>
      <c r="R20" s="55">
        <v>319.0</v>
      </c>
      <c r="S20" s="56">
        <v>2183.8713164745714</v>
      </c>
      <c r="T20" s="55">
        <v>39.0</v>
      </c>
      <c r="U20" s="56">
        <v>228.76583333333332</v>
      </c>
      <c r="V20" s="55"/>
      <c r="W20" s="56"/>
      <c r="X20" s="55">
        <f t="shared" ref="X20:Y20" si="15">B20+D20+F20+H20+J20+L20+N20+P20+R20+T20+V20</f>
        <v>5392</v>
      </c>
      <c r="Y20" s="497">
        <f t="shared" si="15"/>
        <v>40098.42209</v>
      </c>
      <c r="AA20" s="171" t="s">
        <v>113</v>
      </c>
      <c r="AB20" s="55">
        <v>10.0</v>
      </c>
      <c r="AC20" s="56">
        <v>27.34333333333334</v>
      </c>
      <c r="AD20" s="55">
        <v>43.0</v>
      </c>
      <c r="AE20" s="56">
        <v>89.66977526963565</v>
      </c>
      <c r="AF20" s="55">
        <v>318.0</v>
      </c>
      <c r="AG20" s="56">
        <v>1306.9982003001303</v>
      </c>
      <c r="AH20" s="55">
        <v>687.0</v>
      </c>
      <c r="AI20" s="56">
        <v>3714.9068427673856</v>
      </c>
      <c r="AJ20" s="55">
        <v>1187.0</v>
      </c>
      <c r="AK20" s="56">
        <v>9262.067325723074</v>
      </c>
      <c r="AL20" s="55">
        <v>1298.0</v>
      </c>
      <c r="AM20" s="56">
        <v>9500.319105347868</v>
      </c>
      <c r="AN20" s="55">
        <v>963.0</v>
      </c>
      <c r="AO20" s="56">
        <v>6062.448112549447</v>
      </c>
      <c r="AP20" s="55">
        <v>687.0</v>
      </c>
      <c r="AQ20" s="56">
        <v>4541.442081485848</v>
      </c>
      <c r="AR20" s="55">
        <v>281.0</v>
      </c>
      <c r="AS20" s="56">
        <v>1757.50207427421</v>
      </c>
      <c r="AT20" s="55">
        <v>30.0</v>
      </c>
      <c r="AU20" s="56">
        <v>141.15083333333334</v>
      </c>
      <c r="AV20" s="55"/>
      <c r="AW20" s="56"/>
      <c r="AX20" s="55">
        <v>5504.0</v>
      </c>
      <c r="AY20" s="497">
        <v>36403.84768438421</v>
      </c>
      <c r="BA20" s="171" t="s">
        <v>113</v>
      </c>
      <c r="BB20" s="55">
        <v>5.0</v>
      </c>
      <c r="BC20" s="56">
        <v>26.0075</v>
      </c>
      <c r="BD20" s="55">
        <v>53.0</v>
      </c>
      <c r="BE20" s="56">
        <v>257.1795909999999</v>
      </c>
      <c r="BF20" s="55">
        <v>238.0</v>
      </c>
      <c r="BG20" s="56">
        <v>1475.0837669999996</v>
      </c>
      <c r="BH20" s="55">
        <v>578.0</v>
      </c>
      <c r="BI20" s="56">
        <v>5240.482984000003</v>
      </c>
      <c r="BJ20" s="55">
        <v>959.0</v>
      </c>
      <c r="BK20" s="56">
        <v>9713.924077999998</v>
      </c>
      <c r="BL20" s="55">
        <v>891.0</v>
      </c>
      <c r="BM20" s="56">
        <v>7809.357877999993</v>
      </c>
      <c r="BN20" s="55">
        <v>692.0</v>
      </c>
      <c r="BO20" s="56">
        <v>6056.394224000001</v>
      </c>
      <c r="BP20" s="55">
        <v>508.0</v>
      </c>
      <c r="BQ20" s="56">
        <v>4209.066532999999</v>
      </c>
      <c r="BR20" s="55">
        <v>215.0</v>
      </c>
      <c r="BS20" s="56">
        <v>1463.8202220000007</v>
      </c>
      <c r="BT20" s="55">
        <v>21.0</v>
      </c>
      <c r="BU20" s="56">
        <v>173.555</v>
      </c>
      <c r="BV20" s="55">
        <v>1.0</v>
      </c>
      <c r="BW20" s="56">
        <v>3.9</v>
      </c>
      <c r="BX20" s="55">
        <v>4161.0</v>
      </c>
      <c r="BY20" s="497">
        <v>36428.77177699994</v>
      </c>
    </row>
    <row r="21" ht="15.75" customHeight="1">
      <c r="A21" s="499" t="s">
        <v>13</v>
      </c>
      <c r="B21" s="500">
        <f t="shared" ref="B21:Y21" si="16">SUM(B6:B20)</f>
        <v>66</v>
      </c>
      <c r="C21" s="501">
        <f t="shared" si="16"/>
        <v>206.455153</v>
      </c>
      <c r="D21" s="500">
        <f t="shared" si="16"/>
        <v>386</v>
      </c>
      <c r="E21" s="501">
        <f t="shared" si="16"/>
        <v>1496.068272</v>
      </c>
      <c r="F21" s="500">
        <f t="shared" si="16"/>
        <v>2619</v>
      </c>
      <c r="G21" s="501">
        <f t="shared" si="16"/>
        <v>11255.89931</v>
      </c>
      <c r="H21" s="500">
        <f t="shared" si="16"/>
        <v>9135</v>
      </c>
      <c r="I21" s="501">
        <f t="shared" si="16"/>
        <v>43350.05497</v>
      </c>
      <c r="J21" s="500">
        <f t="shared" si="16"/>
        <v>16741</v>
      </c>
      <c r="K21" s="501">
        <f t="shared" si="16"/>
        <v>120954.2351</v>
      </c>
      <c r="L21" s="500">
        <f t="shared" si="16"/>
        <v>19098</v>
      </c>
      <c r="M21" s="501">
        <f t="shared" si="16"/>
        <v>157603.6346</v>
      </c>
      <c r="N21" s="500">
        <f t="shared" si="16"/>
        <v>15873</v>
      </c>
      <c r="O21" s="501">
        <f t="shared" si="16"/>
        <v>127542.8958</v>
      </c>
      <c r="P21" s="500">
        <f t="shared" si="16"/>
        <v>10932</v>
      </c>
      <c r="Q21" s="501">
        <f t="shared" si="16"/>
        <v>89971.26571</v>
      </c>
      <c r="R21" s="500">
        <f t="shared" si="16"/>
        <v>4460</v>
      </c>
      <c r="S21" s="501">
        <f t="shared" si="16"/>
        <v>33141.33614</v>
      </c>
      <c r="T21" s="500">
        <f t="shared" si="16"/>
        <v>501</v>
      </c>
      <c r="U21" s="501">
        <f t="shared" si="16"/>
        <v>3502.547208</v>
      </c>
      <c r="V21" s="500">
        <f t="shared" si="16"/>
        <v>4</v>
      </c>
      <c r="W21" s="501">
        <f t="shared" si="16"/>
        <v>43.8</v>
      </c>
      <c r="X21" s="500">
        <f t="shared" si="16"/>
        <v>79815</v>
      </c>
      <c r="Y21" s="503">
        <f t="shared" si="16"/>
        <v>589068.1922</v>
      </c>
      <c r="AA21" s="499" t="s">
        <v>13</v>
      </c>
      <c r="AB21" s="500">
        <v>93.0</v>
      </c>
      <c r="AC21" s="501">
        <v>291.00842205490045</v>
      </c>
      <c r="AD21" s="500">
        <v>667.0</v>
      </c>
      <c r="AE21" s="501">
        <v>1863.3965268456118</v>
      </c>
      <c r="AF21" s="500">
        <v>4527.0</v>
      </c>
      <c r="AG21" s="501">
        <v>16638.287788247024</v>
      </c>
      <c r="AH21" s="500">
        <v>13998.0</v>
      </c>
      <c r="AI21" s="501">
        <v>60945.66333325656</v>
      </c>
      <c r="AJ21" s="500">
        <v>21133.0</v>
      </c>
      <c r="AK21" s="501">
        <v>144640.36582430144</v>
      </c>
      <c r="AL21" s="500">
        <v>21951.0</v>
      </c>
      <c r="AM21" s="501">
        <v>158587.24569908067</v>
      </c>
      <c r="AN21" s="500">
        <v>17018.0</v>
      </c>
      <c r="AO21" s="501">
        <v>123702.50057075905</v>
      </c>
      <c r="AP21" s="500">
        <v>12121.0</v>
      </c>
      <c r="AQ21" s="501">
        <v>88870.33776194337</v>
      </c>
      <c r="AR21" s="500">
        <v>4233.0</v>
      </c>
      <c r="AS21" s="501">
        <v>27875.74540294183</v>
      </c>
      <c r="AT21" s="500">
        <v>392.0</v>
      </c>
      <c r="AU21" s="501">
        <v>2788.9380404479984</v>
      </c>
      <c r="AV21" s="500">
        <v>3.0</v>
      </c>
      <c r="AW21" s="501">
        <v>8.809999999999999</v>
      </c>
      <c r="AX21" s="500">
        <v>96136.0</v>
      </c>
      <c r="AY21" s="503">
        <v>626212.2993698777</v>
      </c>
      <c r="BA21" s="499" t="s">
        <v>13</v>
      </c>
      <c r="BB21" s="500">
        <v>113.0</v>
      </c>
      <c r="BC21" s="501">
        <v>412.23322799999994</v>
      </c>
      <c r="BD21" s="500">
        <v>633.0</v>
      </c>
      <c r="BE21" s="501">
        <v>3000.8527230000013</v>
      </c>
      <c r="BF21" s="500">
        <v>3359.0</v>
      </c>
      <c r="BG21" s="501">
        <v>19757.601431999967</v>
      </c>
      <c r="BH21" s="500">
        <v>9965.0</v>
      </c>
      <c r="BI21" s="501">
        <v>88531.87361100003</v>
      </c>
      <c r="BJ21" s="500">
        <v>15165.0</v>
      </c>
      <c r="BK21" s="501">
        <v>157902.60773500087</v>
      </c>
      <c r="BL21" s="500">
        <v>15530.0</v>
      </c>
      <c r="BM21" s="501">
        <v>152456.2775349997</v>
      </c>
      <c r="BN21" s="500">
        <v>13511.0</v>
      </c>
      <c r="BO21" s="501">
        <v>130188.94039900035</v>
      </c>
      <c r="BP21" s="500">
        <v>9149.0</v>
      </c>
      <c r="BQ21" s="501">
        <v>82619.40279800014</v>
      </c>
      <c r="BR21" s="500">
        <v>2971.0</v>
      </c>
      <c r="BS21" s="501">
        <v>24647.303176000045</v>
      </c>
      <c r="BT21" s="500">
        <v>178.0</v>
      </c>
      <c r="BU21" s="501">
        <v>1648.7917749999995</v>
      </c>
      <c r="BV21" s="500">
        <v>6.0</v>
      </c>
      <c r="BW21" s="501">
        <v>26.0</v>
      </c>
      <c r="BX21" s="500">
        <v>70580.0</v>
      </c>
      <c r="BY21" s="503">
        <v>661191.8844120007</v>
      </c>
    </row>
    <row r="22" ht="15.75" customHeight="1">
      <c r="A22" s="506" t="s">
        <v>42</v>
      </c>
      <c r="B22" s="507">
        <f t="shared" ref="B22:Y22" si="17">AB21</f>
        <v>93</v>
      </c>
      <c r="C22" s="508">
        <f t="shared" si="17"/>
        <v>291.0084221</v>
      </c>
      <c r="D22" s="507">
        <f t="shared" si="17"/>
        <v>667</v>
      </c>
      <c r="E22" s="508">
        <f t="shared" si="17"/>
        <v>1863.396527</v>
      </c>
      <c r="F22" s="507">
        <f t="shared" si="17"/>
        <v>4527</v>
      </c>
      <c r="G22" s="508">
        <f t="shared" si="17"/>
        <v>16638.28779</v>
      </c>
      <c r="H22" s="507">
        <f t="shared" si="17"/>
        <v>13998</v>
      </c>
      <c r="I22" s="508">
        <f t="shared" si="17"/>
        <v>60945.66333</v>
      </c>
      <c r="J22" s="507">
        <f t="shared" si="17"/>
        <v>21133</v>
      </c>
      <c r="K22" s="508">
        <f t="shared" si="17"/>
        <v>144640.3658</v>
      </c>
      <c r="L22" s="507">
        <f t="shared" si="17"/>
        <v>21951</v>
      </c>
      <c r="M22" s="508">
        <f t="shared" si="17"/>
        <v>158587.2457</v>
      </c>
      <c r="N22" s="507">
        <f t="shared" si="17"/>
        <v>17018</v>
      </c>
      <c r="O22" s="508">
        <f t="shared" si="17"/>
        <v>123702.5006</v>
      </c>
      <c r="P22" s="507">
        <f t="shared" si="17"/>
        <v>12121</v>
      </c>
      <c r="Q22" s="508">
        <f t="shared" si="17"/>
        <v>88870.33776</v>
      </c>
      <c r="R22" s="507">
        <f t="shared" si="17"/>
        <v>4233</v>
      </c>
      <c r="S22" s="508">
        <f t="shared" si="17"/>
        <v>27875.7454</v>
      </c>
      <c r="T22" s="507">
        <f t="shared" si="17"/>
        <v>392</v>
      </c>
      <c r="U22" s="508">
        <f t="shared" si="17"/>
        <v>2788.93804</v>
      </c>
      <c r="V22" s="507">
        <f t="shared" si="17"/>
        <v>3</v>
      </c>
      <c r="W22" s="508">
        <f t="shared" si="17"/>
        <v>8.81</v>
      </c>
      <c r="X22" s="507">
        <f t="shared" si="17"/>
        <v>96136</v>
      </c>
      <c r="Y22" s="511">
        <f t="shared" si="17"/>
        <v>626212.2994</v>
      </c>
      <c r="AA22" s="506" t="s">
        <v>45</v>
      </c>
      <c r="AB22" s="507">
        <v>113.0</v>
      </c>
      <c r="AC22" s="508">
        <v>412.23322799999994</v>
      </c>
      <c r="AD22" s="507">
        <v>633.0</v>
      </c>
      <c r="AE22" s="508">
        <v>3000.8527230000013</v>
      </c>
      <c r="AF22" s="507">
        <v>3359.0</v>
      </c>
      <c r="AG22" s="508">
        <v>19757.601431999967</v>
      </c>
      <c r="AH22" s="507">
        <v>9965.0</v>
      </c>
      <c r="AI22" s="508">
        <v>88531.87361100003</v>
      </c>
      <c r="AJ22" s="507">
        <v>15165.0</v>
      </c>
      <c r="AK22" s="508">
        <v>157902.60773500087</v>
      </c>
      <c r="AL22" s="507">
        <v>15530.0</v>
      </c>
      <c r="AM22" s="508">
        <v>152456.2775349997</v>
      </c>
      <c r="AN22" s="507">
        <v>13511.0</v>
      </c>
      <c r="AO22" s="508">
        <v>130188.94039900035</v>
      </c>
      <c r="AP22" s="507">
        <v>9149.0</v>
      </c>
      <c r="AQ22" s="508">
        <v>82619.40279800014</v>
      </c>
      <c r="AR22" s="507">
        <v>2971.0</v>
      </c>
      <c r="AS22" s="508">
        <v>24647.303176000045</v>
      </c>
      <c r="AT22" s="507">
        <v>178.0</v>
      </c>
      <c r="AU22" s="508">
        <v>1648.7917749999995</v>
      </c>
      <c r="AV22" s="507">
        <v>6.0</v>
      </c>
      <c r="AW22" s="508">
        <v>26.0</v>
      </c>
      <c r="AX22" s="507">
        <v>70580.0</v>
      </c>
      <c r="AY22" s="511">
        <v>661191.8844120007</v>
      </c>
      <c r="BA22" s="202"/>
      <c r="BB22" s="203"/>
      <c r="BC22" s="514"/>
      <c r="BD22" s="203"/>
      <c r="BE22" s="514"/>
      <c r="BF22" s="203"/>
      <c r="BG22" s="514"/>
      <c r="BH22" s="203"/>
      <c r="BI22" s="514"/>
      <c r="BJ22" s="203"/>
      <c r="BK22" s="514"/>
      <c r="BL22" s="203"/>
      <c r="BM22" s="514"/>
      <c r="BN22" s="203"/>
      <c r="BO22" s="514"/>
      <c r="BP22" s="203"/>
      <c r="BQ22" s="514"/>
      <c r="BR22" s="203"/>
      <c r="BS22" s="514"/>
      <c r="BT22" s="203"/>
      <c r="BU22" s="514"/>
      <c r="BV22" s="203"/>
      <c r="BW22" s="514"/>
      <c r="BX22" s="203"/>
      <c r="BY22" s="514"/>
    </row>
    <row r="23" ht="15.75" customHeight="1">
      <c r="B23" s="515" t="s">
        <v>228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9"/>
      <c r="AB23" s="515" t="s">
        <v>228</v>
      </c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9"/>
      <c r="BA23" s="515" t="s">
        <v>228</v>
      </c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9"/>
    </row>
    <row r="24" ht="15.75" customHeight="1">
      <c r="A24" s="159" t="s">
        <v>81</v>
      </c>
      <c r="B24" s="109">
        <f t="shared" ref="B24:Y24" si="18">IF(ISBLANK(B6),"",B6*100/B$21)</f>
        <v>25.75757576</v>
      </c>
      <c r="C24" s="110">
        <f t="shared" si="18"/>
        <v>41.1914317</v>
      </c>
      <c r="D24" s="109">
        <f t="shared" si="18"/>
        <v>31.0880829</v>
      </c>
      <c r="E24" s="110">
        <f t="shared" si="18"/>
        <v>29.54680187</v>
      </c>
      <c r="F24" s="109">
        <f t="shared" si="18"/>
        <v>28.78961436</v>
      </c>
      <c r="G24" s="110">
        <f t="shared" si="18"/>
        <v>28.87187595</v>
      </c>
      <c r="H24" s="109">
        <f t="shared" si="18"/>
        <v>34.3076081</v>
      </c>
      <c r="I24" s="110">
        <f t="shared" si="18"/>
        <v>31.56661071</v>
      </c>
      <c r="J24" s="109">
        <f t="shared" si="18"/>
        <v>32.8833403</v>
      </c>
      <c r="K24" s="110">
        <f t="shared" si="18"/>
        <v>26.26437597</v>
      </c>
      <c r="L24" s="109">
        <f t="shared" si="18"/>
        <v>26.49492093</v>
      </c>
      <c r="M24" s="110">
        <f t="shared" si="18"/>
        <v>22.30389287</v>
      </c>
      <c r="N24" s="109">
        <f t="shared" si="18"/>
        <v>24.12272412</v>
      </c>
      <c r="O24" s="110">
        <f t="shared" si="18"/>
        <v>20.8827215</v>
      </c>
      <c r="P24" s="109">
        <f t="shared" si="18"/>
        <v>24.94511526</v>
      </c>
      <c r="Q24" s="110">
        <f t="shared" si="18"/>
        <v>23.18857135</v>
      </c>
      <c r="R24" s="109">
        <f t="shared" si="18"/>
        <v>24.32735426</v>
      </c>
      <c r="S24" s="110">
        <f t="shared" si="18"/>
        <v>24.13390165</v>
      </c>
      <c r="T24" s="109">
        <f t="shared" si="18"/>
        <v>20.35928144</v>
      </c>
      <c r="U24" s="110">
        <f t="shared" si="18"/>
        <v>19.39060232</v>
      </c>
      <c r="V24" s="109" t="str">
        <f t="shared" si="18"/>
        <v/>
      </c>
      <c r="W24" s="110" t="str">
        <f t="shared" si="18"/>
        <v/>
      </c>
      <c r="X24" s="109">
        <f t="shared" si="18"/>
        <v>27.98095596</v>
      </c>
      <c r="Y24" s="111">
        <f t="shared" si="18"/>
        <v>23.86066309</v>
      </c>
      <c r="AA24" s="159" t="s">
        <v>81</v>
      </c>
      <c r="AB24" s="109">
        <f t="shared" ref="AB24:AU24" si="19">AB6*100/AB$21</f>
        <v>30.10752688</v>
      </c>
      <c r="AC24" s="110">
        <f t="shared" si="19"/>
        <v>38.55764165</v>
      </c>
      <c r="AD24" s="109">
        <f t="shared" si="19"/>
        <v>28.03598201</v>
      </c>
      <c r="AE24" s="110">
        <f t="shared" si="19"/>
        <v>27.49847903</v>
      </c>
      <c r="AF24" s="109">
        <f t="shared" si="19"/>
        <v>32.73691186</v>
      </c>
      <c r="AG24" s="110">
        <f t="shared" si="19"/>
        <v>28.87489208</v>
      </c>
      <c r="AH24" s="109">
        <f t="shared" si="19"/>
        <v>40.83440491</v>
      </c>
      <c r="AI24" s="110">
        <f t="shared" si="19"/>
        <v>31.81007536</v>
      </c>
      <c r="AJ24" s="109">
        <f t="shared" si="19"/>
        <v>33.43112667</v>
      </c>
      <c r="AK24" s="110">
        <f t="shared" si="19"/>
        <v>24.36963262</v>
      </c>
      <c r="AL24" s="109">
        <f t="shared" si="19"/>
        <v>27.84383399</v>
      </c>
      <c r="AM24" s="110">
        <f t="shared" si="19"/>
        <v>21.7361494</v>
      </c>
      <c r="AN24" s="109">
        <f t="shared" si="19"/>
        <v>27.48854154</v>
      </c>
      <c r="AO24" s="110">
        <f t="shared" si="19"/>
        <v>23.60978211</v>
      </c>
      <c r="AP24" s="109">
        <f t="shared" si="19"/>
        <v>26.83771966</v>
      </c>
      <c r="AQ24" s="110">
        <f t="shared" si="19"/>
        <v>24.55132099</v>
      </c>
      <c r="AR24" s="109">
        <f t="shared" si="19"/>
        <v>25.06496575</v>
      </c>
      <c r="AS24" s="110">
        <f t="shared" si="19"/>
        <v>22.15428755</v>
      </c>
      <c r="AT24" s="109">
        <f t="shared" si="19"/>
        <v>21.93877551</v>
      </c>
      <c r="AU24" s="110">
        <f t="shared" si="19"/>
        <v>11.96810061</v>
      </c>
      <c r="AV24" s="109"/>
      <c r="AW24" s="110"/>
      <c r="AX24" s="109">
        <f t="shared" ref="AX24:AY24" si="20">AX6*100/AX$21</f>
        <v>30.8604477</v>
      </c>
      <c r="AY24" s="111">
        <f t="shared" si="20"/>
        <v>24.28394265</v>
      </c>
      <c r="BA24" s="159" t="s">
        <v>81</v>
      </c>
      <c r="BB24" s="109">
        <f t="shared" ref="BB24:BY24" si="21">BB6*100/BB$21</f>
        <v>36.28318584</v>
      </c>
      <c r="BC24" s="110">
        <f t="shared" si="21"/>
        <v>41.22867893</v>
      </c>
      <c r="BD24" s="109">
        <f t="shared" si="21"/>
        <v>22.74881517</v>
      </c>
      <c r="BE24" s="110">
        <f t="shared" si="21"/>
        <v>23.7146185</v>
      </c>
      <c r="BF24" s="109">
        <f t="shared" si="21"/>
        <v>29.62191128</v>
      </c>
      <c r="BG24" s="110">
        <f t="shared" si="21"/>
        <v>27.39457713</v>
      </c>
      <c r="BH24" s="109">
        <f t="shared" si="21"/>
        <v>32.91520321</v>
      </c>
      <c r="BI24" s="110">
        <f t="shared" si="21"/>
        <v>26.19932026</v>
      </c>
      <c r="BJ24" s="109">
        <f t="shared" si="21"/>
        <v>26.23804814</v>
      </c>
      <c r="BK24" s="110">
        <f t="shared" si="21"/>
        <v>23.0781519</v>
      </c>
      <c r="BL24" s="109">
        <f t="shared" si="21"/>
        <v>25.01609788</v>
      </c>
      <c r="BM24" s="110">
        <f t="shared" si="21"/>
        <v>21.99349253</v>
      </c>
      <c r="BN24" s="109">
        <f t="shared" si="21"/>
        <v>25.52734809</v>
      </c>
      <c r="BO24" s="110">
        <f t="shared" si="21"/>
        <v>23.28574235</v>
      </c>
      <c r="BP24" s="109">
        <f t="shared" si="21"/>
        <v>24.38517871</v>
      </c>
      <c r="BQ24" s="110">
        <f t="shared" si="21"/>
        <v>24.84882859</v>
      </c>
      <c r="BR24" s="109">
        <f t="shared" si="21"/>
        <v>21.5415685</v>
      </c>
      <c r="BS24" s="110">
        <f t="shared" si="21"/>
        <v>19.08317143</v>
      </c>
      <c r="BT24" s="109">
        <f t="shared" si="21"/>
        <v>20.2247191</v>
      </c>
      <c r="BU24" s="110">
        <f t="shared" si="21"/>
        <v>16.54058682</v>
      </c>
      <c r="BV24" s="109">
        <f t="shared" si="21"/>
        <v>16.66666667</v>
      </c>
      <c r="BW24" s="110">
        <f t="shared" si="21"/>
        <v>8.461538462</v>
      </c>
      <c r="BX24" s="109">
        <f t="shared" si="21"/>
        <v>26.46783791</v>
      </c>
      <c r="BY24" s="111">
        <f t="shared" si="21"/>
        <v>23.48548868</v>
      </c>
    </row>
    <row r="25" ht="15.75" customHeight="1">
      <c r="A25" s="162" t="s">
        <v>83</v>
      </c>
      <c r="B25" s="112" t="str">
        <f t="shared" ref="B25:Y25" si="22">IF(ISBLANK(B7),"",B7*100/B$21)</f>
        <v/>
      </c>
      <c r="C25" s="113" t="str">
        <f t="shared" si="22"/>
        <v/>
      </c>
      <c r="D25" s="112">
        <f t="shared" si="22"/>
        <v>1.03626943</v>
      </c>
      <c r="E25" s="113">
        <f t="shared" si="22"/>
        <v>1.557415556</v>
      </c>
      <c r="F25" s="112">
        <f t="shared" si="22"/>
        <v>2.138220695</v>
      </c>
      <c r="G25" s="113">
        <f t="shared" si="22"/>
        <v>1.29138337</v>
      </c>
      <c r="H25" s="112">
        <f t="shared" si="22"/>
        <v>1.66392994</v>
      </c>
      <c r="I25" s="113">
        <f t="shared" si="22"/>
        <v>1.542394614</v>
      </c>
      <c r="J25" s="112">
        <f t="shared" si="22"/>
        <v>1.768114211</v>
      </c>
      <c r="K25" s="113">
        <f t="shared" si="22"/>
        <v>1.819473709</v>
      </c>
      <c r="L25" s="112">
        <f t="shared" si="22"/>
        <v>2.366739973</v>
      </c>
      <c r="M25" s="113">
        <f t="shared" si="22"/>
        <v>2.209592422</v>
      </c>
      <c r="N25" s="112">
        <f t="shared" si="22"/>
        <v>2.652302652</v>
      </c>
      <c r="O25" s="113">
        <f t="shared" si="22"/>
        <v>3.09049585</v>
      </c>
      <c r="P25" s="112">
        <f t="shared" si="22"/>
        <v>2.250274424</v>
      </c>
      <c r="Q25" s="113">
        <f t="shared" si="22"/>
        <v>2.401000192</v>
      </c>
      <c r="R25" s="112">
        <f t="shared" si="22"/>
        <v>2.488789238</v>
      </c>
      <c r="S25" s="113">
        <f t="shared" si="22"/>
        <v>2.39905495</v>
      </c>
      <c r="T25" s="112">
        <f t="shared" si="22"/>
        <v>3.992015968</v>
      </c>
      <c r="U25" s="113">
        <f t="shared" si="22"/>
        <v>3.371070433</v>
      </c>
      <c r="V25" s="112">
        <f t="shared" si="22"/>
        <v>25</v>
      </c>
      <c r="W25" s="113">
        <f t="shared" si="22"/>
        <v>5.936073059</v>
      </c>
      <c r="X25" s="112">
        <f t="shared" si="22"/>
        <v>2.203846395</v>
      </c>
      <c r="Y25" s="114">
        <f t="shared" si="22"/>
        <v>2.298220264</v>
      </c>
      <c r="AA25" s="162" t="s">
        <v>83</v>
      </c>
      <c r="AB25" s="112">
        <f t="shared" ref="AB25:AU25" si="23">AB7*100/AB$21</f>
        <v>1.075268817</v>
      </c>
      <c r="AC25" s="113">
        <f t="shared" si="23"/>
        <v>5.807392061</v>
      </c>
      <c r="AD25" s="112">
        <f t="shared" si="23"/>
        <v>1.499250375</v>
      </c>
      <c r="AE25" s="113">
        <f t="shared" si="23"/>
        <v>0.7799616221</v>
      </c>
      <c r="AF25" s="112">
        <f t="shared" si="23"/>
        <v>2.076430307</v>
      </c>
      <c r="AG25" s="113">
        <f t="shared" si="23"/>
        <v>1.408889227</v>
      </c>
      <c r="AH25" s="112">
        <f t="shared" si="23"/>
        <v>1.721674525</v>
      </c>
      <c r="AI25" s="113">
        <f t="shared" si="23"/>
        <v>1.647622636</v>
      </c>
      <c r="AJ25" s="112">
        <f t="shared" si="23"/>
        <v>2.034732409</v>
      </c>
      <c r="AK25" s="113">
        <f t="shared" si="23"/>
        <v>1.869926007</v>
      </c>
      <c r="AL25" s="112">
        <f t="shared" si="23"/>
        <v>2.4600246</v>
      </c>
      <c r="AM25" s="113">
        <f t="shared" si="23"/>
        <v>2.533114541</v>
      </c>
      <c r="AN25" s="112">
        <f t="shared" si="23"/>
        <v>2.585497708</v>
      </c>
      <c r="AO25" s="113">
        <f t="shared" si="23"/>
        <v>3.104191019</v>
      </c>
      <c r="AP25" s="112">
        <f t="shared" si="23"/>
        <v>2.079036383</v>
      </c>
      <c r="AQ25" s="113">
        <f t="shared" si="23"/>
        <v>2.252458291</v>
      </c>
      <c r="AR25" s="112">
        <f t="shared" si="23"/>
        <v>2.763997165</v>
      </c>
      <c r="AS25" s="113">
        <f t="shared" si="23"/>
        <v>2.566051191</v>
      </c>
      <c r="AT25" s="112">
        <f t="shared" si="23"/>
        <v>3.06122449</v>
      </c>
      <c r="AU25" s="113">
        <f t="shared" si="23"/>
        <v>2.855507443</v>
      </c>
      <c r="AV25" s="112"/>
      <c r="AW25" s="113"/>
      <c r="AX25" s="112">
        <f t="shared" ref="AX25:AY25" si="24">AX7*100/AX$21</f>
        <v>2.222892569</v>
      </c>
      <c r="AY25" s="114">
        <f t="shared" si="24"/>
        <v>2.336035433</v>
      </c>
      <c r="BA25" s="162" t="s">
        <v>83</v>
      </c>
      <c r="BB25" s="112"/>
      <c r="BC25" s="113"/>
      <c r="BD25" s="112">
        <f t="shared" ref="BD25:BU25" si="25">BD7*100/BD$21</f>
        <v>3.001579779</v>
      </c>
      <c r="BE25" s="113">
        <f t="shared" si="25"/>
        <v>0.9288456507</v>
      </c>
      <c r="BF25" s="112">
        <f t="shared" si="25"/>
        <v>1.637392081</v>
      </c>
      <c r="BG25" s="113">
        <f t="shared" si="25"/>
        <v>1.282704957</v>
      </c>
      <c r="BH25" s="112">
        <f t="shared" si="25"/>
        <v>1.806322127</v>
      </c>
      <c r="BI25" s="113">
        <f t="shared" si="25"/>
        <v>1.651962674</v>
      </c>
      <c r="BJ25" s="112">
        <f t="shared" si="25"/>
        <v>2.406857896</v>
      </c>
      <c r="BK25" s="113">
        <f t="shared" si="25"/>
        <v>2.109344684</v>
      </c>
      <c r="BL25" s="112">
        <f t="shared" si="25"/>
        <v>2.852543464</v>
      </c>
      <c r="BM25" s="113">
        <f t="shared" si="25"/>
        <v>3.191890714</v>
      </c>
      <c r="BN25" s="112">
        <f t="shared" si="25"/>
        <v>2.41284879</v>
      </c>
      <c r="BO25" s="113">
        <f t="shared" si="25"/>
        <v>2.713500406</v>
      </c>
      <c r="BP25" s="112">
        <f t="shared" si="25"/>
        <v>2.284402667</v>
      </c>
      <c r="BQ25" s="113">
        <f t="shared" si="25"/>
        <v>2.440557938</v>
      </c>
      <c r="BR25" s="112">
        <f t="shared" si="25"/>
        <v>2.59171996</v>
      </c>
      <c r="BS25" s="113">
        <f t="shared" si="25"/>
        <v>2.419364479</v>
      </c>
      <c r="BT25" s="112">
        <f t="shared" si="25"/>
        <v>2.808988764</v>
      </c>
      <c r="BU25" s="113">
        <f t="shared" si="25"/>
        <v>3.836142378</v>
      </c>
      <c r="BV25" s="112"/>
      <c r="BW25" s="113"/>
      <c r="BX25" s="112">
        <f t="shared" ref="BX25:BY25" si="26">BX7*100/BX$21</f>
        <v>2.378860867</v>
      </c>
      <c r="BY25" s="114">
        <f t="shared" si="26"/>
        <v>2.442464412</v>
      </c>
    </row>
    <row r="26" ht="15.75" customHeight="1">
      <c r="A26" s="162" t="s">
        <v>85</v>
      </c>
      <c r="B26" s="112">
        <f t="shared" ref="B26:Y26" si="27">IF(ISBLANK(B8),"",B8*100/B$21)</f>
        <v>1.515151515</v>
      </c>
      <c r="C26" s="113">
        <f t="shared" si="27"/>
        <v>0.2373396802</v>
      </c>
      <c r="D26" s="112">
        <f t="shared" si="27"/>
        <v>2.07253886</v>
      </c>
      <c r="E26" s="113">
        <f t="shared" si="27"/>
        <v>1.641859118</v>
      </c>
      <c r="F26" s="112">
        <f t="shared" si="27"/>
        <v>2.21458572</v>
      </c>
      <c r="G26" s="113">
        <f t="shared" si="27"/>
        <v>2.120174988</v>
      </c>
      <c r="H26" s="112">
        <f t="shared" si="27"/>
        <v>1.992337165</v>
      </c>
      <c r="I26" s="113">
        <f t="shared" si="27"/>
        <v>1.936511824</v>
      </c>
      <c r="J26" s="112">
        <f t="shared" si="27"/>
        <v>2.204169404</v>
      </c>
      <c r="K26" s="113">
        <f t="shared" si="27"/>
        <v>2.443811542</v>
      </c>
      <c r="L26" s="112">
        <f t="shared" si="27"/>
        <v>2.550005236</v>
      </c>
      <c r="M26" s="113">
        <f t="shared" si="27"/>
        <v>3.014658738</v>
      </c>
      <c r="N26" s="112">
        <f t="shared" si="27"/>
        <v>2.595602596</v>
      </c>
      <c r="O26" s="113">
        <f t="shared" si="27"/>
        <v>2.576619713</v>
      </c>
      <c r="P26" s="112">
        <f t="shared" si="27"/>
        <v>2.442371021</v>
      </c>
      <c r="Q26" s="113">
        <f t="shared" si="27"/>
        <v>2.481070619</v>
      </c>
      <c r="R26" s="112">
        <f t="shared" si="27"/>
        <v>2.847533632</v>
      </c>
      <c r="S26" s="113">
        <f t="shared" si="27"/>
        <v>2.107826228</v>
      </c>
      <c r="T26" s="112">
        <f t="shared" si="27"/>
        <v>2.594810379</v>
      </c>
      <c r="U26" s="113">
        <f t="shared" si="27"/>
        <v>2.751099863</v>
      </c>
      <c r="V26" s="112" t="str">
        <f t="shared" si="27"/>
        <v/>
      </c>
      <c r="W26" s="113" t="str">
        <f t="shared" si="27"/>
        <v/>
      </c>
      <c r="X26" s="112">
        <f t="shared" si="27"/>
        <v>2.410574453</v>
      </c>
      <c r="Y26" s="114">
        <f t="shared" si="27"/>
        <v>2.567402028</v>
      </c>
      <c r="AA26" s="162" t="s">
        <v>85</v>
      </c>
      <c r="AB26" s="112">
        <f t="shared" ref="AB26:AU26" si="28">AB8*100/AB$21</f>
        <v>2.150537634</v>
      </c>
      <c r="AC26" s="113">
        <f t="shared" si="28"/>
        <v>9.690441191</v>
      </c>
      <c r="AD26" s="112">
        <f t="shared" si="28"/>
        <v>4.797601199</v>
      </c>
      <c r="AE26" s="113">
        <f t="shared" si="28"/>
        <v>4.65243871</v>
      </c>
      <c r="AF26" s="112">
        <f t="shared" si="28"/>
        <v>2.761210515</v>
      </c>
      <c r="AG26" s="113">
        <f t="shared" si="28"/>
        <v>2.770493825</v>
      </c>
      <c r="AH26" s="112">
        <f t="shared" si="28"/>
        <v>2.293184741</v>
      </c>
      <c r="AI26" s="113">
        <f t="shared" si="28"/>
        <v>2.791501417</v>
      </c>
      <c r="AJ26" s="112">
        <f t="shared" si="28"/>
        <v>2.971655704</v>
      </c>
      <c r="AK26" s="113">
        <f t="shared" si="28"/>
        <v>3.819318406</v>
      </c>
      <c r="AL26" s="112">
        <f t="shared" si="28"/>
        <v>3.352922418</v>
      </c>
      <c r="AM26" s="113">
        <f t="shared" si="28"/>
        <v>3.578309254</v>
      </c>
      <c r="AN26" s="112">
        <f t="shared" si="28"/>
        <v>3.513926431</v>
      </c>
      <c r="AO26" s="113">
        <f t="shared" si="28"/>
        <v>3.501791554</v>
      </c>
      <c r="AP26" s="112">
        <f t="shared" si="28"/>
        <v>3.597062949</v>
      </c>
      <c r="AQ26" s="113">
        <f t="shared" si="28"/>
        <v>3.90569846</v>
      </c>
      <c r="AR26" s="112">
        <f t="shared" si="28"/>
        <v>4.228679424</v>
      </c>
      <c r="AS26" s="113">
        <f t="shared" si="28"/>
        <v>4.004189938</v>
      </c>
      <c r="AT26" s="112">
        <f t="shared" si="28"/>
        <v>2.806122449</v>
      </c>
      <c r="AU26" s="113">
        <f t="shared" si="28"/>
        <v>4.175496132</v>
      </c>
      <c r="AV26" s="112"/>
      <c r="AW26" s="113"/>
      <c r="AX26" s="112">
        <f t="shared" ref="AX26:AY26" si="29">AX8*100/AX$21</f>
        <v>3.191312308</v>
      </c>
      <c r="AY26" s="114">
        <f t="shared" si="29"/>
        <v>3.594888558</v>
      </c>
      <c r="BA26" s="162" t="s">
        <v>85</v>
      </c>
      <c r="BB26" s="112">
        <f t="shared" ref="BB26:BU26" si="30">BB8*100/BB$21</f>
        <v>2.654867257</v>
      </c>
      <c r="BC26" s="113">
        <f t="shared" si="30"/>
        <v>1.466737659</v>
      </c>
      <c r="BD26" s="112">
        <f t="shared" si="30"/>
        <v>3.949447077</v>
      </c>
      <c r="BE26" s="113">
        <f t="shared" si="30"/>
        <v>3.73457808</v>
      </c>
      <c r="BF26" s="112">
        <f t="shared" si="30"/>
        <v>2.977076511</v>
      </c>
      <c r="BG26" s="113">
        <f t="shared" si="30"/>
        <v>2.859637568</v>
      </c>
      <c r="BH26" s="112">
        <f t="shared" si="30"/>
        <v>2.619167085</v>
      </c>
      <c r="BI26" s="113">
        <f t="shared" si="30"/>
        <v>3.781938866</v>
      </c>
      <c r="BJ26" s="112">
        <f t="shared" si="30"/>
        <v>3.363006924</v>
      </c>
      <c r="BK26" s="113">
        <f t="shared" si="30"/>
        <v>4.075702649</v>
      </c>
      <c r="BL26" s="112">
        <f t="shared" si="30"/>
        <v>3.142305216</v>
      </c>
      <c r="BM26" s="113">
        <f t="shared" si="30"/>
        <v>3.530625957</v>
      </c>
      <c r="BN26" s="112">
        <f t="shared" si="30"/>
        <v>3.382429132</v>
      </c>
      <c r="BO26" s="113">
        <f t="shared" si="30"/>
        <v>3.640353261</v>
      </c>
      <c r="BP26" s="112">
        <f t="shared" si="30"/>
        <v>4.208110176</v>
      </c>
      <c r="BQ26" s="113">
        <f t="shared" si="30"/>
        <v>4.015418991</v>
      </c>
      <c r="BR26" s="112">
        <f t="shared" si="30"/>
        <v>3.837091888</v>
      </c>
      <c r="BS26" s="113">
        <f t="shared" si="30"/>
        <v>4.128755376</v>
      </c>
      <c r="BT26" s="112">
        <f t="shared" si="30"/>
        <v>4.494382022</v>
      </c>
      <c r="BU26" s="113">
        <f t="shared" si="30"/>
        <v>4.104217466</v>
      </c>
      <c r="BV26" s="112"/>
      <c r="BW26" s="113"/>
      <c r="BX26" s="112">
        <f t="shared" ref="BX26:BY26" si="31">BX8*100/BX$21</f>
        <v>3.330971947</v>
      </c>
      <c r="BY26" s="114">
        <f t="shared" si="31"/>
        <v>3.779808002</v>
      </c>
    </row>
    <row r="27" ht="15.75" customHeight="1">
      <c r="A27" s="162" t="s">
        <v>87</v>
      </c>
      <c r="B27" s="112">
        <f t="shared" ref="B27:Y27" si="32">IF(ISBLANK(B9),"",B9*100/B$21)</f>
        <v>4.545454545</v>
      </c>
      <c r="C27" s="113">
        <f t="shared" si="32"/>
        <v>3.717998746</v>
      </c>
      <c r="D27" s="112">
        <f t="shared" si="32"/>
        <v>3.626943005</v>
      </c>
      <c r="E27" s="113">
        <f t="shared" si="32"/>
        <v>4.505977519</v>
      </c>
      <c r="F27" s="112">
        <f t="shared" si="32"/>
        <v>3.245513555</v>
      </c>
      <c r="G27" s="113">
        <f t="shared" si="32"/>
        <v>2.954582666</v>
      </c>
      <c r="H27" s="112">
        <f t="shared" si="32"/>
        <v>2.1893815</v>
      </c>
      <c r="I27" s="113">
        <f t="shared" si="32"/>
        <v>2.421569796</v>
      </c>
      <c r="J27" s="112">
        <f t="shared" si="32"/>
        <v>3.171853533</v>
      </c>
      <c r="K27" s="113">
        <f t="shared" si="32"/>
        <v>3.704922264</v>
      </c>
      <c r="L27" s="112">
        <f t="shared" si="32"/>
        <v>3.539637658</v>
      </c>
      <c r="M27" s="113">
        <f t="shared" si="32"/>
        <v>3.920157071</v>
      </c>
      <c r="N27" s="112">
        <f t="shared" si="32"/>
        <v>4.088704089</v>
      </c>
      <c r="O27" s="113">
        <f t="shared" si="32"/>
        <v>4.556206861</v>
      </c>
      <c r="P27" s="112">
        <f t="shared" si="32"/>
        <v>4.463959019</v>
      </c>
      <c r="Q27" s="113">
        <f t="shared" si="32"/>
        <v>4.673142914</v>
      </c>
      <c r="R27" s="112">
        <f t="shared" si="32"/>
        <v>4.013452915</v>
      </c>
      <c r="S27" s="113">
        <f t="shared" si="32"/>
        <v>4.669374574</v>
      </c>
      <c r="T27" s="112">
        <f t="shared" si="32"/>
        <v>5.389221557</v>
      </c>
      <c r="U27" s="113">
        <f t="shared" si="32"/>
        <v>5.121415626</v>
      </c>
      <c r="V27" s="112">
        <f t="shared" si="32"/>
        <v>50</v>
      </c>
      <c r="W27" s="113">
        <f t="shared" si="32"/>
        <v>80.1369863</v>
      </c>
      <c r="X27" s="112">
        <f t="shared" si="32"/>
        <v>3.575768966</v>
      </c>
      <c r="Y27" s="114">
        <f t="shared" si="32"/>
        <v>4.056330495</v>
      </c>
      <c r="AA27" s="162" t="s">
        <v>87</v>
      </c>
      <c r="AB27" s="112">
        <f t="shared" ref="AB27:AU27" si="33">AB9*100/AB$21</f>
        <v>3.225806452</v>
      </c>
      <c r="AC27" s="113">
        <f t="shared" si="33"/>
        <v>1.247386579</v>
      </c>
      <c r="AD27" s="112">
        <f t="shared" si="33"/>
        <v>2.99850075</v>
      </c>
      <c r="AE27" s="113">
        <f t="shared" si="33"/>
        <v>3.426523625</v>
      </c>
      <c r="AF27" s="112">
        <f t="shared" si="33"/>
        <v>2.62867241</v>
      </c>
      <c r="AG27" s="113">
        <f t="shared" si="33"/>
        <v>2.726503564</v>
      </c>
      <c r="AH27" s="112">
        <f t="shared" si="33"/>
        <v>2.486069438</v>
      </c>
      <c r="AI27" s="113">
        <f t="shared" si="33"/>
        <v>3.390032375</v>
      </c>
      <c r="AJ27" s="112">
        <f t="shared" si="33"/>
        <v>3.156201202</v>
      </c>
      <c r="AK27" s="113">
        <f t="shared" si="33"/>
        <v>3.775288091</v>
      </c>
      <c r="AL27" s="112">
        <f t="shared" si="33"/>
        <v>3.516924058</v>
      </c>
      <c r="AM27" s="113">
        <f t="shared" si="33"/>
        <v>3.713478841</v>
      </c>
      <c r="AN27" s="112">
        <f t="shared" si="33"/>
        <v>3.801856857</v>
      </c>
      <c r="AO27" s="113">
        <f t="shared" si="33"/>
        <v>3.945912553</v>
      </c>
      <c r="AP27" s="112">
        <f t="shared" si="33"/>
        <v>4.083821467</v>
      </c>
      <c r="AQ27" s="113">
        <f t="shared" si="33"/>
        <v>4.49589609</v>
      </c>
      <c r="AR27" s="112">
        <f t="shared" si="33"/>
        <v>4.181431609</v>
      </c>
      <c r="AS27" s="113">
        <f t="shared" si="33"/>
        <v>4.542716961</v>
      </c>
      <c r="AT27" s="112">
        <f t="shared" si="33"/>
        <v>6.12244898</v>
      </c>
      <c r="AU27" s="113">
        <f t="shared" si="33"/>
        <v>9.904277638</v>
      </c>
      <c r="AV27" s="112"/>
      <c r="AW27" s="113"/>
      <c r="AX27" s="112">
        <f t="shared" ref="AX27:AY27" si="34">AX9*100/AX$21</f>
        <v>3.403511692</v>
      </c>
      <c r="AY27" s="114">
        <f t="shared" si="34"/>
        <v>3.889439127</v>
      </c>
      <c r="BA27" s="162" t="s">
        <v>87</v>
      </c>
      <c r="BB27" s="112">
        <f t="shared" ref="BB27:BU27" si="35">BB9*100/BB$21</f>
        <v>1.769911504</v>
      </c>
      <c r="BC27" s="113">
        <f t="shared" si="35"/>
        <v>0.8855060078</v>
      </c>
      <c r="BD27" s="112">
        <f t="shared" si="35"/>
        <v>4.58135861</v>
      </c>
      <c r="BE27" s="113">
        <f t="shared" si="35"/>
        <v>3.179109967</v>
      </c>
      <c r="BF27" s="112">
        <f t="shared" si="35"/>
        <v>3.185471867</v>
      </c>
      <c r="BG27" s="113">
        <f t="shared" si="35"/>
        <v>3.036974893</v>
      </c>
      <c r="BH27" s="112">
        <f t="shared" si="35"/>
        <v>3.572503763</v>
      </c>
      <c r="BI27" s="113">
        <f t="shared" si="35"/>
        <v>3.735519477</v>
      </c>
      <c r="BJ27" s="112">
        <f t="shared" si="35"/>
        <v>3.686119354</v>
      </c>
      <c r="BK27" s="113">
        <f t="shared" si="35"/>
        <v>3.71351582</v>
      </c>
      <c r="BL27" s="112">
        <f t="shared" si="35"/>
        <v>4.166130071</v>
      </c>
      <c r="BM27" s="113">
        <f t="shared" si="35"/>
        <v>4.140949217</v>
      </c>
      <c r="BN27" s="112">
        <f t="shared" si="35"/>
        <v>4.300199837</v>
      </c>
      <c r="BO27" s="113">
        <f t="shared" si="35"/>
        <v>4.004278206</v>
      </c>
      <c r="BP27" s="112">
        <f t="shared" si="35"/>
        <v>4.481364084</v>
      </c>
      <c r="BQ27" s="113">
        <f t="shared" si="35"/>
        <v>4.565386151</v>
      </c>
      <c r="BR27" s="112">
        <f t="shared" si="35"/>
        <v>4.678559408</v>
      </c>
      <c r="BS27" s="113">
        <f t="shared" si="35"/>
        <v>4.519175611</v>
      </c>
      <c r="BT27" s="112">
        <f t="shared" si="35"/>
        <v>8.426966292</v>
      </c>
      <c r="BU27" s="113">
        <f t="shared" si="35"/>
        <v>9.15258508</v>
      </c>
      <c r="BV27" s="112"/>
      <c r="BW27" s="113"/>
      <c r="BX27" s="112">
        <f t="shared" ref="BX27:BY27" si="36">BX9*100/BX$21</f>
        <v>4.030886937</v>
      </c>
      <c r="BY27" s="114">
        <f t="shared" si="36"/>
        <v>3.997760655</v>
      </c>
    </row>
    <row r="28" ht="15.75" customHeight="1">
      <c r="A28" s="162" t="s">
        <v>89</v>
      </c>
      <c r="B28" s="112">
        <f t="shared" ref="B28:Y28" si="37">IF(ISBLANK(B10),"",B10*100/B$21)</f>
        <v>3.03030303</v>
      </c>
      <c r="C28" s="113">
        <f t="shared" si="37"/>
        <v>1.927779444</v>
      </c>
      <c r="D28" s="112">
        <f t="shared" si="37"/>
        <v>2.849740933</v>
      </c>
      <c r="E28" s="113">
        <f t="shared" si="37"/>
        <v>3.489224736</v>
      </c>
      <c r="F28" s="112">
        <f t="shared" si="37"/>
        <v>2.634593356</v>
      </c>
      <c r="G28" s="113">
        <f t="shared" si="37"/>
        <v>2.699736155</v>
      </c>
      <c r="H28" s="112">
        <f t="shared" si="37"/>
        <v>2.36453202</v>
      </c>
      <c r="I28" s="113">
        <f t="shared" si="37"/>
        <v>2.876618493</v>
      </c>
      <c r="J28" s="112">
        <f t="shared" si="37"/>
        <v>2.449077116</v>
      </c>
      <c r="K28" s="113">
        <f t="shared" si="37"/>
        <v>3.058758528</v>
      </c>
      <c r="L28" s="112">
        <f t="shared" si="37"/>
        <v>3.393025448</v>
      </c>
      <c r="M28" s="113">
        <f t="shared" si="37"/>
        <v>4.486006296</v>
      </c>
      <c r="N28" s="112">
        <f t="shared" si="37"/>
        <v>3.60990361</v>
      </c>
      <c r="O28" s="113">
        <f t="shared" si="37"/>
        <v>3.963277511</v>
      </c>
      <c r="P28" s="112">
        <f t="shared" si="37"/>
        <v>3.375411636</v>
      </c>
      <c r="Q28" s="113">
        <f t="shared" si="37"/>
        <v>3.940019381</v>
      </c>
      <c r="R28" s="112">
        <f t="shared" si="37"/>
        <v>3.340807175</v>
      </c>
      <c r="S28" s="113">
        <f t="shared" si="37"/>
        <v>3.691753629</v>
      </c>
      <c r="T28" s="112">
        <f t="shared" si="37"/>
        <v>2.395209581</v>
      </c>
      <c r="U28" s="113">
        <f t="shared" si="37"/>
        <v>2.62865836</v>
      </c>
      <c r="V28" s="112" t="str">
        <f t="shared" si="37"/>
        <v/>
      </c>
      <c r="W28" s="113" t="str">
        <f t="shared" si="37"/>
        <v/>
      </c>
      <c r="X28" s="112">
        <f t="shared" si="37"/>
        <v>3.080874522</v>
      </c>
      <c r="Y28" s="114">
        <f t="shared" si="37"/>
        <v>3.784318081</v>
      </c>
      <c r="AA28" s="162" t="s">
        <v>89</v>
      </c>
      <c r="AB28" s="112">
        <f t="shared" ref="AB28:AU28" si="38">AB10*100/AB$21</f>
        <v>1.075268817</v>
      </c>
      <c r="AC28" s="113">
        <f t="shared" si="38"/>
        <v>0.5532485928</v>
      </c>
      <c r="AD28" s="112">
        <f t="shared" si="38"/>
        <v>2.248875562</v>
      </c>
      <c r="AE28" s="113">
        <f t="shared" si="38"/>
        <v>2.905089312</v>
      </c>
      <c r="AF28" s="112">
        <f t="shared" si="38"/>
        <v>2.540313674</v>
      </c>
      <c r="AG28" s="113">
        <f t="shared" si="38"/>
        <v>3.867157235</v>
      </c>
      <c r="AH28" s="112">
        <f t="shared" si="38"/>
        <v>2.121731676</v>
      </c>
      <c r="AI28" s="113">
        <f t="shared" si="38"/>
        <v>2.94580526</v>
      </c>
      <c r="AJ28" s="112">
        <f t="shared" si="38"/>
        <v>2.394359532</v>
      </c>
      <c r="AK28" s="113">
        <f t="shared" si="38"/>
        <v>3.439497788</v>
      </c>
      <c r="AL28" s="112">
        <f t="shared" si="38"/>
        <v>3.234476789</v>
      </c>
      <c r="AM28" s="113">
        <f t="shared" si="38"/>
        <v>4.199707014</v>
      </c>
      <c r="AN28" s="112">
        <f t="shared" si="38"/>
        <v>3.30826184</v>
      </c>
      <c r="AO28" s="113">
        <f t="shared" si="38"/>
        <v>4.028998935</v>
      </c>
      <c r="AP28" s="112">
        <f t="shared" si="38"/>
        <v>3.135054863</v>
      </c>
      <c r="AQ28" s="113">
        <f t="shared" si="38"/>
        <v>3.51480048</v>
      </c>
      <c r="AR28" s="112">
        <f t="shared" si="38"/>
        <v>2.81124498</v>
      </c>
      <c r="AS28" s="113">
        <f t="shared" si="38"/>
        <v>4.256896003</v>
      </c>
      <c r="AT28" s="112">
        <f t="shared" si="38"/>
        <v>2.551020408</v>
      </c>
      <c r="AU28" s="113">
        <f t="shared" si="38"/>
        <v>2.191963361</v>
      </c>
      <c r="AV28" s="112"/>
      <c r="AW28" s="113"/>
      <c r="AX28" s="112">
        <f t="shared" ref="AX28:AY28" si="39">AX10*100/AX$21</f>
        <v>2.825164351</v>
      </c>
      <c r="AY28" s="114">
        <f t="shared" si="39"/>
        <v>3.750321737</v>
      </c>
      <c r="BA28" s="162" t="s">
        <v>89</v>
      </c>
      <c r="BB28" s="112">
        <f t="shared" ref="BB28:BU28" si="40">BB10*100/BB$21</f>
        <v>0.8849557522</v>
      </c>
      <c r="BC28" s="113">
        <f t="shared" si="40"/>
        <v>4.099621004</v>
      </c>
      <c r="BD28" s="112">
        <f t="shared" si="40"/>
        <v>3.791469194</v>
      </c>
      <c r="BE28" s="113">
        <f t="shared" si="40"/>
        <v>4.38035459</v>
      </c>
      <c r="BF28" s="112">
        <f t="shared" si="40"/>
        <v>2.61982733</v>
      </c>
      <c r="BG28" s="113">
        <f t="shared" si="40"/>
        <v>3.244714113</v>
      </c>
      <c r="BH28" s="112">
        <f t="shared" si="40"/>
        <v>2.589061716</v>
      </c>
      <c r="BI28" s="113">
        <f t="shared" si="40"/>
        <v>3.183764042</v>
      </c>
      <c r="BJ28" s="112">
        <f t="shared" si="40"/>
        <v>3.534454336</v>
      </c>
      <c r="BK28" s="113">
        <f t="shared" si="40"/>
        <v>4.367779379</v>
      </c>
      <c r="BL28" s="112">
        <f t="shared" si="40"/>
        <v>3.728267869</v>
      </c>
      <c r="BM28" s="113">
        <f t="shared" si="40"/>
        <v>4.293413398</v>
      </c>
      <c r="BN28" s="112">
        <f t="shared" si="40"/>
        <v>3.634075938</v>
      </c>
      <c r="BO28" s="113">
        <f t="shared" si="40"/>
        <v>4.393582265</v>
      </c>
      <c r="BP28" s="112">
        <f t="shared" si="40"/>
        <v>3.792764237</v>
      </c>
      <c r="BQ28" s="113">
        <f t="shared" si="40"/>
        <v>4.08835699</v>
      </c>
      <c r="BR28" s="112">
        <f t="shared" si="40"/>
        <v>2.995624369</v>
      </c>
      <c r="BS28" s="113">
        <f t="shared" si="40"/>
        <v>4.027596301</v>
      </c>
      <c r="BT28" s="112">
        <f t="shared" si="40"/>
        <v>1.685393258</v>
      </c>
      <c r="BU28" s="113">
        <f t="shared" si="40"/>
        <v>2.592807694</v>
      </c>
      <c r="BV28" s="112"/>
      <c r="BW28" s="113"/>
      <c r="BX28" s="112">
        <f t="shared" ref="BX28:BY28" si="41">BX10*100/BX$21</f>
        <v>3.423066024</v>
      </c>
      <c r="BY28" s="114">
        <f t="shared" si="41"/>
        <v>4.111312654</v>
      </c>
    </row>
    <row r="29" ht="15.75" customHeight="1">
      <c r="A29" s="162" t="s">
        <v>91</v>
      </c>
      <c r="B29" s="112">
        <f t="shared" ref="B29:Y29" si="42">IF(ISBLANK(B11),"",B11*100/B$21)</f>
        <v>4.545454545</v>
      </c>
      <c r="C29" s="113">
        <f t="shared" si="42"/>
        <v>5.950444841</v>
      </c>
      <c r="D29" s="112">
        <f t="shared" si="42"/>
        <v>1.295336788</v>
      </c>
      <c r="E29" s="113">
        <f t="shared" si="42"/>
        <v>2.360186408</v>
      </c>
      <c r="F29" s="112">
        <f t="shared" si="42"/>
        <v>2.787323406</v>
      </c>
      <c r="G29" s="113">
        <f t="shared" si="42"/>
        <v>2.469421331</v>
      </c>
      <c r="H29" s="112">
        <f t="shared" si="42"/>
        <v>2.58347017</v>
      </c>
      <c r="I29" s="113">
        <f t="shared" si="42"/>
        <v>2.969458082</v>
      </c>
      <c r="J29" s="112">
        <f t="shared" si="42"/>
        <v>2.192222687</v>
      </c>
      <c r="K29" s="113">
        <f t="shared" si="42"/>
        <v>2.454686942</v>
      </c>
      <c r="L29" s="112">
        <f t="shared" si="42"/>
        <v>2.806576605</v>
      </c>
      <c r="M29" s="113">
        <f t="shared" si="42"/>
        <v>3.132217619</v>
      </c>
      <c r="N29" s="112">
        <f t="shared" si="42"/>
        <v>3.055503056</v>
      </c>
      <c r="O29" s="113">
        <f t="shared" si="42"/>
        <v>3.559685843</v>
      </c>
      <c r="P29" s="112">
        <f t="shared" si="42"/>
        <v>2.982070984</v>
      </c>
      <c r="Q29" s="113">
        <f t="shared" si="42"/>
        <v>3.090230103</v>
      </c>
      <c r="R29" s="112">
        <f t="shared" si="42"/>
        <v>2.511210762</v>
      </c>
      <c r="S29" s="113">
        <f t="shared" si="42"/>
        <v>2.817826694</v>
      </c>
      <c r="T29" s="112">
        <f t="shared" si="42"/>
        <v>2.395209581</v>
      </c>
      <c r="U29" s="113">
        <f t="shared" si="42"/>
        <v>3.280184197</v>
      </c>
      <c r="V29" s="112" t="str">
        <f t="shared" si="42"/>
        <v/>
      </c>
      <c r="W29" s="113" t="str">
        <f t="shared" si="42"/>
        <v/>
      </c>
      <c r="X29" s="112">
        <f t="shared" si="42"/>
        <v>2.699993736</v>
      </c>
      <c r="Y29" s="114">
        <f t="shared" si="42"/>
        <v>3.036583898</v>
      </c>
      <c r="AA29" s="162" t="s">
        <v>91</v>
      </c>
      <c r="AB29" s="112">
        <f t="shared" ref="AB29:AU29" si="43">AB11*100/AB$21</f>
        <v>2.150537634</v>
      </c>
      <c r="AC29" s="113">
        <f t="shared" si="43"/>
        <v>0.0973625888</v>
      </c>
      <c r="AD29" s="112">
        <f t="shared" si="43"/>
        <v>4.197901049</v>
      </c>
      <c r="AE29" s="113">
        <f t="shared" si="43"/>
        <v>2.058549958</v>
      </c>
      <c r="AF29" s="112">
        <f t="shared" si="43"/>
        <v>3.269273249</v>
      </c>
      <c r="AG29" s="113">
        <f t="shared" si="43"/>
        <v>2.495484274</v>
      </c>
      <c r="AH29" s="112">
        <f t="shared" si="43"/>
        <v>2.793256179</v>
      </c>
      <c r="AI29" s="113">
        <f t="shared" si="43"/>
        <v>3.154049812</v>
      </c>
      <c r="AJ29" s="112">
        <f t="shared" si="43"/>
        <v>3.085222164</v>
      </c>
      <c r="AK29" s="113">
        <f t="shared" si="43"/>
        <v>3.220015845</v>
      </c>
      <c r="AL29" s="112">
        <f t="shared" si="43"/>
        <v>3.822149333</v>
      </c>
      <c r="AM29" s="113">
        <f t="shared" si="43"/>
        <v>3.975618267</v>
      </c>
      <c r="AN29" s="112">
        <f t="shared" si="43"/>
        <v>3.995769186</v>
      </c>
      <c r="AO29" s="113">
        <f t="shared" si="43"/>
        <v>4.272593294</v>
      </c>
      <c r="AP29" s="112">
        <f t="shared" si="43"/>
        <v>3.819816847</v>
      </c>
      <c r="AQ29" s="113">
        <f t="shared" si="43"/>
        <v>3.847757207</v>
      </c>
      <c r="AR29" s="112">
        <f t="shared" si="43"/>
        <v>3.685329554</v>
      </c>
      <c r="AS29" s="113">
        <f t="shared" si="43"/>
        <v>4.538498965</v>
      </c>
      <c r="AT29" s="112">
        <f t="shared" si="43"/>
        <v>5.102040816</v>
      </c>
      <c r="AU29" s="113">
        <f t="shared" si="43"/>
        <v>5.380797842</v>
      </c>
      <c r="AV29" s="112"/>
      <c r="AW29" s="113"/>
      <c r="AX29" s="112">
        <f t="shared" ref="AX29:AY29" si="44">AX11*100/AX$21</f>
        <v>3.514812349</v>
      </c>
      <c r="AY29" s="114">
        <f t="shared" si="44"/>
        <v>3.746077497</v>
      </c>
      <c r="BA29" s="162" t="s">
        <v>91</v>
      </c>
      <c r="BB29" s="112">
        <f t="shared" ref="BB29:BU29" si="45">BB11*100/BB$21</f>
        <v>4.424778761</v>
      </c>
      <c r="BC29" s="113">
        <f t="shared" si="45"/>
        <v>1.843565604</v>
      </c>
      <c r="BD29" s="112">
        <f t="shared" si="45"/>
        <v>4.58135861</v>
      </c>
      <c r="BE29" s="113">
        <f t="shared" si="45"/>
        <v>2.592725175</v>
      </c>
      <c r="BF29" s="112">
        <f t="shared" si="45"/>
        <v>3.691574873</v>
      </c>
      <c r="BG29" s="113">
        <f t="shared" si="45"/>
        <v>3.489278582</v>
      </c>
      <c r="BH29" s="112">
        <f t="shared" si="45"/>
        <v>2.80983442</v>
      </c>
      <c r="BI29" s="113">
        <f t="shared" si="45"/>
        <v>2.702974024</v>
      </c>
      <c r="BJ29" s="112">
        <f t="shared" si="45"/>
        <v>3.514671942</v>
      </c>
      <c r="BK29" s="113">
        <f t="shared" si="45"/>
        <v>3.694920898</v>
      </c>
      <c r="BL29" s="112">
        <f t="shared" si="45"/>
        <v>3.90856407</v>
      </c>
      <c r="BM29" s="113">
        <f t="shared" si="45"/>
        <v>4.05615963</v>
      </c>
      <c r="BN29" s="112">
        <f t="shared" si="45"/>
        <v>4.137369551</v>
      </c>
      <c r="BO29" s="113">
        <f t="shared" si="45"/>
        <v>4.117904132</v>
      </c>
      <c r="BP29" s="112">
        <f t="shared" si="45"/>
        <v>3.956716581</v>
      </c>
      <c r="BQ29" s="113">
        <f t="shared" si="45"/>
        <v>4.202121357</v>
      </c>
      <c r="BR29" s="112">
        <f t="shared" si="45"/>
        <v>3.971726691</v>
      </c>
      <c r="BS29" s="113">
        <f t="shared" si="45"/>
        <v>4.259581117</v>
      </c>
      <c r="BT29" s="112">
        <f t="shared" si="45"/>
        <v>3.93258427</v>
      </c>
      <c r="BU29" s="113">
        <f t="shared" si="45"/>
        <v>4.856283323</v>
      </c>
      <c r="BV29" s="112"/>
      <c r="BW29" s="113"/>
      <c r="BX29" s="112">
        <f t="shared" ref="BX29:BY29" si="46">BX11*100/BX$21</f>
        <v>3.717767073</v>
      </c>
      <c r="BY29" s="114">
        <f t="shared" si="46"/>
        <v>3.803556453</v>
      </c>
    </row>
    <row r="30" ht="15.75" customHeight="1">
      <c r="A30" s="162" t="s">
        <v>93</v>
      </c>
      <c r="B30" s="112">
        <f t="shared" ref="B30:Y30" si="47">IF(ISBLANK(B12),"",B12*100/B$21)</f>
        <v>9.090909091</v>
      </c>
      <c r="C30" s="113">
        <f t="shared" si="47"/>
        <v>9.995707399</v>
      </c>
      <c r="D30" s="112">
        <f t="shared" si="47"/>
        <v>4.663212435</v>
      </c>
      <c r="E30" s="113">
        <f t="shared" si="47"/>
        <v>3.182092137</v>
      </c>
      <c r="F30" s="112">
        <f t="shared" si="47"/>
        <v>5.536464299</v>
      </c>
      <c r="G30" s="113">
        <f t="shared" si="47"/>
        <v>5.313476035</v>
      </c>
      <c r="H30" s="112">
        <f t="shared" si="47"/>
        <v>5.232621784</v>
      </c>
      <c r="I30" s="113">
        <f t="shared" si="47"/>
        <v>5.139990866</v>
      </c>
      <c r="J30" s="112">
        <f t="shared" si="47"/>
        <v>5.21474225</v>
      </c>
      <c r="K30" s="113">
        <f t="shared" si="47"/>
        <v>6.203041801</v>
      </c>
      <c r="L30" s="112">
        <f t="shared" si="47"/>
        <v>5.89590533</v>
      </c>
      <c r="M30" s="113">
        <f t="shared" si="47"/>
        <v>6.835073979</v>
      </c>
      <c r="N30" s="112">
        <f t="shared" si="47"/>
        <v>6.489006489</v>
      </c>
      <c r="O30" s="113">
        <f t="shared" si="47"/>
        <v>6.890913019</v>
      </c>
      <c r="P30" s="112">
        <f t="shared" si="47"/>
        <v>6.119648738</v>
      </c>
      <c r="Q30" s="113">
        <f t="shared" si="47"/>
        <v>5.811325783</v>
      </c>
      <c r="R30" s="112">
        <f t="shared" si="47"/>
        <v>6.031390135</v>
      </c>
      <c r="S30" s="113">
        <f t="shared" si="47"/>
        <v>5.935339076</v>
      </c>
      <c r="T30" s="112">
        <f t="shared" si="47"/>
        <v>4.391217565</v>
      </c>
      <c r="U30" s="113">
        <f t="shared" si="47"/>
        <v>3.064412658</v>
      </c>
      <c r="V30" s="112" t="str">
        <f t="shared" si="47"/>
        <v/>
      </c>
      <c r="W30" s="113" t="str">
        <f t="shared" si="47"/>
        <v/>
      </c>
      <c r="X30" s="112">
        <f t="shared" si="47"/>
        <v>5.808431999</v>
      </c>
      <c r="Y30" s="114">
        <f t="shared" si="47"/>
        <v>6.325490855</v>
      </c>
      <c r="AA30" s="162" t="s">
        <v>93</v>
      </c>
      <c r="AB30" s="112">
        <f t="shared" ref="AB30:AU30" si="48">AB12*100/AB$21</f>
        <v>4.301075269</v>
      </c>
      <c r="AC30" s="113">
        <f t="shared" si="48"/>
        <v>10.36353168</v>
      </c>
      <c r="AD30" s="112">
        <f t="shared" si="48"/>
        <v>7.046476762</v>
      </c>
      <c r="AE30" s="113">
        <f t="shared" si="48"/>
        <v>6.224139369</v>
      </c>
      <c r="AF30" s="112">
        <f t="shared" si="48"/>
        <v>5.191075768</v>
      </c>
      <c r="AG30" s="113">
        <f t="shared" si="48"/>
        <v>4.772637402</v>
      </c>
      <c r="AH30" s="112">
        <f t="shared" si="48"/>
        <v>4.550650093</v>
      </c>
      <c r="AI30" s="113">
        <f t="shared" si="48"/>
        <v>5.296407305</v>
      </c>
      <c r="AJ30" s="112">
        <f t="shared" si="48"/>
        <v>5.474849761</v>
      </c>
      <c r="AK30" s="113">
        <f t="shared" si="48"/>
        <v>6.651697293</v>
      </c>
      <c r="AL30" s="112">
        <f t="shared" si="48"/>
        <v>6.232062321</v>
      </c>
      <c r="AM30" s="113">
        <f t="shared" si="48"/>
        <v>6.912898228</v>
      </c>
      <c r="AN30" s="112">
        <f t="shared" si="48"/>
        <v>6.023034434</v>
      </c>
      <c r="AO30" s="113">
        <f t="shared" si="48"/>
        <v>6.236412993</v>
      </c>
      <c r="AP30" s="112">
        <f t="shared" si="48"/>
        <v>5.931853807</v>
      </c>
      <c r="AQ30" s="113">
        <f t="shared" si="48"/>
        <v>5.501455679</v>
      </c>
      <c r="AR30" s="112">
        <f t="shared" si="48"/>
        <v>6.402078904</v>
      </c>
      <c r="AS30" s="113">
        <f t="shared" si="48"/>
        <v>6.384894276</v>
      </c>
      <c r="AT30" s="112">
        <f t="shared" si="48"/>
        <v>4.081632653</v>
      </c>
      <c r="AU30" s="113">
        <f t="shared" si="48"/>
        <v>2.610967707</v>
      </c>
      <c r="AV30" s="112"/>
      <c r="AW30" s="113"/>
      <c r="AX30" s="112">
        <f t="shared" ref="AX30:AY30" si="49">AX12*100/AX$21</f>
        <v>5.699217775</v>
      </c>
      <c r="AY30" s="114">
        <f t="shared" si="49"/>
        <v>6.261228868</v>
      </c>
      <c r="BA30" s="162" t="s">
        <v>93</v>
      </c>
      <c r="BB30" s="112">
        <f t="shared" ref="BB30:BY30" si="50">BB12*100/BB$21</f>
        <v>4.424778761</v>
      </c>
      <c r="BC30" s="113">
        <f t="shared" si="50"/>
        <v>5.000783197</v>
      </c>
      <c r="BD30" s="112">
        <f t="shared" si="50"/>
        <v>7.582938389</v>
      </c>
      <c r="BE30" s="113">
        <f t="shared" si="50"/>
        <v>6.950749212</v>
      </c>
      <c r="BF30" s="112">
        <f t="shared" si="50"/>
        <v>5.47782078</v>
      </c>
      <c r="BG30" s="113">
        <f t="shared" si="50"/>
        <v>4.889777518</v>
      </c>
      <c r="BH30" s="112">
        <f t="shared" si="50"/>
        <v>5.358755645</v>
      </c>
      <c r="BI30" s="113">
        <f t="shared" si="50"/>
        <v>6.873292318</v>
      </c>
      <c r="BJ30" s="112">
        <f t="shared" si="50"/>
        <v>5.994065282</v>
      </c>
      <c r="BK30" s="113">
        <f t="shared" si="50"/>
        <v>6.880506299</v>
      </c>
      <c r="BL30" s="112">
        <f t="shared" si="50"/>
        <v>6.922086285</v>
      </c>
      <c r="BM30" s="113">
        <f t="shared" si="50"/>
        <v>7.205277105</v>
      </c>
      <c r="BN30" s="112">
        <f t="shared" si="50"/>
        <v>6.468803197</v>
      </c>
      <c r="BO30" s="113">
        <f t="shared" si="50"/>
        <v>6.735174382</v>
      </c>
      <c r="BP30" s="112">
        <f t="shared" si="50"/>
        <v>6.328560498</v>
      </c>
      <c r="BQ30" s="113">
        <f t="shared" si="50"/>
        <v>5.695443259</v>
      </c>
      <c r="BR30" s="112">
        <f t="shared" si="50"/>
        <v>6.698081454</v>
      </c>
      <c r="BS30" s="113">
        <f t="shared" si="50"/>
        <v>5.677077289</v>
      </c>
      <c r="BT30" s="112">
        <f t="shared" si="50"/>
        <v>5.056179775</v>
      </c>
      <c r="BU30" s="113">
        <f t="shared" si="50"/>
        <v>3.291501136</v>
      </c>
      <c r="BV30" s="112">
        <f t="shared" si="50"/>
        <v>16.66666667</v>
      </c>
      <c r="BW30" s="113">
        <f t="shared" si="50"/>
        <v>25</v>
      </c>
      <c r="BX30" s="112">
        <f t="shared" si="50"/>
        <v>6.258146784</v>
      </c>
      <c r="BY30" s="114">
        <f t="shared" si="50"/>
        <v>6.664292295</v>
      </c>
    </row>
    <row r="31" ht="15.75" customHeight="1">
      <c r="A31" s="162" t="s">
        <v>95</v>
      </c>
      <c r="B31" s="112" t="str">
        <f t="shared" ref="B31:Y31" si="51">IF(ISBLANK(B13),"",B13*100/B$21)</f>
        <v/>
      </c>
      <c r="C31" s="113" t="str">
        <f t="shared" si="51"/>
        <v/>
      </c>
      <c r="D31" s="112">
        <f t="shared" si="51"/>
        <v>3.886010363</v>
      </c>
      <c r="E31" s="113">
        <f t="shared" si="51"/>
        <v>3.298768525</v>
      </c>
      <c r="F31" s="112">
        <f t="shared" si="51"/>
        <v>3.856433753</v>
      </c>
      <c r="G31" s="113">
        <f t="shared" si="51"/>
        <v>3.123585747</v>
      </c>
      <c r="H31" s="112">
        <f t="shared" si="51"/>
        <v>4.006568144</v>
      </c>
      <c r="I31" s="113">
        <f t="shared" si="51"/>
        <v>3.644522565</v>
      </c>
      <c r="J31" s="112">
        <f t="shared" si="51"/>
        <v>3.685562392</v>
      </c>
      <c r="K31" s="113">
        <f t="shared" si="51"/>
        <v>3.299236688</v>
      </c>
      <c r="L31" s="112">
        <f t="shared" si="51"/>
        <v>4.010891193</v>
      </c>
      <c r="M31" s="113">
        <f t="shared" si="51"/>
        <v>3.627599504</v>
      </c>
      <c r="N31" s="112">
        <f t="shared" si="51"/>
        <v>4.561204561</v>
      </c>
      <c r="O31" s="113">
        <f t="shared" si="51"/>
        <v>3.725116381</v>
      </c>
      <c r="P31" s="112">
        <f t="shared" si="51"/>
        <v>4.079765825</v>
      </c>
      <c r="Q31" s="113">
        <f t="shared" si="51"/>
        <v>3.120606091</v>
      </c>
      <c r="R31" s="112">
        <f t="shared" si="51"/>
        <v>5.044843049</v>
      </c>
      <c r="S31" s="113">
        <f t="shared" si="51"/>
        <v>3.545601374</v>
      </c>
      <c r="T31" s="112">
        <f t="shared" si="51"/>
        <v>5.588822355</v>
      </c>
      <c r="U31" s="113">
        <f t="shared" si="51"/>
        <v>3.993970844</v>
      </c>
      <c r="V31" s="112">
        <f t="shared" si="51"/>
        <v>25</v>
      </c>
      <c r="W31" s="113">
        <f t="shared" si="51"/>
        <v>13.92694064</v>
      </c>
      <c r="X31" s="112">
        <f t="shared" si="51"/>
        <v>4.120779302</v>
      </c>
      <c r="Y31" s="114">
        <f t="shared" si="51"/>
        <v>3.491693823</v>
      </c>
      <c r="AA31" s="162" t="s">
        <v>95</v>
      </c>
      <c r="AB31" s="112">
        <f t="shared" ref="AB31:AU31" si="52">AB13*100/AB$21</f>
        <v>1.075268817</v>
      </c>
      <c r="AC31" s="113">
        <f t="shared" si="52"/>
        <v>0.5498122662</v>
      </c>
      <c r="AD31" s="112">
        <f t="shared" si="52"/>
        <v>4.047976012</v>
      </c>
      <c r="AE31" s="113">
        <f t="shared" si="52"/>
        <v>2.501023083</v>
      </c>
      <c r="AF31" s="112">
        <f t="shared" si="52"/>
        <v>4.859730506</v>
      </c>
      <c r="AG31" s="113">
        <f t="shared" si="52"/>
        <v>4.518570515</v>
      </c>
      <c r="AH31" s="112">
        <f t="shared" si="52"/>
        <v>3.457636805</v>
      </c>
      <c r="AI31" s="113">
        <f t="shared" si="52"/>
        <v>2.890071453</v>
      </c>
      <c r="AJ31" s="112">
        <f t="shared" si="52"/>
        <v>3.936970615</v>
      </c>
      <c r="AK31" s="113">
        <f t="shared" si="52"/>
        <v>3.960704237</v>
      </c>
      <c r="AL31" s="112">
        <f t="shared" si="52"/>
        <v>4.888159993</v>
      </c>
      <c r="AM31" s="113">
        <f t="shared" si="52"/>
        <v>5.156408683</v>
      </c>
      <c r="AN31" s="112">
        <f t="shared" si="52"/>
        <v>4.548125514</v>
      </c>
      <c r="AO31" s="113">
        <f t="shared" si="52"/>
        <v>4.302690259</v>
      </c>
      <c r="AP31" s="112">
        <f t="shared" si="52"/>
        <v>4.215823777</v>
      </c>
      <c r="AQ31" s="113">
        <f t="shared" si="52"/>
        <v>3.299791385</v>
      </c>
      <c r="AR31" s="112">
        <f t="shared" si="52"/>
        <v>5.197259627</v>
      </c>
      <c r="AS31" s="113">
        <f t="shared" si="52"/>
        <v>3.047128257</v>
      </c>
      <c r="AT31" s="112">
        <f t="shared" si="52"/>
        <v>3.826530612</v>
      </c>
      <c r="AU31" s="113">
        <f t="shared" si="52"/>
        <v>3.47855392</v>
      </c>
      <c r="AV31" s="112"/>
      <c r="AW31" s="113"/>
      <c r="AX31" s="112">
        <f t="shared" ref="AX31:AY31" si="53">AX13*100/AX$21</f>
        <v>4.32408255</v>
      </c>
      <c r="AY31" s="114">
        <f t="shared" si="53"/>
        <v>4.099100131</v>
      </c>
      <c r="BA31" s="162" t="s">
        <v>95</v>
      </c>
      <c r="BB31" s="112">
        <f t="shared" ref="BB31:BU31" si="54">BB13*100/BB$21</f>
        <v>6.194690265</v>
      </c>
      <c r="BC31" s="113">
        <f t="shared" si="54"/>
        <v>2.553166335</v>
      </c>
      <c r="BD31" s="112">
        <f t="shared" si="54"/>
        <v>2.843601896</v>
      </c>
      <c r="BE31" s="113">
        <f t="shared" si="54"/>
        <v>2.119014023</v>
      </c>
      <c r="BF31" s="112">
        <f t="shared" si="54"/>
        <v>4.644239357</v>
      </c>
      <c r="BG31" s="113">
        <f t="shared" si="54"/>
        <v>3.494184582</v>
      </c>
      <c r="BH31" s="112">
        <f t="shared" si="54"/>
        <v>3.743100853</v>
      </c>
      <c r="BI31" s="113">
        <f t="shared" si="54"/>
        <v>3.551769342</v>
      </c>
      <c r="BJ31" s="112">
        <f t="shared" si="54"/>
        <v>4.160896802</v>
      </c>
      <c r="BK31" s="113">
        <f t="shared" si="54"/>
        <v>3.681811942</v>
      </c>
      <c r="BL31" s="112">
        <f t="shared" si="54"/>
        <v>4.848679974</v>
      </c>
      <c r="BM31" s="113">
        <f t="shared" si="54"/>
        <v>4.970350785</v>
      </c>
      <c r="BN31" s="112">
        <f t="shared" si="54"/>
        <v>3.900525498</v>
      </c>
      <c r="BO31" s="113">
        <f t="shared" si="54"/>
        <v>3.181364459</v>
      </c>
      <c r="BP31" s="112">
        <f t="shared" si="54"/>
        <v>4.382992677</v>
      </c>
      <c r="BQ31" s="113">
        <f t="shared" si="54"/>
        <v>3.17905789</v>
      </c>
      <c r="BR31" s="112">
        <f t="shared" si="54"/>
        <v>5.284416022</v>
      </c>
      <c r="BS31" s="113">
        <f t="shared" si="54"/>
        <v>3.957175554</v>
      </c>
      <c r="BT31" s="112">
        <f t="shared" si="54"/>
        <v>6.741573034</v>
      </c>
      <c r="BU31" s="113">
        <f t="shared" si="54"/>
        <v>4.405635757</v>
      </c>
      <c r="BV31" s="112"/>
      <c r="BW31" s="113"/>
      <c r="BX31" s="112">
        <f t="shared" ref="BX31:BY31" si="55">BX13*100/BX$21</f>
        <v>4.30008501</v>
      </c>
      <c r="BY31" s="114">
        <f t="shared" si="55"/>
        <v>3.79866996</v>
      </c>
    </row>
    <row r="32" ht="15.75" customHeight="1">
      <c r="A32" s="162" t="s">
        <v>97</v>
      </c>
      <c r="B32" s="112">
        <f t="shared" ref="B32:Y32" si="56">IF(ISBLANK(B14),"",B14*100/B$21)</f>
        <v>13.63636364</v>
      </c>
      <c r="C32" s="113">
        <f t="shared" si="56"/>
        <v>7.761491911</v>
      </c>
      <c r="D32" s="112">
        <f t="shared" si="56"/>
        <v>9.067357513</v>
      </c>
      <c r="E32" s="113">
        <f t="shared" si="56"/>
        <v>8.030554862</v>
      </c>
      <c r="F32" s="112">
        <f t="shared" si="56"/>
        <v>7.598319969</v>
      </c>
      <c r="G32" s="113">
        <f t="shared" si="56"/>
        <v>9.25780635</v>
      </c>
      <c r="H32" s="112">
        <f t="shared" si="56"/>
        <v>7.181171319</v>
      </c>
      <c r="I32" s="113">
        <f t="shared" si="56"/>
        <v>8.061353531</v>
      </c>
      <c r="J32" s="112">
        <f t="shared" si="56"/>
        <v>7.848993489</v>
      </c>
      <c r="K32" s="113">
        <f t="shared" si="56"/>
        <v>10.15301644</v>
      </c>
      <c r="L32" s="112">
        <f t="shared" si="56"/>
        <v>8.62917583</v>
      </c>
      <c r="M32" s="113">
        <f t="shared" si="56"/>
        <v>10.26182654</v>
      </c>
      <c r="N32" s="112">
        <f t="shared" si="56"/>
        <v>8.536508537</v>
      </c>
      <c r="O32" s="113">
        <f t="shared" si="56"/>
        <v>9.99408104</v>
      </c>
      <c r="P32" s="112">
        <f t="shared" si="56"/>
        <v>8.95536041</v>
      </c>
      <c r="Q32" s="113">
        <f t="shared" si="56"/>
        <v>9.941693371</v>
      </c>
      <c r="R32" s="112">
        <f t="shared" si="56"/>
        <v>8.452914798</v>
      </c>
      <c r="S32" s="113">
        <f t="shared" si="56"/>
        <v>8.974159042</v>
      </c>
      <c r="T32" s="112">
        <f t="shared" si="56"/>
        <v>9.181636727</v>
      </c>
      <c r="U32" s="113">
        <f t="shared" si="56"/>
        <v>11.8045284</v>
      </c>
      <c r="V32" s="112" t="str">
        <f t="shared" si="56"/>
        <v/>
      </c>
      <c r="W32" s="113" t="str">
        <f t="shared" si="56"/>
        <v/>
      </c>
      <c r="X32" s="112">
        <f t="shared" si="56"/>
        <v>8.291674497</v>
      </c>
      <c r="Y32" s="114">
        <f t="shared" si="56"/>
        <v>9.880919731</v>
      </c>
      <c r="AA32" s="162" t="s">
        <v>97</v>
      </c>
      <c r="AB32" s="112">
        <f t="shared" ref="AB32:AU32" si="57">AB14*100/AB$21</f>
        <v>7.52688172</v>
      </c>
      <c r="AC32" s="113">
        <f t="shared" si="57"/>
        <v>1.515583693</v>
      </c>
      <c r="AD32" s="112">
        <f t="shared" si="57"/>
        <v>8.395802099</v>
      </c>
      <c r="AE32" s="113">
        <f t="shared" si="57"/>
        <v>6.645647084</v>
      </c>
      <c r="AF32" s="112">
        <f t="shared" si="57"/>
        <v>7.201237022</v>
      </c>
      <c r="AG32" s="113">
        <f t="shared" si="57"/>
        <v>8.987350977</v>
      </c>
      <c r="AH32" s="112">
        <f t="shared" si="57"/>
        <v>6.800971567</v>
      </c>
      <c r="AI32" s="113">
        <f t="shared" si="57"/>
        <v>7.96597027</v>
      </c>
      <c r="AJ32" s="112">
        <f t="shared" si="57"/>
        <v>7.33923248</v>
      </c>
      <c r="AK32" s="113">
        <f t="shared" si="57"/>
        <v>8.890446483</v>
      </c>
      <c r="AL32" s="112">
        <f t="shared" si="57"/>
        <v>7.876634322</v>
      </c>
      <c r="AM32" s="113">
        <f t="shared" si="57"/>
        <v>9.709460045</v>
      </c>
      <c r="AN32" s="112">
        <f t="shared" si="57"/>
        <v>7.368668469</v>
      </c>
      <c r="AO32" s="113">
        <f t="shared" si="57"/>
        <v>8.29703824</v>
      </c>
      <c r="AP32" s="112">
        <f t="shared" si="57"/>
        <v>8.241894233</v>
      </c>
      <c r="AQ32" s="113">
        <f t="shared" si="57"/>
        <v>9.057134988</v>
      </c>
      <c r="AR32" s="112">
        <f t="shared" si="57"/>
        <v>7.417906922</v>
      </c>
      <c r="AS32" s="113">
        <f t="shared" si="57"/>
        <v>8.434761147</v>
      </c>
      <c r="AT32" s="112">
        <f t="shared" si="57"/>
        <v>9.693877551</v>
      </c>
      <c r="AU32" s="113">
        <f t="shared" si="57"/>
        <v>10.12597408</v>
      </c>
      <c r="AV32" s="112"/>
      <c r="AW32" s="113"/>
      <c r="AX32" s="112">
        <f t="shared" ref="AX32:AY32" si="58">AX14*100/AX$21</f>
        <v>7.51643505</v>
      </c>
      <c r="AY32" s="114">
        <f t="shared" si="58"/>
        <v>8.891880521</v>
      </c>
      <c r="BA32" s="162" t="s">
        <v>97</v>
      </c>
      <c r="BB32" s="112">
        <f t="shared" ref="BB32:BY32" si="59">BB14*100/BB$21</f>
        <v>7.079646018</v>
      </c>
      <c r="BC32" s="113">
        <f t="shared" si="59"/>
        <v>3.165462926</v>
      </c>
      <c r="BD32" s="112">
        <f t="shared" si="59"/>
        <v>8.056872038</v>
      </c>
      <c r="BE32" s="113">
        <f t="shared" si="59"/>
        <v>9.837941154</v>
      </c>
      <c r="BF32" s="112">
        <f t="shared" si="59"/>
        <v>6.609109854</v>
      </c>
      <c r="BG32" s="113">
        <f t="shared" si="59"/>
        <v>8.506295867</v>
      </c>
      <c r="BH32" s="112">
        <f t="shared" si="59"/>
        <v>6.974410437</v>
      </c>
      <c r="BI32" s="113">
        <f t="shared" si="59"/>
        <v>9.24241316</v>
      </c>
      <c r="BJ32" s="112">
        <f t="shared" si="59"/>
        <v>7.820639631</v>
      </c>
      <c r="BK32" s="113">
        <f t="shared" si="59"/>
        <v>9.307548016</v>
      </c>
      <c r="BL32" s="112">
        <f t="shared" si="59"/>
        <v>7.611075338</v>
      </c>
      <c r="BM32" s="113">
        <f t="shared" si="59"/>
        <v>8.881184033</v>
      </c>
      <c r="BN32" s="112">
        <f t="shared" si="59"/>
        <v>7.815853749</v>
      </c>
      <c r="BO32" s="113">
        <f t="shared" si="59"/>
        <v>8.611507129</v>
      </c>
      <c r="BP32" s="112">
        <f t="shared" si="59"/>
        <v>8.438080665</v>
      </c>
      <c r="BQ32" s="113">
        <f t="shared" si="59"/>
        <v>8.379775104</v>
      </c>
      <c r="BR32" s="112">
        <f t="shared" si="59"/>
        <v>7.606866375</v>
      </c>
      <c r="BS32" s="113">
        <f t="shared" si="59"/>
        <v>8.605277413</v>
      </c>
      <c r="BT32" s="112">
        <f t="shared" si="59"/>
        <v>5.056179775</v>
      </c>
      <c r="BU32" s="113">
        <f t="shared" si="59"/>
        <v>7.371161832</v>
      </c>
      <c r="BV32" s="112">
        <f t="shared" si="59"/>
        <v>16.66666667</v>
      </c>
      <c r="BW32" s="113">
        <f t="shared" si="59"/>
        <v>24.61538462</v>
      </c>
      <c r="BX32" s="112">
        <f t="shared" si="59"/>
        <v>7.66222726</v>
      </c>
      <c r="BY32" s="114">
        <f t="shared" si="59"/>
        <v>8.891765271</v>
      </c>
    </row>
    <row r="33" ht="15.75" customHeight="1">
      <c r="A33" s="162" t="s">
        <v>99</v>
      </c>
      <c r="B33" s="112">
        <f t="shared" ref="B33:Y33" si="60">IF(ISBLANK(B15),"",B15*100/B$21)</f>
        <v>7.575757576</v>
      </c>
      <c r="C33" s="113">
        <f t="shared" si="60"/>
        <v>3.465643698</v>
      </c>
      <c r="D33" s="112">
        <f t="shared" si="60"/>
        <v>3.10880829</v>
      </c>
      <c r="E33" s="113">
        <f t="shared" si="60"/>
        <v>4.705147723</v>
      </c>
      <c r="F33" s="112">
        <f t="shared" si="60"/>
        <v>4.085528828</v>
      </c>
      <c r="G33" s="113">
        <f t="shared" si="60"/>
        <v>3.999227316</v>
      </c>
      <c r="H33" s="112">
        <f t="shared" si="60"/>
        <v>3.85331144</v>
      </c>
      <c r="I33" s="113">
        <f t="shared" si="60"/>
        <v>4.219767849</v>
      </c>
      <c r="J33" s="112">
        <f t="shared" si="60"/>
        <v>4.19927125</v>
      </c>
      <c r="K33" s="113">
        <f t="shared" si="60"/>
        <v>5.010367145</v>
      </c>
      <c r="L33" s="112">
        <f t="shared" si="60"/>
        <v>4.675882291</v>
      </c>
      <c r="M33" s="113">
        <f t="shared" si="60"/>
        <v>5.792409075</v>
      </c>
      <c r="N33" s="112">
        <f t="shared" si="60"/>
        <v>4.416304416</v>
      </c>
      <c r="O33" s="113">
        <f t="shared" si="60"/>
        <v>5.492564987</v>
      </c>
      <c r="P33" s="112">
        <f t="shared" si="60"/>
        <v>4.381631906</v>
      </c>
      <c r="Q33" s="113">
        <f t="shared" si="60"/>
        <v>5.859324394</v>
      </c>
      <c r="R33" s="112">
        <f t="shared" si="60"/>
        <v>3.946188341</v>
      </c>
      <c r="S33" s="113">
        <f t="shared" si="60"/>
        <v>4.554220161</v>
      </c>
      <c r="T33" s="112">
        <f t="shared" si="60"/>
        <v>3.79241517</v>
      </c>
      <c r="U33" s="113">
        <f t="shared" si="60"/>
        <v>3.780391588</v>
      </c>
      <c r="V33" s="112" t="str">
        <f t="shared" si="60"/>
        <v/>
      </c>
      <c r="W33" s="113" t="str">
        <f t="shared" si="60"/>
        <v/>
      </c>
      <c r="X33" s="112">
        <f t="shared" si="60"/>
        <v>4.318737079</v>
      </c>
      <c r="Y33" s="114">
        <f t="shared" si="60"/>
        <v>5.341502219</v>
      </c>
      <c r="AA33" s="162" t="s">
        <v>99</v>
      </c>
      <c r="AB33" s="112">
        <f t="shared" ref="AB33:AU33" si="61">AB15*100/AB$21</f>
        <v>5.376344086</v>
      </c>
      <c r="AC33" s="113">
        <f t="shared" si="61"/>
        <v>0.5704302261</v>
      </c>
      <c r="AD33" s="112">
        <f t="shared" si="61"/>
        <v>3.898050975</v>
      </c>
      <c r="AE33" s="113">
        <f t="shared" si="61"/>
        <v>7.878417962</v>
      </c>
      <c r="AF33" s="112">
        <f t="shared" si="61"/>
        <v>3.313452618</v>
      </c>
      <c r="AG33" s="113">
        <f t="shared" si="61"/>
        <v>3.887145565</v>
      </c>
      <c r="AH33" s="112">
        <f t="shared" si="61"/>
        <v>4.022003143</v>
      </c>
      <c r="AI33" s="113">
        <f t="shared" si="61"/>
        <v>4.989390087</v>
      </c>
      <c r="AJ33" s="112">
        <f t="shared" si="61"/>
        <v>4.225618701</v>
      </c>
      <c r="AK33" s="113">
        <f t="shared" si="61"/>
        <v>6.534351705</v>
      </c>
      <c r="AL33" s="112">
        <f t="shared" si="61"/>
        <v>4.368821466</v>
      </c>
      <c r="AM33" s="113">
        <f t="shared" si="61"/>
        <v>5.591907738</v>
      </c>
      <c r="AN33" s="112">
        <f t="shared" si="61"/>
        <v>4.700904924</v>
      </c>
      <c r="AO33" s="113">
        <f t="shared" si="61"/>
        <v>6.580467884</v>
      </c>
      <c r="AP33" s="112">
        <f t="shared" si="61"/>
        <v>4.083821467</v>
      </c>
      <c r="AQ33" s="113">
        <f t="shared" si="61"/>
        <v>5.414771705</v>
      </c>
      <c r="AR33" s="112">
        <f t="shared" si="61"/>
        <v>3.685329554</v>
      </c>
      <c r="AS33" s="113">
        <f t="shared" si="61"/>
        <v>4.827899262</v>
      </c>
      <c r="AT33" s="112">
        <f t="shared" si="61"/>
        <v>2.806122449</v>
      </c>
      <c r="AU33" s="113">
        <f t="shared" si="61"/>
        <v>2.478601735</v>
      </c>
      <c r="AV33" s="112"/>
      <c r="AW33" s="113"/>
      <c r="AX33" s="112">
        <f t="shared" ref="AX33:AY33" si="62">AX15*100/AX$21</f>
        <v>4.221103437</v>
      </c>
      <c r="AY33" s="114">
        <f t="shared" si="62"/>
        <v>5.832314221</v>
      </c>
      <c r="BA33" s="162" t="s">
        <v>99</v>
      </c>
      <c r="BB33" s="112">
        <f t="shared" ref="BB33:BU33" si="63">BB15*100/BB$21</f>
        <v>3.539823009</v>
      </c>
      <c r="BC33" s="113">
        <f t="shared" si="63"/>
        <v>5.563219664</v>
      </c>
      <c r="BD33" s="112">
        <f t="shared" si="63"/>
        <v>3.159557662</v>
      </c>
      <c r="BE33" s="113">
        <f t="shared" si="63"/>
        <v>3.872242317</v>
      </c>
      <c r="BF33" s="112">
        <f t="shared" si="63"/>
        <v>3.483179518</v>
      </c>
      <c r="BG33" s="113">
        <f t="shared" si="63"/>
        <v>4.071373819</v>
      </c>
      <c r="BH33" s="112">
        <f t="shared" si="63"/>
        <v>4.305067737</v>
      </c>
      <c r="BI33" s="113">
        <f t="shared" si="63"/>
        <v>5.269883511</v>
      </c>
      <c r="BJ33" s="112">
        <f t="shared" si="63"/>
        <v>4.747774481</v>
      </c>
      <c r="BK33" s="113">
        <f t="shared" si="63"/>
        <v>6.066979067</v>
      </c>
      <c r="BL33" s="112">
        <f t="shared" si="63"/>
        <v>4.732775274</v>
      </c>
      <c r="BM33" s="113">
        <f t="shared" si="63"/>
        <v>5.805911156</v>
      </c>
      <c r="BN33" s="112">
        <f t="shared" si="63"/>
        <v>5.003330619</v>
      </c>
      <c r="BO33" s="113">
        <f t="shared" si="63"/>
        <v>6.776955082</v>
      </c>
      <c r="BP33" s="112">
        <f t="shared" si="63"/>
        <v>3.869275331</v>
      </c>
      <c r="BQ33" s="113">
        <f t="shared" si="63"/>
        <v>4.366049054</v>
      </c>
      <c r="BR33" s="112">
        <f t="shared" si="63"/>
        <v>4.207337597</v>
      </c>
      <c r="BS33" s="113">
        <f t="shared" si="63"/>
        <v>5.100359265</v>
      </c>
      <c r="BT33" s="112">
        <f t="shared" si="63"/>
        <v>2.808988764</v>
      </c>
      <c r="BU33" s="113">
        <f t="shared" si="63"/>
        <v>4.049025536</v>
      </c>
      <c r="BV33" s="112"/>
      <c r="BW33" s="113"/>
      <c r="BX33" s="112">
        <f t="shared" ref="BX33:BY33" si="64">BX15*100/BX$21</f>
        <v>4.512609804</v>
      </c>
      <c r="BY33" s="114">
        <f t="shared" si="64"/>
        <v>5.716097233</v>
      </c>
    </row>
    <row r="34" ht="15.75" customHeight="1">
      <c r="A34" s="162" t="s">
        <v>101</v>
      </c>
      <c r="B34" s="112">
        <f t="shared" ref="B34:Y34" si="65">IF(ISBLANK(B16),"",B16*100/B$21)</f>
        <v>9.090909091</v>
      </c>
      <c r="C34" s="113">
        <f t="shared" si="65"/>
        <v>7.105659407</v>
      </c>
      <c r="D34" s="112">
        <f t="shared" si="65"/>
        <v>7.772020725</v>
      </c>
      <c r="E34" s="113">
        <f t="shared" si="65"/>
        <v>7.393053508</v>
      </c>
      <c r="F34" s="112">
        <f t="shared" si="65"/>
        <v>7.980145094</v>
      </c>
      <c r="G34" s="113">
        <f t="shared" si="65"/>
        <v>6.746533675</v>
      </c>
      <c r="H34" s="112">
        <f t="shared" si="65"/>
        <v>7.038861522</v>
      </c>
      <c r="I34" s="113">
        <f t="shared" si="65"/>
        <v>7.068023318</v>
      </c>
      <c r="J34" s="112">
        <f t="shared" si="65"/>
        <v>6.77976226</v>
      </c>
      <c r="K34" s="113">
        <f t="shared" si="65"/>
        <v>6.037441551</v>
      </c>
      <c r="L34" s="112">
        <f t="shared" si="65"/>
        <v>8.707718086</v>
      </c>
      <c r="M34" s="113">
        <f t="shared" si="65"/>
        <v>7.631847643</v>
      </c>
      <c r="N34" s="112">
        <f t="shared" si="65"/>
        <v>7.824607825</v>
      </c>
      <c r="O34" s="113">
        <f t="shared" si="65"/>
        <v>7.762796593</v>
      </c>
      <c r="P34" s="112">
        <f t="shared" si="65"/>
        <v>8.818148555</v>
      </c>
      <c r="Q34" s="113">
        <f t="shared" si="65"/>
        <v>9.48458175</v>
      </c>
      <c r="R34" s="112">
        <f t="shared" si="65"/>
        <v>9.529147982</v>
      </c>
      <c r="S34" s="113">
        <f t="shared" si="65"/>
        <v>10.57658121</v>
      </c>
      <c r="T34" s="112">
        <f t="shared" si="65"/>
        <v>12.5748503</v>
      </c>
      <c r="U34" s="113">
        <f t="shared" si="65"/>
        <v>12.84890915</v>
      </c>
      <c r="V34" s="112" t="str">
        <f t="shared" si="65"/>
        <v/>
      </c>
      <c r="W34" s="113" t="str">
        <f t="shared" si="65"/>
        <v/>
      </c>
      <c r="X34" s="112">
        <f t="shared" si="65"/>
        <v>7.993484934</v>
      </c>
      <c r="Y34" s="114">
        <f t="shared" si="65"/>
        <v>7.752721084</v>
      </c>
      <c r="AA34" s="162" t="s">
        <v>101</v>
      </c>
      <c r="AB34" s="112">
        <f t="shared" ref="AB34:AY34" si="66">AB16*100/AB$21</f>
        <v>7.52688172</v>
      </c>
      <c r="AC34" s="113">
        <f t="shared" si="66"/>
        <v>4.279601227</v>
      </c>
      <c r="AD34" s="112">
        <f t="shared" si="66"/>
        <v>5.547226387</v>
      </c>
      <c r="AE34" s="113">
        <f t="shared" si="66"/>
        <v>5.526433166</v>
      </c>
      <c r="AF34" s="112">
        <f t="shared" si="66"/>
        <v>6.781533024</v>
      </c>
      <c r="AG34" s="113">
        <f t="shared" si="66"/>
        <v>7.921649522</v>
      </c>
      <c r="AH34" s="112">
        <f t="shared" si="66"/>
        <v>5.286469496</v>
      </c>
      <c r="AI34" s="113">
        <f t="shared" si="66"/>
        <v>5.315827375</v>
      </c>
      <c r="AJ34" s="112">
        <f t="shared" si="66"/>
        <v>6.88496664</v>
      </c>
      <c r="AK34" s="113">
        <f t="shared" si="66"/>
        <v>6.008327875</v>
      </c>
      <c r="AL34" s="112">
        <f t="shared" si="66"/>
        <v>7.62152066</v>
      </c>
      <c r="AM34" s="113">
        <f t="shared" si="66"/>
        <v>7.145006906</v>
      </c>
      <c r="AN34" s="112">
        <f t="shared" si="66"/>
        <v>7.721236338</v>
      </c>
      <c r="AO34" s="113">
        <f t="shared" si="66"/>
        <v>8.102910935</v>
      </c>
      <c r="AP34" s="112">
        <f t="shared" si="66"/>
        <v>8.538899431</v>
      </c>
      <c r="AQ34" s="113">
        <f t="shared" si="66"/>
        <v>9.224659146</v>
      </c>
      <c r="AR34" s="112">
        <f t="shared" si="66"/>
        <v>9.874793291</v>
      </c>
      <c r="AS34" s="113">
        <f t="shared" si="66"/>
        <v>10.56244766</v>
      </c>
      <c r="AT34" s="112">
        <f t="shared" si="66"/>
        <v>9.43877551</v>
      </c>
      <c r="AU34" s="113">
        <f t="shared" si="66"/>
        <v>15.18899526</v>
      </c>
      <c r="AV34" s="112">
        <f t="shared" si="66"/>
        <v>33.33333333</v>
      </c>
      <c r="AW34" s="113">
        <f t="shared" si="66"/>
        <v>63.9046538</v>
      </c>
      <c r="AX34" s="112">
        <f t="shared" si="66"/>
        <v>7.306316052</v>
      </c>
      <c r="AY34" s="114">
        <f t="shared" si="66"/>
        <v>7.392038684</v>
      </c>
      <c r="BA34" s="162" t="s">
        <v>101</v>
      </c>
      <c r="BB34" s="112">
        <f t="shared" ref="BB34:BY34" si="67">BB16*100/BB$21</f>
        <v>4.424778761</v>
      </c>
      <c r="BC34" s="113">
        <f t="shared" si="67"/>
        <v>4.711070986</v>
      </c>
      <c r="BD34" s="112">
        <f t="shared" si="67"/>
        <v>5.529225908</v>
      </c>
      <c r="BE34" s="113">
        <f t="shared" si="67"/>
        <v>5.355214495</v>
      </c>
      <c r="BF34" s="112">
        <f t="shared" si="67"/>
        <v>6.996129801</v>
      </c>
      <c r="BG34" s="113">
        <f t="shared" si="67"/>
        <v>8.239448476</v>
      </c>
      <c r="BH34" s="112">
        <f t="shared" si="67"/>
        <v>5.900652283</v>
      </c>
      <c r="BI34" s="113">
        <f t="shared" si="67"/>
        <v>4.986991577</v>
      </c>
      <c r="BJ34" s="112">
        <f t="shared" si="67"/>
        <v>8.295417079</v>
      </c>
      <c r="BK34" s="113">
        <f t="shared" si="67"/>
        <v>6.663494558</v>
      </c>
      <c r="BL34" s="112">
        <f t="shared" si="67"/>
        <v>7.90727624</v>
      </c>
      <c r="BM34" s="113">
        <f t="shared" si="67"/>
        <v>7.237704782</v>
      </c>
      <c r="BN34" s="112">
        <f t="shared" si="67"/>
        <v>8.792835467</v>
      </c>
      <c r="BO34" s="113">
        <f t="shared" si="67"/>
        <v>9.032656214</v>
      </c>
      <c r="BP34" s="112">
        <f t="shared" si="67"/>
        <v>10.25248661</v>
      </c>
      <c r="BQ34" s="113">
        <f t="shared" si="67"/>
        <v>10.68686556</v>
      </c>
      <c r="BR34" s="112">
        <f t="shared" si="67"/>
        <v>11.67956917</v>
      </c>
      <c r="BS34" s="113">
        <f t="shared" si="67"/>
        <v>12.32352031</v>
      </c>
      <c r="BT34" s="112">
        <f t="shared" si="67"/>
        <v>12.92134831</v>
      </c>
      <c r="BU34" s="113">
        <f t="shared" si="67"/>
        <v>16.79623857</v>
      </c>
      <c r="BV34" s="112">
        <f t="shared" si="67"/>
        <v>16.66666667</v>
      </c>
      <c r="BW34" s="113">
        <f t="shared" si="67"/>
        <v>5.5</v>
      </c>
      <c r="BX34" s="112">
        <f t="shared" si="67"/>
        <v>8.28279966</v>
      </c>
      <c r="BY34" s="114">
        <f t="shared" si="67"/>
        <v>7.816794138</v>
      </c>
    </row>
    <row r="35" ht="15.75" customHeight="1">
      <c r="A35" s="162" t="s">
        <v>103</v>
      </c>
      <c r="B35" s="112">
        <f t="shared" ref="B35:Y35" si="68">IF(ISBLANK(B17),"",B17*100/B$21)</f>
        <v>12.12121212</v>
      </c>
      <c r="C35" s="113">
        <f t="shared" si="68"/>
        <v>6.165180742</v>
      </c>
      <c r="D35" s="112">
        <f t="shared" si="68"/>
        <v>14.76683938</v>
      </c>
      <c r="E35" s="113">
        <f t="shared" si="68"/>
        <v>12.95877677</v>
      </c>
      <c r="F35" s="112">
        <f t="shared" si="68"/>
        <v>12.18022146</v>
      </c>
      <c r="G35" s="113">
        <f t="shared" si="68"/>
        <v>12.53699675</v>
      </c>
      <c r="H35" s="112">
        <f t="shared" si="68"/>
        <v>13.73836891</v>
      </c>
      <c r="I35" s="113">
        <f t="shared" si="68"/>
        <v>12.21568739</v>
      </c>
      <c r="J35" s="112">
        <f t="shared" si="68"/>
        <v>13.11749597</v>
      </c>
      <c r="K35" s="113">
        <f t="shared" si="68"/>
        <v>12.23587919</v>
      </c>
      <c r="L35" s="112">
        <f t="shared" si="68"/>
        <v>11.37815478</v>
      </c>
      <c r="M35" s="113">
        <f t="shared" si="68"/>
        <v>8.601988138</v>
      </c>
      <c r="N35" s="112">
        <f t="shared" si="68"/>
        <v>11.53531154</v>
      </c>
      <c r="O35" s="113">
        <f t="shared" si="68"/>
        <v>9.148287488</v>
      </c>
      <c r="P35" s="112">
        <f t="shared" si="68"/>
        <v>11.72703988</v>
      </c>
      <c r="Q35" s="113">
        <f t="shared" si="68"/>
        <v>9.534090543</v>
      </c>
      <c r="R35" s="112">
        <f t="shared" si="68"/>
        <v>12.17488789</v>
      </c>
      <c r="S35" s="113">
        <f t="shared" si="68"/>
        <v>9.772931796</v>
      </c>
      <c r="T35" s="112">
        <f t="shared" si="68"/>
        <v>11.17764471</v>
      </c>
      <c r="U35" s="113">
        <f t="shared" si="68"/>
        <v>12.08907713</v>
      </c>
      <c r="V35" s="112" t="str">
        <f t="shared" si="68"/>
        <v/>
      </c>
      <c r="W35" s="113" t="str">
        <f t="shared" si="68"/>
        <v/>
      </c>
      <c r="X35" s="112">
        <f t="shared" si="68"/>
        <v>12.178162</v>
      </c>
      <c r="Y35" s="114">
        <f t="shared" si="68"/>
        <v>10.04609632</v>
      </c>
      <c r="AA35" s="162" t="s">
        <v>103</v>
      </c>
      <c r="AB35" s="112">
        <f t="shared" ref="AB35:AY35" si="69">AB17*100/AB$21</f>
        <v>12.90322581</v>
      </c>
      <c r="AC35" s="113">
        <f t="shared" si="69"/>
        <v>7.887072299</v>
      </c>
      <c r="AD35" s="112">
        <f t="shared" si="69"/>
        <v>11.69415292</v>
      </c>
      <c r="AE35" s="113">
        <f t="shared" si="69"/>
        <v>12.52075912</v>
      </c>
      <c r="AF35" s="112">
        <f t="shared" si="69"/>
        <v>12.17141595</v>
      </c>
      <c r="AG35" s="113">
        <f t="shared" si="69"/>
        <v>10.42268015</v>
      </c>
      <c r="AH35" s="112">
        <f t="shared" si="69"/>
        <v>12.20174311</v>
      </c>
      <c r="AI35" s="113">
        <f t="shared" si="69"/>
        <v>12.15788212</v>
      </c>
      <c r="AJ35" s="112">
        <f t="shared" si="69"/>
        <v>11.46548053</v>
      </c>
      <c r="AK35" s="113">
        <f t="shared" si="69"/>
        <v>10.21964306</v>
      </c>
      <c r="AL35" s="112">
        <f t="shared" si="69"/>
        <v>10.33210332</v>
      </c>
      <c r="AM35" s="113">
        <f t="shared" si="69"/>
        <v>8.700835677</v>
      </c>
      <c r="AN35" s="112">
        <f t="shared" si="69"/>
        <v>10.46538959</v>
      </c>
      <c r="AO35" s="113">
        <f t="shared" si="69"/>
        <v>7.962714853</v>
      </c>
      <c r="AP35" s="112">
        <f t="shared" si="69"/>
        <v>10.98094217</v>
      </c>
      <c r="AQ35" s="113">
        <f t="shared" si="69"/>
        <v>8.885487692</v>
      </c>
      <c r="AR35" s="112">
        <f t="shared" si="69"/>
        <v>9.756673754</v>
      </c>
      <c r="AS35" s="113">
        <f t="shared" si="69"/>
        <v>7.404099379</v>
      </c>
      <c r="AT35" s="112">
        <f t="shared" si="69"/>
        <v>9.693877551</v>
      </c>
      <c r="AU35" s="113">
        <f t="shared" si="69"/>
        <v>13.5535478</v>
      </c>
      <c r="AV35" s="112">
        <f t="shared" si="69"/>
        <v>33.33333333</v>
      </c>
      <c r="AW35" s="113">
        <f t="shared" si="69"/>
        <v>9.080590238</v>
      </c>
      <c r="AX35" s="112">
        <f t="shared" si="69"/>
        <v>11.03020721</v>
      </c>
      <c r="AY35" s="114">
        <f t="shared" si="69"/>
        <v>9.289126696</v>
      </c>
      <c r="BA35" s="162" t="s">
        <v>103</v>
      </c>
      <c r="BB35" s="112">
        <f t="shared" ref="BB35:BU35" si="70">BB17*100/BB$21</f>
        <v>11.50442478</v>
      </c>
      <c r="BC35" s="113">
        <f t="shared" si="70"/>
        <v>11.58674768</v>
      </c>
      <c r="BD35" s="112">
        <f t="shared" si="70"/>
        <v>10.58451817</v>
      </c>
      <c r="BE35" s="113">
        <f t="shared" si="70"/>
        <v>8.104213584</v>
      </c>
      <c r="BF35" s="112">
        <f t="shared" si="70"/>
        <v>12.86097053</v>
      </c>
      <c r="BG35" s="113">
        <f t="shared" si="70"/>
        <v>11.59575448</v>
      </c>
      <c r="BH35" s="112">
        <f t="shared" si="70"/>
        <v>13.22629202</v>
      </c>
      <c r="BI35" s="113">
        <f t="shared" si="70"/>
        <v>12.98780217</v>
      </c>
      <c r="BJ35" s="112">
        <f t="shared" si="70"/>
        <v>10.82756347</v>
      </c>
      <c r="BK35" s="113">
        <f t="shared" si="70"/>
        <v>8.814304502</v>
      </c>
      <c r="BL35" s="112">
        <f t="shared" si="70"/>
        <v>9.90341275</v>
      </c>
      <c r="BM35" s="113">
        <f t="shared" si="70"/>
        <v>7.912602074</v>
      </c>
      <c r="BN35" s="112">
        <f t="shared" si="70"/>
        <v>10.20649841</v>
      </c>
      <c r="BO35" s="113">
        <f t="shared" si="70"/>
        <v>8.094317415</v>
      </c>
      <c r="BP35" s="112">
        <f t="shared" si="70"/>
        <v>9.815280359</v>
      </c>
      <c r="BQ35" s="113">
        <f t="shared" si="70"/>
        <v>8.41358793</v>
      </c>
      <c r="BR35" s="112">
        <f t="shared" si="70"/>
        <v>8.650286099</v>
      </c>
      <c r="BS35" s="113">
        <f t="shared" si="70"/>
        <v>7.817494447</v>
      </c>
      <c r="BT35" s="112">
        <f t="shared" si="70"/>
        <v>5.617977528</v>
      </c>
      <c r="BU35" s="113">
        <f t="shared" si="70"/>
        <v>5.64170694</v>
      </c>
      <c r="BV35" s="112"/>
      <c r="BW35" s="113"/>
      <c r="BX35" s="112">
        <f t="shared" ref="BX35:BY35" si="71">BX17*100/BX$21</f>
        <v>10.70274865</v>
      </c>
      <c r="BY35" s="114">
        <f t="shared" si="71"/>
        <v>9.009579197</v>
      </c>
    </row>
    <row r="36" ht="15.75" customHeight="1">
      <c r="A36" s="162" t="s">
        <v>105</v>
      </c>
      <c r="B36" s="112">
        <f t="shared" ref="B36:Y36" si="72">IF(ISBLANK(B18),"",B18*100/B$21)</f>
        <v>3.03030303</v>
      </c>
      <c r="C36" s="113">
        <f t="shared" si="72"/>
        <v>4.186542795</v>
      </c>
      <c r="D36" s="112">
        <f t="shared" si="72"/>
        <v>4.404145078</v>
      </c>
      <c r="E36" s="113">
        <f t="shared" si="72"/>
        <v>5.574444801</v>
      </c>
      <c r="F36" s="112">
        <f t="shared" si="72"/>
        <v>3.474608629</v>
      </c>
      <c r="G36" s="113">
        <f t="shared" si="72"/>
        <v>2.793885076</v>
      </c>
      <c r="H36" s="112">
        <f t="shared" si="72"/>
        <v>2.594417077</v>
      </c>
      <c r="I36" s="113">
        <f t="shared" si="72"/>
        <v>2.749089138</v>
      </c>
      <c r="J36" s="112">
        <f t="shared" si="72"/>
        <v>2.920972463</v>
      </c>
      <c r="K36" s="113">
        <f t="shared" si="72"/>
        <v>3.548783728</v>
      </c>
      <c r="L36" s="112">
        <f t="shared" si="72"/>
        <v>3.01078647</v>
      </c>
      <c r="M36" s="113">
        <f t="shared" si="72"/>
        <v>2.951549177</v>
      </c>
      <c r="N36" s="112">
        <f t="shared" si="72"/>
        <v>3.0996031</v>
      </c>
      <c r="O36" s="113">
        <f t="shared" si="72"/>
        <v>3.396230479</v>
      </c>
      <c r="P36" s="112">
        <f t="shared" si="72"/>
        <v>3.375411636</v>
      </c>
      <c r="Q36" s="113">
        <f t="shared" si="72"/>
        <v>3.473727737</v>
      </c>
      <c r="R36" s="112">
        <f t="shared" si="72"/>
        <v>3.004484305</v>
      </c>
      <c r="S36" s="113">
        <f t="shared" si="72"/>
        <v>4.227215352</v>
      </c>
      <c r="T36" s="112">
        <f t="shared" si="72"/>
        <v>2.794411178</v>
      </c>
      <c r="U36" s="113">
        <f t="shared" si="72"/>
        <v>3.905728942</v>
      </c>
      <c r="V36" s="112" t="str">
        <f t="shared" si="72"/>
        <v/>
      </c>
      <c r="W36" s="113" t="str">
        <f t="shared" si="72"/>
        <v/>
      </c>
      <c r="X36" s="112">
        <f t="shared" si="72"/>
        <v>3.032011527</v>
      </c>
      <c r="Y36" s="114">
        <f t="shared" si="72"/>
        <v>3.316622046</v>
      </c>
      <c r="AA36" s="162" t="s">
        <v>105</v>
      </c>
      <c r="AB36" s="112">
        <f t="shared" ref="AB36:AY36" si="73">AB18*100/AB$21</f>
        <v>7.52688172</v>
      </c>
      <c r="AC36" s="113">
        <f t="shared" si="73"/>
        <v>2.277597313</v>
      </c>
      <c r="AD36" s="112">
        <f t="shared" si="73"/>
        <v>4.947526237</v>
      </c>
      <c r="AE36" s="113">
        <f t="shared" si="73"/>
        <v>6.242063201</v>
      </c>
      <c r="AF36" s="112">
        <f t="shared" si="73"/>
        <v>2.672851778</v>
      </c>
      <c r="AG36" s="113">
        <f t="shared" si="73"/>
        <v>3.123815865</v>
      </c>
      <c r="AH36" s="112">
        <f t="shared" si="73"/>
        <v>2.350335762</v>
      </c>
      <c r="AI36" s="113">
        <f t="shared" si="73"/>
        <v>3.23514716</v>
      </c>
      <c r="AJ36" s="112">
        <f t="shared" si="73"/>
        <v>2.971655704</v>
      </c>
      <c r="AK36" s="113">
        <f t="shared" si="73"/>
        <v>3.461105909</v>
      </c>
      <c r="AL36" s="112">
        <f t="shared" si="73"/>
        <v>3.079586351</v>
      </c>
      <c r="AM36" s="113">
        <f t="shared" si="73"/>
        <v>3.128118082</v>
      </c>
      <c r="AN36" s="112">
        <f t="shared" si="73"/>
        <v>2.967446233</v>
      </c>
      <c r="AO36" s="113">
        <f t="shared" si="73"/>
        <v>3.397614403</v>
      </c>
      <c r="AP36" s="112">
        <f t="shared" si="73"/>
        <v>3.44856035</v>
      </c>
      <c r="AQ36" s="113">
        <f t="shared" si="73"/>
        <v>4.025598933</v>
      </c>
      <c r="AR36" s="112">
        <f t="shared" si="73"/>
        <v>3.401842665</v>
      </c>
      <c r="AS36" s="113">
        <f t="shared" si="73"/>
        <v>4.003511085</v>
      </c>
      <c r="AT36" s="112">
        <f t="shared" si="73"/>
        <v>4.081632653</v>
      </c>
      <c r="AU36" s="113">
        <f t="shared" si="73"/>
        <v>3.199246405</v>
      </c>
      <c r="AV36" s="112">
        <f t="shared" si="73"/>
        <v>33.33333333</v>
      </c>
      <c r="AW36" s="113">
        <f t="shared" si="73"/>
        <v>27.01475596</v>
      </c>
      <c r="AX36" s="112">
        <f t="shared" si="73"/>
        <v>2.993675626</v>
      </c>
      <c r="AY36" s="114">
        <f t="shared" si="73"/>
        <v>3.444428869</v>
      </c>
      <c r="BA36" s="162" t="s">
        <v>105</v>
      </c>
      <c r="BB36" s="112">
        <f t="shared" ref="BB36:BU36" si="74">BB18*100/BB$21</f>
        <v>5.309734513</v>
      </c>
      <c r="BC36" s="113">
        <f t="shared" si="74"/>
        <v>8.134582009</v>
      </c>
      <c r="BD36" s="112">
        <f t="shared" si="74"/>
        <v>5.845181675</v>
      </c>
      <c r="BE36" s="113">
        <f t="shared" si="74"/>
        <v>5.961359271</v>
      </c>
      <c r="BF36" s="112">
        <f t="shared" si="74"/>
        <v>3.274784162</v>
      </c>
      <c r="BG36" s="113">
        <f t="shared" si="74"/>
        <v>3.064419292</v>
      </c>
      <c r="BH36" s="112">
        <f t="shared" si="74"/>
        <v>3.161063723</v>
      </c>
      <c r="BI36" s="113">
        <f t="shared" si="74"/>
        <v>4.053171898</v>
      </c>
      <c r="BJ36" s="112">
        <f t="shared" si="74"/>
        <v>3.389383449</v>
      </c>
      <c r="BK36" s="113">
        <f t="shared" si="74"/>
        <v>3.212447059</v>
      </c>
      <c r="BL36" s="112">
        <f t="shared" si="74"/>
        <v>3.155183516</v>
      </c>
      <c r="BM36" s="113">
        <f t="shared" si="74"/>
        <v>3.426925753</v>
      </c>
      <c r="BN36" s="112">
        <f t="shared" si="74"/>
        <v>3.315816742</v>
      </c>
      <c r="BO36" s="113">
        <f t="shared" si="74"/>
        <v>3.506240327</v>
      </c>
      <c r="BP36" s="112">
        <f t="shared" si="74"/>
        <v>3.060443764</v>
      </c>
      <c r="BQ36" s="113">
        <f t="shared" si="74"/>
        <v>3.53154409</v>
      </c>
      <c r="BR36" s="112">
        <f t="shared" si="74"/>
        <v>2.894648267</v>
      </c>
      <c r="BS36" s="113">
        <f t="shared" si="74"/>
        <v>3.101523134</v>
      </c>
      <c r="BT36" s="112">
        <f t="shared" si="74"/>
        <v>3.370786517</v>
      </c>
      <c r="BU36" s="113">
        <f t="shared" si="74"/>
        <v>4.166687452</v>
      </c>
      <c r="BV36" s="112"/>
      <c r="BW36" s="113"/>
      <c r="BX36" s="112">
        <f t="shared" ref="BX36:BY36" si="75">BX18*100/BX$21</f>
        <v>3.247378861</v>
      </c>
      <c r="BY36" s="114">
        <f t="shared" si="75"/>
        <v>3.481432708</v>
      </c>
    </row>
    <row r="37" ht="15.75" customHeight="1">
      <c r="A37" s="162" t="s">
        <v>110</v>
      </c>
      <c r="B37" s="112">
        <f t="shared" ref="B37:Y37" si="76">IF(ISBLANK(B19),"",B19*100/B$21)</f>
        <v>3.03030303</v>
      </c>
      <c r="C37" s="113">
        <f t="shared" si="76"/>
        <v>6.897381728</v>
      </c>
      <c r="D37" s="112">
        <f t="shared" si="76"/>
        <v>3.10880829</v>
      </c>
      <c r="E37" s="113">
        <f t="shared" si="76"/>
        <v>3.489160773</v>
      </c>
      <c r="F37" s="112">
        <f t="shared" si="76"/>
        <v>5.536464299</v>
      </c>
      <c r="G37" s="113">
        <f t="shared" si="76"/>
        <v>6.09141971</v>
      </c>
      <c r="H37" s="112">
        <f t="shared" si="76"/>
        <v>4.958949097</v>
      </c>
      <c r="I37" s="113">
        <f t="shared" si="76"/>
        <v>6.561277341</v>
      </c>
      <c r="J37" s="112">
        <f t="shared" si="76"/>
        <v>5.238635685</v>
      </c>
      <c r="K37" s="113">
        <f t="shared" si="76"/>
        <v>6.315446072</v>
      </c>
      <c r="L37" s="112">
        <f t="shared" si="76"/>
        <v>5.602680909</v>
      </c>
      <c r="M37" s="113">
        <f t="shared" si="76"/>
        <v>8.501837415</v>
      </c>
      <c r="N37" s="112">
        <f t="shared" si="76"/>
        <v>6.237006237</v>
      </c>
      <c r="O37" s="113">
        <f t="shared" si="76"/>
        <v>8.241647793</v>
      </c>
      <c r="P37" s="112">
        <f t="shared" si="76"/>
        <v>5.698865715</v>
      </c>
      <c r="Q37" s="113">
        <f t="shared" si="76"/>
        <v>7.187626814</v>
      </c>
      <c r="R37" s="112">
        <f t="shared" si="76"/>
        <v>5.134529148</v>
      </c>
      <c r="S37" s="113">
        <f t="shared" si="76"/>
        <v>6.004644952</v>
      </c>
      <c r="T37" s="112">
        <f t="shared" si="76"/>
        <v>5.588822355</v>
      </c>
      <c r="U37" s="113">
        <f t="shared" si="76"/>
        <v>5.438537214</v>
      </c>
      <c r="V37" s="112" t="str">
        <f t="shared" si="76"/>
        <v/>
      </c>
      <c r="W37" s="113" t="str">
        <f t="shared" si="76"/>
        <v/>
      </c>
      <c r="X37" s="112">
        <f t="shared" si="76"/>
        <v>5.549082253</v>
      </c>
      <c r="Y37" s="114">
        <f t="shared" si="76"/>
        <v>7.434342652</v>
      </c>
      <c r="AA37" s="162" t="s">
        <v>110</v>
      </c>
      <c r="AB37" s="112">
        <f t="shared" ref="AB37:AU37" si="77">AB19*100/AB$21</f>
        <v>3.225806452</v>
      </c>
      <c r="AC37" s="113">
        <f t="shared" si="77"/>
        <v>7.206836095</v>
      </c>
      <c r="AD37" s="112">
        <f t="shared" si="77"/>
        <v>4.197901049</v>
      </c>
      <c r="AE37" s="113">
        <f t="shared" si="77"/>
        <v>6.328306549</v>
      </c>
      <c r="AF37" s="112">
        <f t="shared" si="77"/>
        <v>4.771371769</v>
      </c>
      <c r="AG37" s="113">
        <f t="shared" si="77"/>
        <v>6.367365009</v>
      </c>
      <c r="AH37" s="112">
        <f t="shared" si="77"/>
        <v>4.172024575</v>
      </c>
      <c r="AI37" s="113">
        <f t="shared" si="77"/>
        <v>6.31477654</v>
      </c>
      <c r="AJ37" s="112">
        <f t="shared" si="77"/>
        <v>5.011120049</v>
      </c>
      <c r="AK37" s="113">
        <f t="shared" si="77"/>
        <v>7.376529815</v>
      </c>
      <c r="AL37" s="112">
        <f t="shared" si="77"/>
        <v>5.457610132</v>
      </c>
      <c r="AM37" s="113">
        <f t="shared" si="77"/>
        <v>7.928392643</v>
      </c>
      <c r="AN37" s="112">
        <f t="shared" si="77"/>
        <v>5.852626631</v>
      </c>
      <c r="AO37" s="113">
        <f t="shared" si="77"/>
        <v>7.756051897</v>
      </c>
      <c r="AP37" s="112">
        <f t="shared" si="77"/>
        <v>5.337843412</v>
      </c>
      <c r="AQ37" s="113">
        <f t="shared" si="77"/>
        <v>6.912980117</v>
      </c>
      <c r="AR37" s="112">
        <f t="shared" si="77"/>
        <v>4.890148831</v>
      </c>
      <c r="AS37" s="113">
        <f t="shared" si="77"/>
        <v>6.967846746</v>
      </c>
      <c r="AT37" s="112">
        <f t="shared" si="77"/>
        <v>7.142857143</v>
      </c>
      <c r="AU37" s="113">
        <f t="shared" si="77"/>
        <v>7.826874011</v>
      </c>
      <c r="AV37" s="112"/>
      <c r="AW37" s="113"/>
      <c r="AX37" s="112">
        <f t="shared" ref="AX37:AY37" si="78">AX19*100/AX$21</f>
        <v>5.165598735</v>
      </c>
      <c r="AY37" s="114">
        <f t="shared" si="78"/>
        <v>7.375837394</v>
      </c>
      <c r="BA37" s="162" t="s">
        <v>110</v>
      </c>
      <c r="BB37" s="112">
        <f t="shared" ref="BB37:BY37" si="79">BB19*100/BB$21</f>
        <v>7.079646018</v>
      </c>
      <c r="BC37" s="113">
        <f t="shared" si="79"/>
        <v>3.451929401</v>
      </c>
      <c r="BD37" s="112">
        <f t="shared" si="79"/>
        <v>5.371248025</v>
      </c>
      <c r="BE37" s="113">
        <f t="shared" si="79"/>
        <v>10.69881696</v>
      </c>
      <c r="BF37" s="112">
        <f t="shared" si="79"/>
        <v>5.835069961</v>
      </c>
      <c r="BG37" s="113">
        <f t="shared" si="79"/>
        <v>7.364953656</v>
      </c>
      <c r="BH37" s="112">
        <f t="shared" si="79"/>
        <v>5.218263924</v>
      </c>
      <c r="BI37" s="113">
        <f t="shared" si="79"/>
        <v>5.85987884</v>
      </c>
      <c r="BJ37" s="112">
        <f t="shared" si="79"/>
        <v>5.697329377</v>
      </c>
      <c r="BK37" s="113">
        <f t="shared" si="79"/>
        <v>8.181647974</v>
      </c>
      <c r="BL37" s="112">
        <f t="shared" si="79"/>
        <v>6.368319382</v>
      </c>
      <c r="BM37" s="113">
        <f t="shared" si="79"/>
        <v>8.231153852</v>
      </c>
      <c r="BN37" s="112">
        <f t="shared" si="79"/>
        <v>5.980312338</v>
      </c>
      <c r="BO37" s="113">
        <f t="shared" si="79"/>
        <v>7.254420752</v>
      </c>
      <c r="BP37" s="112">
        <f t="shared" si="79"/>
        <v>5.191824243</v>
      </c>
      <c r="BQ37" s="113">
        <f t="shared" si="79"/>
        <v>6.49248161</v>
      </c>
      <c r="BR37" s="112">
        <f t="shared" si="79"/>
        <v>6.125883541</v>
      </c>
      <c r="BS37" s="113">
        <f t="shared" si="79"/>
        <v>9.040859757</v>
      </c>
      <c r="BT37" s="112">
        <f t="shared" si="79"/>
        <v>5.056179775</v>
      </c>
      <c r="BU37" s="113">
        <f t="shared" si="79"/>
        <v>2.669227289</v>
      </c>
      <c r="BV37" s="112">
        <f t="shared" si="79"/>
        <v>16.66666667</v>
      </c>
      <c r="BW37" s="113">
        <f t="shared" si="79"/>
        <v>21.42307692</v>
      </c>
      <c r="BX37" s="112">
        <f t="shared" si="79"/>
        <v>5.789175404</v>
      </c>
      <c r="BY37" s="114">
        <f t="shared" si="79"/>
        <v>7.491417098</v>
      </c>
    </row>
    <row r="38" ht="15.75" customHeight="1">
      <c r="A38" s="171" t="s">
        <v>113</v>
      </c>
      <c r="B38" s="119">
        <f t="shared" ref="B38:Y38" si="80">IF(ISBLANK(B20),"",B20*100/B$21)</f>
        <v>3.03030303</v>
      </c>
      <c r="C38" s="120">
        <f t="shared" si="80"/>
        <v>1.397397913</v>
      </c>
      <c r="D38" s="119">
        <f t="shared" si="80"/>
        <v>7.25388601</v>
      </c>
      <c r="E38" s="120">
        <f t="shared" si="80"/>
        <v>8.266535696</v>
      </c>
      <c r="F38" s="119">
        <f t="shared" si="80"/>
        <v>7.941962581</v>
      </c>
      <c r="G38" s="120">
        <f t="shared" si="80"/>
        <v>9.72989488</v>
      </c>
      <c r="H38" s="119">
        <f t="shared" si="80"/>
        <v>6.294471812</v>
      </c>
      <c r="I38" s="120">
        <f t="shared" si="80"/>
        <v>7.027124489</v>
      </c>
      <c r="J38" s="119">
        <f t="shared" si="80"/>
        <v>6.32578699</v>
      </c>
      <c r="K38" s="120">
        <f t="shared" si="80"/>
        <v>7.450758421</v>
      </c>
      <c r="L38" s="119">
        <f t="shared" si="80"/>
        <v>6.937899256</v>
      </c>
      <c r="M38" s="120">
        <f t="shared" si="80"/>
        <v>6.729343512</v>
      </c>
      <c r="N38" s="119">
        <f t="shared" si="80"/>
        <v>7.175707176</v>
      </c>
      <c r="O38" s="120">
        <f t="shared" si="80"/>
        <v>6.719354945</v>
      </c>
      <c r="P38" s="119">
        <f t="shared" si="80"/>
        <v>6.384924991</v>
      </c>
      <c r="Q38" s="120">
        <f t="shared" si="80"/>
        <v>5.812988955</v>
      </c>
      <c r="R38" s="119">
        <f t="shared" si="80"/>
        <v>7.152466368</v>
      </c>
      <c r="S38" s="120">
        <f t="shared" si="80"/>
        <v>6.589569313</v>
      </c>
      <c r="T38" s="119">
        <f t="shared" si="80"/>
        <v>7.784431138</v>
      </c>
      <c r="U38" s="120">
        <f t="shared" si="80"/>
        <v>6.531413276</v>
      </c>
      <c r="V38" s="119" t="str">
        <f t="shared" si="80"/>
        <v/>
      </c>
      <c r="W38" s="120" t="str">
        <f t="shared" si="80"/>
        <v/>
      </c>
      <c r="X38" s="119">
        <f t="shared" si="80"/>
        <v>6.755622377</v>
      </c>
      <c r="Y38" s="121">
        <f t="shared" si="80"/>
        <v>6.80709341</v>
      </c>
      <c r="AA38" s="171" t="s">
        <v>113</v>
      </c>
      <c r="AB38" s="119">
        <f t="shared" ref="AB38:AU38" si="81">AB20*100/AB$21</f>
        <v>10.75268817</v>
      </c>
      <c r="AC38" s="120">
        <f t="shared" si="81"/>
        <v>9.39606254</v>
      </c>
      <c r="AD38" s="119">
        <f t="shared" si="81"/>
        <v>6.446776612</v>
      </c>
      <c r="AE38" s="120">
        <f t="shared" si="81"/>
        <v>4.812168209</v>
      </c>
      <c r="AF38" s="119">
        <f t="shared" si="81"/>
        <v>7.024519549</v>
      </c>
      <c r="AG38" s="120">
        <f t="shared" si="81"/>
        <v>7.855364788</v>
      </c>
      <c r="AH38" s="119">
        <f t="shared" si="81"/>
        <v>4.907843978</v>
      </c>
      <c r="AI38" s="120">
        <f t="shared" si="81"/>
        <v>6.095440823</v>
      </c>
      <c r="AJ38" s="119">
        <f t="shared" si="81"/>
        <v>5.616807836</v>
      </c>
      <c r="AK38" s="120">
        <f t="shared" si="81"/>
        <v>6.403514865</v>
      </c>
      <c r="AL38" s="119">
        <f t="shared" si="81"/>
        <v>5.913170243</v>
      </c>
      <c r="AM38" s="120">
        <f t="shared" si="81"/>
        <v>5.990594681</v>
      </c>
      <c r="AN38" s="119">
        <f t="shared" si="81"/>
        <v>5.658714303</v>
      </c>
      <c r="AO38" s="120">
        <f t="shared" si="81"/>
        <v>4.900829073</v>
      </c>
      <c r="AP38" s="119">
        <f t="shared" si="81"/>
        <v>5.667849187</v>
      </c>
      <c r="AQ38" s="120">
        <f t="shared" si="81"/>
        <v>5.110188839</v>
      </c>
      <c r="AR38" s="119">
        <f t="shared" si="81"/>
        <v>6.638317978</v>
      </c>
      <c r="AS38" s="120">
        <f t="shared" si="81"/>
        <v>6.304771581</v>
      </c>
      <c r="AT38" s="119">
        <f t="shared" si="81"/>
        <v>7.653061224</v>
      </c>
      <c r="AU38" s="120">
        <f t="shared" si="81"/>
        <v>5.061096062</v>
      </c>
      <c r="AV38" s="119"/>
      <c r="AW38" s="120"/>
      <c r="AX38" s="119">
        <f t="shared" ref="AX38:AY38" si="82">AX20*100/AX$21</f>
        <v>5.725222601</v>
      </c>
      <c r="AY38" s="121">
        <f t="shared" si="82"/>
        <v>5.813339617</v>
      </c>
      <c r="BA38" s="171" t="s">
        <v>113</v>
      </c>
      <c r="BB38" s="119">
        <f t="shared" ref="BB38:BY38" si="83">BB20*100/BB$21</f>
        <v>4.424778761</v>
      </c>
      <c r="BC38" s="120">
        <f t="shared" si="83"/>
        <v>6.308928595</v>
      </c>
      <c r="BD38" s="119">
        <f t="shared" si="83"/>
        <v>8.372827804</v>
      </c>
      <c r="BE38" s="120">
        <f t="shared" si="83"/>
        <v>8.570217026</v>
      </c>
      <c r="BF38" s="119">
        <f t="shared" si="83"/>
        <v>7.085442096</v>
      </c>
      <c r="BG38" s="120">
        <f t="shared" si="83"/>
        <v>7.46590507</v>
      </c>
      <c r="BH38" s="119">
        <f t="shared" si="83"/>
        <v>5.800301054</v>
      </c>
      <c r="BI38" s="120">
        <f t="shared" si="83"/>
        <v>5.919317835</v>
      </c>
      <c r="BJ38" s="119">
        <f t="shared" si="83"/>
        <v>6.323771843</v>
      </c>
      <c r="BK38" s="120">
        <f t="shared" si="83"/>
        <v>6.151845253</v>
      </c>
      <c r="BL38" s="119">
        <f t="shared" si="83"/>
        <v>5.737282679</v>
      </c>
      <c r="BM38" s="120">
        <f t="shared" si="83"/>
        <v>5.122359016</v>
      </c>
      <c r="BN38" s="119">
        <f t="shared" si="83"/>
        <v>5.121752646</v>
      </c>
      <c r="BO38" s="120">
        <f t="shared" si="83"/>
        <v>4.652003623</v>
      </c>
      <c r="BP38" s="119">
        <f t="shared" si="83"/>
        <v>5.552519401</v>
      </c>
      <c r="BQ38" s="120">
        <f t="shared" si="83"/>
        <v>5.094525487</v>
      </c>
      <c r="BR38" s="119">
        <f t="shared" si="83"/>
        <v>7.236620666</v>
      </c>
      <c r="BS38" s="120">
        <f t="shared" si="83"/>
        <v>5.939068512</v>
      </c>
      <c r="BT38" s="119">
        <f t="shared" si="83"/>
        <v>11.79775281</v>
      </c>
      <c r="BU38" s="120">
        <f t="shared" si="83"/>
        <v>10.52619273</v>
      </c>
      <c r="BV38" s="119">
        <f t="shared" si="83"/>
        <v>16.66666667</v>
      </c>
      <c r="BW38" s="120">
        <f t="shared" si="83"/>
        <v>15</v>
      </c>
      <c r="BX38" s="119">
        <f t="shared" si="83"/>
        <v>5.895437801</v>
      </c>
      <c r="BY38" s="121">
        <f t="shared" si="83"/>
        <v>5.509561239</v>
      </c>
    </row>
    <row r="39" ht="15.75" customHeight="1">
      <c r="A39" s="499" t="s">
        <v>13</v>
      </c>
      <c r="B39" s="528">
        <f t="shared" ref="B39:Y39" si="84">IF(ISBLANK(B21),"",B21*100/B$21)</f>
        <v>100</v>
      </c>
      <c r="C39" s="529">
        <f t="shared" si="84"/>
        <v>100</v>
      </c>
      <c r="D39" s="528">
        <f t="shared" si="84"/>
        <v>100</v>
      </c>
      <c r="E39" s="529">
        <f t="shared" si="84"/>
        <v>100</v>
      </c>
      <c r="F39" s="528">
        <f t="shared" si="84"/>
        <v>100</v>
      </c>
      <c r="G39" s="529">
        <f t="shared" si="84"/>
        <v>100</v>
      </c>
      <c r="H39" s="528">
        <f t="shared" si="84"/>
        <v>100</v>
      </c>
      <c r="I39" s="529">
        <f t="shared" si="84"/>
        <v>100</v>
      </c>
      <c r="J39" s="528">
        <f t="shared" si="84"/>
        <v>100</v>
      </c>
      <c r="K39" s="529">
        <f t="shared" si="84"/>
        <v>100</v>
      </c>
      <c r="L39" s="528">
        <f t="shared" si="84"/>
        <v>100</v>
      </c>
      <c r="M39" s="529">
        <f t="shared" si="84"/>
        <v>100</v>
      </c>
      <c r="N39" s="528">
        <f t="shared" si="84"/>
        <v>100</v>
      </c>
      <c r="O39" s="529">
        <f t="shared" si="84"/>
        <v>100</v>
      </c>
      <c r="P39" s="528">
        <f t="shared" si="84"/>
        <v>100</v>
      </c>
      <c r="Q39" s="529">
        <f t="shared" si="84"/>
        <v>100</v>
      </c>
      <c r="R39" s="528">
        <f t="shared" si="84"/>
        <v>100</v>
      </c>
      <c r="S39" s="529">
        <f t="shared" si="84"/>
        <v>100</v>
      </c>
      <c r="T39" s="528">
        <f t="shared" si="84"/>
        <v>100</v>
      </c>
      <c r="U39" s="529">
        <f t="shared" si="84"/>
        <v>100</v>
      </c>
      <c r="V39" s="528">
        <f t="shared" si="84"/>
        <v>100</v>
      </c>
      <c r="W39" s="529">
        <f t="shared" si="84"/>
        <v>100</v>
      </c>
      <c r="X39" s="528">
        <f t="shared" si="84"/>
        <v>100</v>
      </c>
      <c r="Y39" s="530">
        <f t="shared" si="84"/>
        <v>100</v>
      </c>
      <c r="AA39" s="499" t="s">
        <v>13</v>
      </c>
      <c r="AB39" s="528">
        <f t="shared" ref="AB39:AY39" si="85">AB21*100/AB$21</f>
        <v>100</v>
      </c>
      <c r="AC39" s="529">
        <f t="shared" si="85"/>
        <v>100</v>
      </c>
      <c r="AD39" s="528">
        <f t="shared" si="85"/>
        <v>100</v>
      </c>
      <c r="AE39" s="529">
        <f t="shared" si="85"/>
        <v>100</v>
      </c>
      <c r="AF39" s="528">
        <f t="shared" si="85"/>
        <v>100</v>
      </c>
      <c r="AG39" s="529">
        <f t="shared" si="85"/>
        <v>100</v>
      </c>
      <c r="AH39" s="528">
        <f t="shared" si="85"/>
        <v>100</v>
      </c>
      <c r="AI39" s="529">
        <f t="shared" si="85"/>
        <v>100</v>
      </c>
      <c r="AJ39" s="528">
        <f t="shared" si="85"/>
        <v>100</v>
      </c>
      <c r="AK39" s="529">
        <f t="shared" si="85"/>
        <v>100</v>
      </c>
      <c r="AL39" s="528">
        <f t="shared" si="85"/>
        <v>100</v>
      </c>
      <c r="AM39" s="529">
        <f t="shared" si="85"/>
        <v>100</v>
      </c>
      <c r="AN39" s="528">
        <f t="shared" si="85"/>
        <v>100</v>
      </c>
      <c r="AO39" s="529">
        <f t="shared" si="85"/>
        <v>100</v>
      </c>
      <c r="AP39" s="528">
        <f t="shared" si="85"/>
        <v>100</v>
      </c>
      <c r="AQ39" s="529">
        <f t="shared" si="85"/>
        <v>100</v>
      </c>
      <c r="AR39" s="528">
        <f t="shared" si="85"/>
        <v>100</v>
      </c>
      <c r="AS39" s="529">
        <f t="shared" si="85"/>
        <v>100</v>
      </c>
      <c r="AT39" s="528">
        <f t="shared" si="85"/>
        <v>100</v>
      </c>
      <c r="AU39" s="529">
        <f t="shared" si="85"/>
        <v>100</v>
      </c>
      <c r="AV39" s="528">
        <f t="shared" si="85"/>
        <v>100</v>
      </c>
      <c r="AW39" s="529">
        <f t="shared" si="85"/>
        <v>100</v>
      </c>
      <c r="AX39" s="528">
        <f t="shared" si="85"/>
        <v>100</v>
      </c>
      <c r="AY39" s="530">
        <f t="shared" si="85"/>
        <v>100</v>
      </c>
      <c r="BA39" s="499" t="s">
        <v>13</v>
      </c>
      <c r="BB39" s="528">
        <f t="shared" ref="BB39:BY39" si="86">BB21*100/BB$21</f>
        <v>100</v>
      </c>
      <c r="BC39" s="529">
        <f t="shared" si="86"/>
        <v>100</v>
      </c>
      <c r="BD39" s="528">
        <f t="shared" si="86"/>
        <v>100</v>
      </c>
      <c r="BE39" s="529">
        <f t="shared" si="86"/>
        <v>100</v>
      </c>
      <c r="BF39" s="528">
        <f t="shared" si="86"/>
        <v>100</v>
      </c>
      <c r="BG39" s="529">
        <f t="shared" si="86"/>
        <v>100</v>
      </c>
      <c r="BH39" s="528">
        <f t="shared" si="86"/>
        <v>100</v>
      </c>
      <c r="BI39" s="529">
        <f t="shared" si="86"/>
        <v>100</v>
      </c>
      <c r="BJ39" s="528">
        <f t="shared" si="86"/>
        <v>100</v>
      </c>
      <c r="BK39" s="529">
        <f t="shared" si="86"/>
        <v>100</v>
      </c>
      <c r="BL39" s="528">
        <f t="shared" si="86"/>
        <v>100</v>
      </c>
      <c r="BM39" s="529">
        <f t="shared" si="86"/>
        <v>100</v>
      </c>
      <c r="BN39" s="528">
        <f t="shared" si="86"/>
        <v>100</v>
      </c>
      <c r="BO39" s="529">
        <f t="shared" si="86"/>
        <v>100</v>
      </c>
      <c r="BP39" s="528">
        <f t="shared" si="86"/>
        <v>100</v>
      </c>
      <c r="BQ39" s="529">
        <f t="shared" si="86"/>
        <v>100</v>
      </c>
      <c r="BR39" s="528">
        <f t="shared" si="86"/>
        <v>100</v>
      </c>
      <c r="BS39" s="529">
        <f t="shared" si="86"/>
        <v>100</v>
      </c>
      <c r="BT39" s="528">
        <f t="shared" si="86"/>
        <v>100</v>
      </c>
      <c r="BU39" s="529">
        <f t="shared" si="86"/>
        <v>100</v>
      </c>
      <c r="BV39" s="528">
        <f t="shared" si="86"/>
        <v>100</v>
      </c>
      <c r="BW39" s="529">
        <f t="shared" si="86"/>
        <v>100</v>
      </c>
      <c r="BX39" s="528">
        <f t="shared" si="86"/>
        <v>100</v>
      </c>
      <c r="BY39" s="530">
        <f t="shared" si="86"/>
        <v>100</v>
      </c>
    </row>
    <row r="40" ht="15.75" customHeight="1">
      <c r="B40" s="515" t="s">
        <v>230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9"/>
      <c r="AB40" s="515" t="s">
        <v>230</v>
      </c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9"/>
      <c r="BB40" s="515" t="s">
        <v>230</v>
      </c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531"/>
    </row>
    <row r="41" ht="15.75" customHeight="1">
      <c r="A41" s="286" t="s">
        <v>79</v>
      </c>
      <c r="B41" s="450" t="s">
        <v>50</v>
      </c>
      <c r="C41" s="8"/>
      <c r="D41" s="450" t="s">
        <v>53</v>
      </c>
      <c r="E41" s="8"/>
      <c r="F41" s="450" t="s">
        <v>54</v>
      </c>
      <c r="G41" s="8"/>
      <c r="H41" s="450" t="s">
        <v>55</v>
      </c>
      <c r="I41" s="8"/>
      <c r="J41" s="450" t="s">
        <v>56</v>
      </c>
      <c r="K41" s="8"/>
      <c r="L41" s="450" t="s">
        <v>57</v>
      </c>
      <c r="M41" s="8"/>
      <c r="N41" s="450" t="s">
        <v>59</v>
      </c>
      <c r="O41" s="8"/>
      <c r="P41" s="450" t="s">
        <v>60</v>
      </c>
      <c r="Q41" s="8"/>
      <c r="R41" s="450" t="s">
        <v>61</v>
      </c>
      <c r="S41" s="8"/>
      <c r="T41" s="450" t="s">
        <v>62</v>
      </c>
      <c r="U41" s="8"/>
      <c r="V41" s="450" t="s">
        <v>65</v>
      </c>
      <c r="W41" s="8"/>
      <c r="X41" s="450" t="s">
        <v>13</v>
      </c>
      <c r="Y41" s="10"/>
      <c r="AA41" s="286" t="s">
        <v>79</v>
      </c>
      <c r="AB41" s="450" t="s">
        <v>50</v>
      </c>
      <c r="AC41" s="8"/>
      <c r="AD41" s="450" t="s">
        <v>53</v>
      </c>
      <c r="AE41" s="8"/>
      <c r="AF41" s="450" t="s">
        <v>54</v>
      </c>
      <c r="AG41" s="8"/>
      <c r="AH41" s="450" t="s">
        <v>55</v>
      </c>
      <c r="AI41" s="8"/>
      <c r="AJ41" s="450" t="s">
        <v>56</v>
      </c>
      <c r="AK41" s="8"/>
      <c r="AL41" s="450" t="s">
        <v>57</v>
      </c>
      <c r="AM41" s="8"/>
      <c r="AN41" s="450" t="s">
        <v>59</v>
      </c>
      <c r="AO41" s="8"/>
      <c r="AP41" s="450" t="s">
        <v>60</v>
      </c>
      <c r="AQ41" s="8"/>
      <c r="AR41" s="450" t="s">
        <v>61</v>
      </c>
      <c r="AS41" s="8"/>
      <c r="AT41" s="450" t="s">
        <v>62</v>
      </c>
      <c r="AU41" s="8"/>
      <c r="AV41" s="450" t="s">
        <v>65</v>
      </c>
      <c r="AW41" s="8"/>
      <c r="AX41" s="450" t="s">
        <v>13</v>
      </c>
      <c r="AY41" s="10"/>
      <c r="BA41" s="286" t="s">
        <v>79</v>
      </c>
      <c r="BB41" s="450" t="s">
        <v>50</v>
      </c>
      <c r="BC41" s="8"/>
      <c r="BD41" s="450" t="s">
        <v>53</v>
      </c>
      <c r="BE41" s="8"/>
      <c r="BF41" s="450" t="s">
        <v>54</v>
      </c>
      <c r="BG41" s="8"/>
      <c r="BH41" s="450" t="s">
        <v>55</v>
      </c>
      <c r="BI41" s="8"/>
      <c r="BJ41" s="450" t="s">
        <v>56</v>
      </c>
      <c r="BK41" s="8"/>
      <c r="BL41" s="450" t="s">
        <v>57</v>
      </c>
      <c r="BM41" s="8"/>
      <c r="BN41" s="450" t="s">
        <v>59</v>
      </c>
      <c r="BO41" s="8"/>
      <c r="BP41" s="450" t="s">
        <v>60</v>
      </c>
      <c r="BQ41" s="8"/>
      <c r="BR41" s="450" t="s">
        <v>61</v>
      </c>
      <c r="BS41" s="8"/>
      <c r="BT41" s="450" t="s">
        <v>62</v>
      </c>
      <c r="BU41" s="8"/>
      <c r="BV41" s="450" t="s">
        <v>65</v>
      </c>
      <c r="BW41" s="8"/>
      <c r="BX41" s="450" t="s">
        <v>13</v>
      </c>
      <c r="BY41" s="10"/>
    </row>
    <row r="42" ht="15.75" customHeight="1">
      <c r="A42" s="187"/>
      <c r="B42" s="25" t="s">
        <v>21</v>
      </c>
      <c r="C42" s="25" t="s">
        <v>44</v>
      </c>
      <c r="D42" s="25" t="s">
        <v>21</v>
      </c>
      <c r="E42" s="25" t="s">
        <v>44</v>
      </c>
      <c r="F42" s="25" t="s">
        <v>21</v>
      </c>
      <c r="G42" s="25" t="s">
        <v>44</v>
      </c>
      <c r="H42" s="25" t="s">
        <v>21</v>
      </c>
      <c r="I42" s="25" t="s">
        <v>44</v>
      </c>
      <c r="J42" s="25" t="s">
        <v>21</v>
      </c>
      <c r="K42" s="25" t="s">
        <v>44</v>
      </c>
      <c r="L42" s="25" t="s">
        <v>21</v>
      </c>
      <c r="M42" s="25" t="s">
        <v>44</v>
      </c>
      <c r="N42" s="25" t="s">
        <v>21</v>
      </c>
      <c r="O42" s="25" t="s">
        <v>44</v>
      </c>
      <c r="P42" s="25" t="s">
        <v>21</v>
      </c>
      <c r="Q42" s="25" t="s">
        <v>44</v>
      </c>
      <c r="R42" s="25" t="s">
        <v>21</v>
      </c>
      <c r="S42" s="25" t="s">
        <v>44</v>
      </c>
      <c r="T42" s="25" t="s">
        <v>21</v>
      </c>
      <c r="U42" s="25" t="s">
        <v>44</v>
      </c>
      <c r="V42" s="25" t="s">
        <v>21</v>
      </c>
      <c r="W42" s="25" t="s">
        <v>44</v>
      </c>
      <c r="X42" s="25" t="s">
        <v>21</v>
      </c>
      <c r="Y42" s="25" t="s">
        <v>44</v>
      </c>
      <c r="AA42" s="187"/>
      <c r="AB42" s="25" t="s">
        <v>21</v>
      </c>
      <c r="AC42" s="25" t="s">
        <v>44</v>
      </c>
      <c r="AD42" s="25" t="s">
        <v>21</v>
      </c>
      <c r="AE42" s="25" t="s">
        <v>44</v>
      </c>
      <c r="AF42" s="25" t="s">
        <v>21</v>
      </c>
      <c r="AG42" s="25" t="s">
        <v>44</v>
      </c>
      <c r="AH42" s="25" t="s">
        <v>21</v>
      </c>
      <c r="AI42" s="25" t="s">
        <v>44</v>
      </c>
      <c r="AJ42" s="25" t="s">
        <v>21</v>
      </c>
      <c r="AK42" s="25" t="s">
        <v>44</v>
      </c>
      <c r="AL42" s="25" t="s">
        <v>21</v>
      </c>
      <c r="AM42" s="25" t="s">
        <v>44</v>
      </c>
      <c r="AN42" s="25" t="s">
        <v>21</v>
      </c>
      <c r="AO42" s="25" t="s">
        <v>44</v>
      </c>
      <c r="AP42" s="25" t="s">
        <v>21</v>
      </c>
      <c r="AQ42" s="25" t="s">
        <v>44</v>
      </c>
      <c r="AR42" s="25" t="s">
        <v>21</v>
      </c>
      <c r="AS42" s="25" t="s">
        <v>44</v>
      </c>
      <c r="AT42" s="25" t="s">
        <v>21</v>
      </c>
      <c r="AU42" s="25" t="s">
        <v>44</v>
      </c>
      <c r="AV42" s="25" t="s">
        <v>21</v>
      </c>
      <c r="AW42" s="25" t="s">
        <v>44</v>
      </c>
      <c r="AX42" s="25" t="s">
        <v>21</v>
      </c>
      <c r="AY42" s="25" t="s">
        <v>44</v>
      </c>
      <c r="BA42" s="187"/>
      <c r="BB42" s="25" t="s">
        <v>21</v>
      </c>
      <c r="BC42" s="25" t="s">
        <v>227</v>
      </c>
      <c r="BD42" s="25" t="s">
        <v>21</v>
      </c>
      <c r="BE42" s="25" t="s">
        <v>227</v>
      </c>
      <c r="BF42" s="25" t="s">
        <v>21</v>
      </c>
      <c r="BG42" s="25" t="s">
        <v>227</v>
      </c>
      <c r="BH42" s="25" t="s">
        <v>21</v>
      </c>
      <c r="BI42" s="25" t="s">
        <v>227</v>
      </c>
      <c r="BJ42" s="25" t="s">
        <v>21</v>
      </c>
      <c r="BK42" s="25" t="s">
        <v>227</v>
      </c>
      <c r="BL42" s="25" t="s">
        <v>21</v>
      </c>
      <c r="BM42" s="25" t="s">
        <v>227</v>
      </c>
      <c r="BN42" s="25" t="s">
        <v>21</v>
      </c>
      <c r="BO42" s="25" t="s">
        <v>227</v>
      </c>
      <c r="BP42" s="25" t="s">
        <v>21</v>
      </c>
      <c r="BQ42" s="25" t="s">
        <v>227</v>
      </c>
      <c r="BR42" s="25" t="s">
        <v>21</v>
      </c>
      <c r="BS42" s="25" t="s">
        <v>227</v>
      </c>
      <c r="BT42" s="25" t="s">
        <v>21</v>
      </c>
      <c r="BU42" s="25" t="s">
        <v>227</v>
      </c>
      <c r="BV42" s="25" t="s">
        <v>21</v>
      </c>
      <c r="BW42" s="25" t="s">
        <v>227</v>
      </c>
      <c r="BX42" s="25" t="s">
        <v>21</v>
      </c>
      <c r="BY42" s="25" t="s">
        <v>227</v>
      </c>
    </row>
    <row r="43" ht="15.75" customHeight="1">
      <c r="A43" s="159" t="s">
        <v>81</v>
      </c>
      <c r="B43" s="235">
        <f t="shared" ref="B43:B58" si="87">IF(ISBLANK(B6),"",B6*100/$X6)</f>
        <v>0.07612053911</v>
      </c>
      <c r="C43" s="237">
        <f t="shared" ref="C43:C58" si="88">IF(ISBLANK(B6),"",C6*100/$Y6)</f>
        <v>0.06050406203</v>
      </c>
      <c r="D43" s="235">
        <f t="shared" ref="D43:D58" si="89">IF(ISBLANK(D6),"",D6*100/$X6)</f>
        <v>0.5373214526</v>
      </c>
      <c r="E43" s="237">
        <f t="shared" ref="E43:E58" si="90">IF(ISBLANK(D6),"",E6*100/$Y6)</f>
        <v>0.3144950477</v>
      </c>
      <c r="F43" s="235">
        <f t="shared" ref="F43:F58" si="91">IF(ISBLANK(F6),"",F6*100/$X6)</f>
        <v>3.376169794</v>
      </c>
      <c r="G43" s="237">
        <f t="shared" ref="G43:G58" si="92">IF(ISBLANK(F6),"",G6*100/$Y6)</f>
        <v>2.312102701</v>
      </c>
      <c r="H43" s="235">
        <f t="shared" ref="H43:H58" si="93">IF(ISBLANK(H6),"",H6*100/$X6)</f>
        <v>14.03304527</v>
      </c>
      <c r="I43" s="237">
        <f t="shared" ref="I43:I58" si="94">IF(ISBLANK(H6),"",I6*100/$Y6)</f>
        <v>9.735752513</v>
      </c>
      <c r="J43" s="235">
        <f t="shared" ref="J43:J58" si="95">IF(ISBLANK(J6),"",J6*100/$X6)</f>
        <v>24.64962164</v>
      </c>
      <c r="K43" s="237">
        <f t="shared" ref="K43:K58" si="96">IF(ISBLANK(J6),"",K6*100/$Y6)</f>
        <v>22.60164683</v>
      </c>
      <c r="L43" s="235">
        <f t="shared" ref="L43:L58" si="97">IF(ISBLANK(L6),"",L6*100/$X6)</f>
        <v>22.65705458</v>
      </c>
      <c r="M43" s="237">
        <f t="shared" ref="M43:M58" si="98">IF(ISBLANK(L6),"",M6*100/$Y6)</f>
        <v>25.00914344</v>
      </c>
      <c r="N43" s="235">
        <f t="shared" ref="N43:N58" si="99">IF(ISBLANK(N6),"",N6*100/$X6)</f>
        <v>17.14503202</v>
      </c>
      <c r="O43" s="237">
        <f t="shared" ref="O43:O58" si="100">IF(ISBLANK(N6),"",O6*100/$Y6)</f>
        <v>18.94939236</v>
      </c>
      <c r="P43" s="235">
        <f t="shared" ref="P43:P58" si="101">IF(ISBLANK(P6),"",P6*100/$X6)</f>
        <v>12.21063001</v>
      </c>
      <c r="Q43" s="237">
        <f t="shared" ref="Q43:Q58" si="102">IF(ISBLANK(P6),"",Q6*100/$Y6)</f>
        <v>14.84327526</v>
      </c>
      <c r="R43" s="235">
        <f t="shared" ref="R43:R58" si="103">IF(ISBLANK(R6),"",R6*100/$X6)</f>
        <v>4.858281467</v>
      </c>
      <c r="S43" s="237">
        <f t="shared" ref="S43:S58" si="104">IF(ISBLANK(R6),"",S6*100/$Y6)</f>
        <v>5.690487461</v>
      </c>
      <c r="T43" s="235">
        <f t="shared" ref="T43:T58" si="105">IF(ISBLANK(T6),"",T6*100/$X6)</f>
        <v>0.4567232347</v>
      </c>
      <c r="U43" s="237">
        <f t="shared" ref="U43:U58" si="106">IF(ISBLANK(T6),"",U6*100/$Y6)</f>
        <v>0.4832003224</v>
      </c>
      <c r="V43" s="235" t="str">
        <f t="shared" ref="V43:V58" si="107">IF(ISBLANK(V6),"",V6*100/$X6)</f>
        <v/>
      </c>
      <c r="W43" s="237" t="str">
        <f t="shared" ref="W43:W58" si="108">IF(ISBLANK(V6),"",W6*100/$Y6)</f>
        <v/>
      </c>
      <c r="X43" s="34">
        <f t="shared" ref="X43:X58" si="109">IF(ISBLANK(X6),"",X6*100/$X6)</f>
        <v>100</v>
      </c>
      <c r="Y43" s="35">
        <f t="shared" ref="Y43:Y58" si="110">IF(ISBLANK(X6),"",Y6*100/$Y6)</f>
        <v>100</v>
      </c>
      <c r="AA43" s="159" t="s">
        <v>81</v>
      </c>
      <c r="AB43" s="235">
        <f t="shared" ref="AB43:AB58" si="111">AB6*100/$AX6</f>
        <v>0.09437778077</v>
      </c>
      <c r="AC43" s="237">
        <f t="shared" ref="AC43:AC58" si="112">AC6*100/$AY6</f>
        <v>0.07378621433</v>
      </c>
      <c r="AD43" s="235">
        <f t="shared" ref="AD43:AD58" si="113">AD6*100/$AX6</f>
        <v>0.6303087502</v>
      </c>
      <c r="AE43" s="237">
        <f t="shared" ref="AE43:AE58" si="114">AE6*100/$AY6</f>
        <v>0.336955976</v>
      </c>
      <c r="AF43" s="235">
        <f t="shared" ref="AF43:AF58" si="115">AF6*100/$AX6</f>
        <v>4.995281111</v>
      </c>
      <c r="AG43" s="237">
        <f t="shared" ref="AG43:AG58" si="116">AG6*100/$AY6</f>
        <v>3.159280666</v>
      </c>
      <c r="AH43" s="235">
        <f t="shared" ref="AH43:AH58" si="117">AH6*100/$AX6</f>
        <v>19.26654982</v>
      </c>
      <c r="AI43" s="237">
        <f t="shared" ref="AI43:AI58" si="118">AI6*100/$AY6</f>
        <v>12.74872386</v>
      </c>
      <c r="AJ43" s="235">
        <f t="shared" ref="AJ43:AJ58" si="119">AJ6*100/$AX6</f>
        <v>23.81353647</v>
      </c>
      <c r="AK43" s="237">
        <f t="shared" ref="AK43:AK58" si="120">AK6*100/$AY6</f>
        <v>23.17916046</v>
      </c>
      <c r="AL43" s="235">
        <f t="shared" ref="AL43:AL58" si="121">AL6*100/$AX6</f>
        <v>20.60132129</v>
      </c>
      <c r="AM43" s="237">
        <f t="shared" ref="AM43:AM58" si="122">AM6*100/$AY6</f>
        <v>22.66783669</v>
      </c>
      <c r="AN43" s="235">
        <f t="shared" ref="AN43:AN58" si="123">AN6*100/$AX6</f>
        <v>15.76783066</v>
      </c>
      <c r="AO43" s="237">
        <f t="shared" ref="AO43:AO58" si="124">AO6*100/$AY6</f>
        <v>19.205679</v>
      </c>
      <c r="AP43" s="235">
        <f t="shared" ref="AP43:AP58" si="125">AP6*100/$AX6</f>
        <v>10.96467574</v>
      </c>
      <c r="AQ43" s="237">
        <f t="shared" ref="AQ43:AQ58" si="126">AQ6*100/$AY6</f>
        <v>14.34798465</v>
      </c>
      <c r="AR43" s="235">
        <f t="shared" ref="AR43:AR58" si="127">AR6*100/$AX6</f>
        <v>3.576243764</v>
      </c>
      <c r="AS43" s="237">
        <f t="shared" ref="AS43:AS58" si="128">AS6*100/$AY6</f>
        <v>4.06109815</v>
      </c>
      <c r="AT43" s="235">
        <f t="shared" ref="AT43:AT58" si="129">AT6*100/$AX6</f>
        <v>0.2898746124</v>
      </c>
      <c r="AU43" s="237">
        <f t="shared" ref="AU43:AU58" si="130">AU6*100/$AY6</f>
        <v>0.2194943298</v>
      </c>
      <c r="AV43" s="235"/>
      <c r="AW43" s="237"/>
      <c r="AX43" s="34">
        <f t="shared" ref="AX43:AX58" si="131">AX6*100/$AX6</f>
        <v>100</v>
      </c>
      <c r="AY43" s="35">
        <f t="shared" ref="AY43:AY58" si="132">AY6*100/$AY6</f>
        <v>100</v>
      </c>
      <c r="BA43" s="159" t="s">
        <v>81</v>
      </c>
      <c r="BB43" s="235">
        <f t="shared" ref="BB43:BB58" si="133">BB6*100/$BX6</f>
        <v>0.2194743322</v>
      </c>
      <c r="BC43" s="237">
        <f t="shared" ref="BC43:BC58" si="134">BC6*100/$BY6</f>
        <v>0.1094498822</v>
      </c>
      <c r="BD43" s="235">
        <f t="shared" ref="BD43:BD58" si="135">BD6*100/$BX6</f>
        <v>0.770836679</v>
      </c>
      <c r="BE43" s="237">
        <f t="shared" ref="BE43:BE58" si="136">BE6*100/$BY6</f>
        <v>0.4582829587</v>
      </c>
      <c r="BF43" s="235">
        <f t="shared" ref="BF43:BF58" si="137">BF6*100/$BX6</f>
        <v>5.32626733</v>
      </c>
      <c r="BG43" s="237">
        <f t="shared" ref="BG43:BG58" si="138">BG6*100/$BY6</f>
        <v>3.485553117</v>
      </c>
      <c r="BH43" s="235">
        <f t="shared" ref="BH43:BH58" si="139">BH6*100/$BX6</f>
        <v>17.55794658</v>
      </c>
      <c r="BI43" s="237">
        <f t="shared" ref="BI43:BI58" si="140">BI6*100/$BY6</f>
        <v>14.93697188</v>
      </c>
      <c r="BJ43" s="235">
        <f t="shared" ref="BJ43:BJ58" si="141">BJ6*100/$BX6</f>
        <v>21.29971629</v>
      </c>
      <c r="BK43" s="237">
        <f t="shared" ref="BK43:BK58" si="142">BK6*100/$BY6</f>
        <v>23.46730481</v>
      </c>
      <c r="BL43" s="235">
        <f t="shared" ref="BL43:BL58" si="143">BL6*100/$BX6</f>
        <v>20.79653123</v>
      </c>
      <c r="BM43" s="237">
        <f t="shared" ref="BM43:BM58" si="144">BM6*100/$BY6</f>
        <v>21.59297072</v>
      </c>
      <c r="BN43" s="235">
        <f t="shared" ref="BN43:BN58" si="145">BN6*100/$BX6</f>
        <v>18.46260907</v>
      </c>
      <c r="BO43" s="237">
        <f t="shared" ref="BO43:BO58" si="146">BO6*100/$BY6</f>
        <v>19.5225734</v>
      </c>
      <c r="BP43" s="235">
        <f t="shared" ref="BP43:BP58" si="147">BP6*100/$BX6</f>
        <v>11.94261549</v>
      </c>
      <c r="BQ43" s="237">
        <f t="shared" ref="BQ43:BQ58" si="148">BQ6*100/$BY6</f>
        <v>13.220895</v>
      </c>
      <c r="BR43" s="235">
        <f t="shared" ref="BR43:BR58" si="149">BR6*100/$BX6</f>
        <v>3.425940795</v>
      </c>
      <c r="BS43" s="237">
        <f t="shared" ref="BS43:BS58" si="150">BS6*100/$BY6</f>
        <v>3.028955154</v>
      </c>
      <c r="BT43" s="235">
        <f t="shared" ref="BT43:BT58" si="151">BT6*100/$BX6</f>
        <v>0.1927091697</v>
      </c>
      <c r="BU43" s="237">
        <f t="shared" ref="BU43:BU58" si="152">BU6*100/$BY6</f>
        <v>0.1756263234</v>
      </c>
      <c r="BV43" s="235">
        <f>BV6*100/$BX6</f>
        <v>0.005353032493</v>
      </c>
      <c r="BW43" s="237">
        <f>BW6*100/$BY6</f>
        <v>0.001416757646</v>
      </c>
      <c r="BX43" s="34">
        <f t="shared" ref="BX43:BX58" si="153">BX6*100/$BX6</f>
        <v>100</v>
      </c>
      <c r="BY43" s="35">
        <f t="shared" ref="BY43:BY58" si="154">BY6*100/$BY6</f>
        <v>100</v>
      </c>
    </row>
    <row r="44" ht="15.75" customHeight="1">
      <c r="A44" s="162" t="s">
        <v>83</v>
      </c>
      <c r="B44" s="261" t="str">
        <f t="shared" si="87"/>
        <v/>
      </c>
      <c r="C44" s="262" t="str">
        <f t="shared" si="88"/>
        <v/>
      </c>
      <c r="D44" s="261">
        <f t="shared" si="89"/>
        <v>0.2274019329</v>
      </c>
      <c r="E44" s="262">
        <f t="shared" si="90"/>
        <v>0.172107065</v>
      </c>
      <c r="F44" s="261">
        <f t="shared" si="91"/>
        <v>3.183627061</v>
      </c>
      <c r="G44" s="262">
        <f t="shared" si="92"/>
        <v>1.073688166</v>
      </c>
      <c r="H44" s="261">
        <f t="shared" si="93"/>
        <v>8.641273451</v>
      </c>
      <c r="I44" s="262">
        <f t="shared" si="94"/>
        <v>4.938873813</v>
      </c>
      <c r="J44" s="261">
        <f t="shared" si="95"/>
        <v>16.82774304</v>
      </c>
      <c r="K44" s="262">
        <f t="shared" si="96"/>
        <v>16.25584843</v>
      </c>
      <c r="L44" s="261">
        <f t="shared" si="97"/>
        <v>25.69641842</v>
      </c>
      <c r="M44" s="262">
        <f t="shared" si="98"/>
        <v>25.72297396</v>
      </c>
      <c r="N44" s="261">
        <f t="shared" si="99"/>
        <v>23.93405344</v>
      </c>
      <c r="O44" s="262">
        <f t="shared" si="100"/>
        <v>29.11569863</v>
      </c>
      <c r="P44" s="261">
        <f t="shared" si="101"/>
        <v>13.98521887</v>
      </c>
      <c r="Q44" s="262">
        <f t="shared" si="102"/>
        <v>15.95654284</v>
      </c>
      <c r="R44" s="261">
        <f t="shared" si="103"/>
        <v>6.310403638</v>
      </c>
      <c r="S44" s="262">
        <f t="shared" si="104"/>
        <v>5.872905149</v>
      </c>
      <c r="T44" s="261">
        <f t="shared" si="105"/>
        <v>1.137009665</v>
      </c>
      <c r="U44" s="262">
        <f t="shared" si="106"/>
        <v>0.8721568608</v>
      </c>
      <c r="V44" s="261">
        <f t="shared" si="107"/>
        <v>0.05685048323</v>
      </c>
      <c r="W44" s="262">
        <f t="shared" si="108"/>
        <v>0.01920508022</v>
      </c>
      <c r="X44" s="39">
        <f t="shared" si="109"/>
        <v>100</v>
      </c>
      <c r="Y44" s="40">
        <f t="shared" si="110"/>
        <v>100</v>
      </c>
      <c r="AA44" s="162" t="s">
        <v>83</v>
      </c>
      <c r="AB44" s="261">
        <f t="shared" si="111"/>
        <v>0.04679457183</v>
      </c>
      <c r="AC44" s="262">
        <f t="shared" si="112"/>
        <v>0.1155275825</v>
      </c>
      <c r="AD44" s="261">
        <f t="shared" si="113"/>
        <v>0.4679457183</v>
      </c>
      <c r="AE44" s="262">
        <f t="shared" si="114"/>
        <v>0.09935220184</v>
      </c>
      <c r="AF44" s="261">
        <f t="shared" si="115"/>
        <v>4.398689752</v>
      </c>
      <c r="AG44" s="262">
        <f t="shared" si="116"/>
        <v>1.602449903</v>
      </c>
      <c r="AH44" s="261">
        <f t="shared" si="117"/>
        <v>11.27749181</v>
      </c>
      <c r="AI44" s="262">
        <f t="shared" si="118"/>
        <v>6.864351891</v>
      </c>
      <c r="AJ44" s="261">
        <f t="shared" si="119"/>
        <v>20.12166589</v>
      </c>
      <c r="AK44" s="262">
        <f t="shared" si="120"/>
        <v>18.48897836</v>
      </c>
      <c r="AL44" s="261">
        <f t="shared" si="121"/>
        <v>25.26906879</v>
      </c>
      <c r="AM44" s="262">
        <f t="shared" si="122"/>
        <v>27.4613615</v>
      </c>
      <c r="AN44" s="261">
        <f t="shared" si="123"/>
        <v>20.58961161</v>
      </c>
      <c r="AO44" s="262">
        <f t="shared" si="124"/>
        <v>26.24979389</v>
      </c>
      <c r="AP44" s="261">
        <f t="shared" si="125"/>
        <v>11.7922321</v>
      </c>
      <c r="AQ44" s="262">
        <f t="shared" si="126"/>
        <v>13.68398437</v>
      </c>
      <c r="AR44" s="261">
        <f t="shared" si="127"/>
        <v>5.474964904</v>
      </c>
      <c r="AS44" s="262">
        <f t="shared" si="128"/>
        <v>4.889796509</v>
      </c>
      <c r="AT44" s="261">
        <f t="shared" si="129"/>
        <v>0.561534862</v>
      </c>
      <c r="AU44" s="262">
        <f t="shared" si="130"/>
        <v>0.5444037943</v>
      </c>
      <c r="AV44" s="261"/>
      <c r="AW44" s="262"/>
      <c r="AX44" s="39">
        <f t="shared" si="131"/>
        <v>100</v>
      </c>
      <c r="AY44" s="40">
        <f t="shared" si="132"/>
        <v>100</v>
      </c>
      <c r="BA44" s="162" t="s">
        <v>83</v>
      </c>
      <c r="BB44" s="261">
        <f t="shared" si="133"/>
        <v>0</v>
      </c>
      <c r="BC44" s="262">
        <f t="shared" si="134"/>
        <v>0</v>
      </c>
      <c r="BD44" s="261">
        <f t="shared" si="135"/>
        <v>1.131625968</v>
      </c>
      <c r="BE44" s="262">
        <f t="shared" si="136"/>
        <v>0.1725966946</v>
      </c>
      <c r="BF44" s="261">
        <f t="shared" si="137"/>
        <v>3.275759381</v>
      </c>
      <c r="BG44" s="262">
        <f t="shared" si="138"/>
        <v>1.569297325</v>
      </c>
      <c r="BH44" s="261">
        <f t="shared" si="139"/>
        <v>10.72066706</v>
      </c>
      <c r="BI44" s="262">
        <f t="shared" si="140"/>
        <v>9.056160832</v>
      </c>
      <c r="BJ44" s="261">
        <f t="shared" si="141"/>
        <v>21.73913043</v>
      </c>
      <c r="BK44" s="262">
        <f t="shared" si="142"/>
        <v>20.62438923</v>
      </c>
      <c r="BL44" s="261">
        <f t="shared" si="143"/>
        <v>26.38475283</v>
      </c>
      <c r="BM44" s="262">
        <f t="shared" si="144"/>
        <v>30.13266657</v>
      </c>
      <c r="BN44" s="261">
        <f t="shared" si="145"/>
        <v>19.41631924</v>
      </c>
      <c r="BO44" s="262">
        <f t="shared" si="146"/>
        <v>21.87500819</v>
      </c>
      <c r="BP44" s="261">
        <f t="shared" si="147"/>
        <v>12.44788565</v>
      </c>
      <c r="BQ44" s="262">
        <f t="shared" si="148"/>
        <v>12.48577241</v>
      </c>
      <c r="BR44" s="261">
        <f t="shared" si="149"/>
        <v>4.586063133</v>
      </c>
      <c r="BS44" s="262">
        <f t="shared" si="150"/>
        <v>3.692452764</v>
      </c>
      <c r="BT44" s="261">
        <f t="shared" si="151"/>
        <v>0.2977963073</v>
      </c>
      <c r="BU44" s="262">
        <f t="shared" si="152"/>
        <v>0.3916559881</v>
      </c>
      <c r="BV44" s="261"/>
      <c r="BW44" s="262"/>
      <c r="BX44" s="39">
        <f t="shared" si="153"/>
        <v>100</v>
      </c>
      <c r="BY44" s="40">
        <f t="shared" si="154"/>
        <v>100</v>
      </c>
    </row>
    <row r="45" ht="15.75" customHeight="1">
      <c r="A45" s="162" t="s">
        <v>85</v>
      </c>
      <c r="B45" s="261">
        <f t="shared" si="87"/>
        <v>0.05197505198</v>
      </c>
      <c r="C45" s="262">
        <f t="shared" si="88"/>
        <v>0.00323993746</v>
      </c>
      <c r="D45" s="261">
        <f t="shared" si="89"/>
        <v>0.4158004158</v>
      </c>
      <c r="E45" s="262">
        <f t="shared" si="90"/>
        <v>0.1624156404</v>
      </c>
      <c r="F45" s="261">
        <f t="shared" si="91"/>
        <v>3.014553015</v>
      </c>
      <c r="G45" s="262">
        <f t="shared" si="92"/>
        <v>1.577947151</v>
      </c>
      <c r="H45" s="261">
        <f t="shared" si="93"/>
        <v>9.459459459</v>
      </c>
      <c r="I45" s="262">
        <f t="shared" si="94"/>
        <v>5.550733195</v>
      </c>
      <c r="J45" s="261">
        <f t="shared" si="95"/>
        <v>19.17879418</v>
      </c>
      <c r="K45" s="262">
        <f t="shared" si="96"/>
        <v>19.54471482</v>
      </c>
      <c r="L45" s="261">
        <f t="shared" si="97"/>
        <v>25.31185031</v>
      </c>
      <c r="M45" s="262">
        <f t="shared" si="98"/>
        <v>31.41556918</v>
      </c>
      <c r="N45" s="261">
        <f t="shared" si="99"/>
        <v>21.41372141</v>
      </c>
      <c r="O45" s="262">
        <f t="shared" si="100"/>
        <v>21.72937053</v>
      </c>
      <c r="P45" s="261">
        <f t="shared" si="101"/>
        <v>13.87733888</v>
      </c>
      <c r="Q45" s="262">
        <f t="shared" si="102"/>
        <v>14.75990299</v>
      </c>
      <c r="R45" s="261">
        <f t="shared" si="103"/>
        <v>6.600831601</v>
      </c>
      <c r="S45" s="262">
        <f t="shared" si="104"/>
        <v>4.618972377</v>
      </c>
      <c r="T45" s="261">
        <f t="shared" si="105"/>
        <v>0.6756756757</v>
      </c>
      <c r="U45" s="262">
        <f t="shared" si="106"/>
        <v>0.6371341738</v>
      </c>
      <c r="V45" s="261" t="str">
        <f t="shared" si="107"/>
        <v/>
      </c>
      <c r="W45" s="262" t="str">
        <f t="shared" si="108"/>
        <v/>
      </c>
      <c r="X45" s="39">
        <f t="shared" si="109"/>
        <v>100</v>
      </c>
      <c r="Y45" s="40">
        <f t="shared" si="110"/>
        <v>100</v>
      </c>
      <c r="AA45" s="162" t="s">
        <v>85</v>
      </c>
      <c r="AB45" s="261">
        <f t="shared" si="111"/>
        <v>0.06518904824</v>
      </c>
      <c r="AC45" s="262">
        <f t="shared" si="112"/>
        <v>0.1252685595</v>
      </c>
      <c r="AD45" s="261">
        <f t="shared" si="113"/>
        <v>1.043024772</v>
      </c>
      <c r="AE45" s="262">
        <f t="shared" si="114"/>
        <v>0.385104787</v>
      </c>
      <c r="AF45" s="261">
        <f t="shared" si="115"/>
        <v>4.074315515</v>
      </c>
      <c r="AG45" s="262">
        <f t="shared" si="116"/>
        <v>2.047664464</v>
      </c>
      <c r="AH45" s="261">
        <f t="shared" si="117"/>
        <v>10.46284224</v>
      </c>
      <c r="AI45" s="262">
        <f t="shared" si="118"/>
        <v>7.557421346</v>
      </c>
      <c r="AJ45" s="261">
        <f t="shared" si="119"/>
        <v>20.46936115</v>
      </c>
      <c r="AK45" s="262">
        <f t="shared" si="120"/>
        <v>24.53964933</v>
      </c>
      <c r="AL45" s="261">
        <f t="shared" si="121"/>
        <v>23.98956975</v>
      </c>
      <c r="AM45" s="262">
        <f t="shared" si="122"/>
        <v>25.20804137</v>
      </c>
      <c r="AN45" s="261">
        <f t="shared" si="123"/>
        <v>19.49152542</v>
      </c>
      <c r="AO45" s="262">
        <f t="shared" si="124"/>
        <v>19.24251105</v>
      </c>
      <c r="AP45" s="261">
        <f t="shared" si="125"/>
        <v>14.21121252</v>
      </c>
      <c r="AQ45" s="262">
        <f t="shared" si="126"/>
        <v>15.4187269</v>
      </c>
      <c r="AR45" s="261">
        <f t="shared" si="127"/>
        <v>5.834419817</v>
      </c>
      <c r="AS45" s="262">
        <f t="shared" si="128"/>
        <v>4.958315233</v>
      </c>
      <c r="AT45" s="261">
        <f t="shared" si="129"/>
        <v>0.3585397653</v>
      </c>
      <c r="AU45" s="262">
        <f t="shared" si="130"/>
        <v>0.5172969606</v>
      </c>
      <c r="AV45" s="261"/>
      <c r="AW45" s="262"/>
      <c r="AX45" s="39">
        <f t="shared" si="131"/>
        <v>100</v>
      </c>
      <c r="AY45" s="40">
        <f t="shared" si="132"/>
        <v>100</v>
      </c>
      <c r="BA45" s="162" t="s">
        <v>85</v>
      </c>
      <c r="BB45" s="261">
        <f t="shared" si="133"/>
        <v>0.1276052744</v>
      </c>
      <c r="BC45" s="262">
        <f t="shared" si="134"/>
        <v>0.02419347118</v>
      </c>
      <c r="BD45" s="261">
        <f t="shared" si="135"/>
        <v>1.063377286</v>
      </c>
      <c r="BE45" s="262">
        <f t="shared" si="136"/>
        <v>0.4484241265</v>
      </c>
      <c r="BF45" s="261">
        <f t="shared" si="137"/>
        <v>4.253509145</v>
      </c>
      <c r="BG45" s="262">
        <f t="shared" si="138"/>
        <v>2.260726159</v>
      </c>
      <c r="BH45" s="261">
        <f t="shared" si="139"/>
        <v>11.10165887</v>
      </c>
      <c r="BI45" s="262">
        <f t="shared" si="140"/>
        <v>13.39728836</v>
      </c>
      <c r="BJ45" s="261">
        <f t="shared" si="141"/>
        <v>21.69289664</v>
      </c>
      <c r="BK45" s="262">
        <f t="shared" si="142"/>
        <v>25.75102614</v>
      </c>
      <c r="BL45" s="261">
        <f t="shared" si="143"/>
        <v>20.75712463</v>
      </c>
      <c r="BM45" s="262">
        <f t="shared" si="144"/>
        <v>21.537722</v>
      </c>
      <c r="BN45" s="261">
        <f t="shared" si="145"/>
        <v>19.43853679</v>
      </c>
      <c r="BO45" s="262">
        <f t="shared" si="146"/>
        <v>18.96358173</v>
      </c>
      <c r="BP45" s="261">
        <f t="shared" si="147"/>
        <v>16.37601021</v>
      </c>
      <c r="BQ45" s="262">
        <f t="shared" si="148"/>
        <v>13.2744234</v>
      </c>
      <c r="BR45" s="261">
        <f t="shared" si="149"/>
        <v>4.849000425</v>
      </c>
      <c r="BS45" s="262">
        <f t="shared" si="150"/>
        <v>4.071845631</v>
      </c>
      <c r="BT45" s="261">
        <f t="shared" si="151"/>
        <v>0.3402807316</v>
      </c>
      <c r="BU45" s="262">
        <f t="shared" si="152"/>
        <v>0.2707689882</v>
      </c>
      <c r="BV45" s="261"/>
      <c r="BW45" s="262"/>
      <c r="BX45" s="39">
        <f t="shared" si="153"/>
        <v>100</v>
      </c>
      <c r="BY45" s="40">
        <f t="shared" si="154"/>
        <v>100</v>
      </c>
    </row>
    <row r="46" ht="15.75" customHeight="1">
      <c r="A46" s="162" t="s">
        <v>87</v>
      </c>
      <c r="B46" s="261">
        <f t="shared" si="87"/>
        <v>0.1051156272</v>
      </c>
      <c r="C46" s="262">
        <f t="shared" si="88"/>
        <v>0.03212447662</v>
      </c>
      <c r="D46" s="261">
        <f t="shared" si="89"/>
        <v>0.4905395936</v>
      </c>
      <c r="E46" s="262">
        <f t="shared" si="90"/>
        <v>0.2821249713</v>
      </c>
      <c r="F46" s="261">
        <f t="shared" si="91"/>
        <v>2.978276104</v>
      </c>
      <c r="G46" s="262">
        <f t="shared" si="92"/>
        <v>1.391801947</v>
      </c>
      <c r="H46" s="261">
        <f t="shared" si="93"/>
        <v>7.007708479</v>
      </c>
      <c r="I46" s="262">
        <f t="shared" si="94"/>
        <v>4.393268416</v>
      </c>
      <c r="J46" s="261">
        <f t="shared" si="95"/>
        <v>18.60546601</v>
      </c>
      <c r="K46" s="262">
        <f t="shared" si="96"/>
        <v>18.75431793</v>
      </c>
      <c r="L46" s="261">
        <f t="shared" si="97"/>
        <v>23.68605466</v>
      </c>
      <c r="M46" s="262">
        <f t="shared" si="98"/>
        <v>25.85656278</v>
      </c>
      <c r="N46" s="261">
        <f t="shared" si="99"/>
        <v>22.74001402</v>
      </c>
      <c r="O46" s="262">
        <f t="shared" si="100"/>
        <v>24.31984494</v>
      </c>
      <c r="P46" s="261">
        <f t="shared" si="101"/>
        <v>17.09880869</v>
      </c>
      <c r="Q46" s="262">
        <f t="shared" si="102"/>
        <v>17.59600139</v>
      </c>
      <c r="R46" s="261">
        <f t="shared" si="103"/>
        <v>6.271899089</v>
      </c>
      <c r="S46" s="262">
        <f t="shared" si="104"/>
        <v>6.476342711</v>
      </c>
      <c r="T46" s="261">
        <f t="shared" si="105"/>
        <v>0.9460406447</v>
      </c>
      <c r="U46" s="262">
        <f t="shared" si="106"/>
        <v>0.7507150359</v>
      </c>
      <c r="V46" s="261">
        <f t="shared" si="107"/>
        <v>0.07007708479</v>
      </c>
      <c r="W46" s="262">
        <f t="shared" si="108"/>
        <v>0.1468954051</v>
      </c>
      <c r="X46" s="39">
        <f t="shared" si="109"/>
        <v>100</v>
      </c>
      <c r="Y46" s="40">
        <f t="shared" si="110"/>
        <v>100</v>
      </c>
      <c r="AA46" s="162" t="s">
        <v>87</v>
      </c>
      <c r="AB46" s="261">
        <f t="shared" si="111"/>
        <v>0.09168704156</v>
      </c>
      <c r="AC46" s="262">
        <f t="shared" si="112"/>
        <v>0.01490383566</v>
      </c>
      <c r="AD46" s="261">
        <f t="shared" si="113"/>
        <v>0.6112469438</v>
      </c>
      <c r="AE46" s="262">
        <f t="shared" si="114"/>
        <v>0.2621503489</v>
      </c>
      <c r="AF46" s="261">
        <f t="shared" si="115"/>
        <v>3.636919315</v>
      </c>
      <c r="AG46" s="262">
        <f t="shared" si="116"/>
        <v>1.862542235</v>
      </c>
      <c r="AH46" s="261">
        <f t="shared" si="117"/>
        <v>10.63569682</v>
      </c>
      <c r="AI46" s="262">
        <f t="shared" si="118"/>
        <v>8.48277762</v>
      </c>
      <c r="AJ46" s="261">
        <f t="shared" si="119"/>
        <v>20.38508557</v>
      </c>
      <c r="AK46" s="262">
        <f t="shared" si="120"/>
        <v>22.41976404</v>
      </c>
      <c r="AL46" s="261">
        <f t="shared" si="121"/>
        <v>23.59413203</v>
      </c>
      <c r="AM46" s="262">
        <f t="shared" si="122"/>
        <v>24.17912821</v>
      </c>
      <c r="AN46" s="261">
        <f t="shared" si="123"/>
        <v>19.77383863</v>
      </c>
      <c r="AO46" s="262">
        <f t="shared" si="124"/>
        <v>20.04090656</v>
      </c>
      <c r="AP46" s="261">
        <f t="shared" si="125"/>
        <v>15.12836186</v>
      </c>
      <c r="AQ46" s="262">
        <f t="shared" si="126"/>
        <v>16.40455764</v>
      </c>
      <c r="AR46" s="261">
        <f t="shared" si="127"/>
        <v>5.409535452</v>
      </c>
      <c r="AS46" s="262">
        <f t="shared" si="128"/>
        <v>5.199164944</v>
      </c>
      <c r="AT46" s="261">
        <f t="shared" si="129"/>
        <v>0.7334963325</v>
      </c>
      <c r="AU46" s="262">
        <f t="shared" si="130"/>
        <v>1.134104569</v>
      </c>
      <c r="AV46" s="261"/>
      <c r="AW46" s="262"/>
      <c r="AX46" s="39">
        <f t="shared" si="131"/>
        <v>100</v>
      </c>
      <c r="AY46" s="40">
        <f t="shared" si="132"/>
        <v>100</v>
      </c>
      <c r="BA46" s="162" t="s">
        <v>87</v>
      </c>
      <c r="BB46" s="261">
        <f t="shared" si="133"/>
        <v>0.07029876977</v>
      </c>
      <c r="BC46" s="262">
        <f t="shared" si="134"/>
        <v>0.01380988949</v>
      </c>
      <c r="BD46" s="261">
        <f t="shared" si="135"/>
        <v>1.019332162</v>
      </c>
      <c r="BE46" s="262">
        <f t="shared" si="136"/>
        <v>0.3609158278</v>
      </c>
      <c r="BF46" s="261">
        <f t="shared" si="137"/>
        <v>3.760984183</v>
      </c>
      <c r="BG46" s="262">
        <f t="shared" si="138"/>
        <v>2.270027498</v>
      </c>
      <c r="BH46" s="261">
        <f t="shared" si="139"/>
        <v>12.51318102</v>
      </c>
      <c r="BI46" s="262">
        <f t="shared" si="140"/>
        <v>12.5114129</v>
      </c>
      <c r="BJ46" s="261">
        <f t="shared" si="141"/>
        <v>19.64850615</v>
      </c>
      <c r="BK46" s="262">
        <f t="shared" si="142"/>
        <v>22.18351067</v>
      </c>
      <c r="BL46" s="261">
        <f t="shared" si="143"/>
        <v>22.74165202</v>
      </c>
      <c r="BM46" s="262">
        <f t="shared" si="144"/>
        <v>23.88366177</v>
      </c>
      <c r="BN46" s="261">
        <f t="shared" si="145"/>
        <v>20.42179262</v>
      </c>
      <c r="BO46" s="262">
        <f t="shared" si="146"/>
        <v>19.72213975</v>
      </c>
      <c r="BP46" s="261">
        <f t="shared" si="147"/>
        <v>14.4112478</v>
      </c>
      <c r="BQ46" s="262">
        <f t="shared" si="148"/>
        <v>14.26971386</v>
      </c>
      <c r="BR46" s="261">
        <f t="shared" si="149"/>
        <v>4.885764499</v>
      </c>
      <c r="BS46" s="262">
        <f t="shared" si="150"/>
        <v>4.213900934</v>
      </c>
      <c r="BT46" s="261">
        <f t="shared" si="151"/>
        <v>0.5272407733</v>
      </c>
      <c r="BU46" s="262">
        <f t="shared" si="152"/>
        <v>0.5709068885</v>
      </c>
      <c r="BV46" s="261"/>
      <c r="BW46" s="262"/>
      <c r="BX46" s="39">
        <f t="shared" si="153"/>
        <v>100</v>
      </c>
      <c r="BY46" s="40">
        <f t="shared" si="154"/>
        <v>100</v>
      </c>
    </row>
    <row r="47" ht="15.75" customHeight="1">
      <c r="A47" s="162" t="s">
        <v>89</v>
      </c>
      <c r="B47" s="261">
        <f t="shared" si="87"/>
        <v>0.08133387556</v>
      </c>
      <c r="C47" s="262">
        <f t="shared" si="88"/>
        <v>0.01785376715</v>
      </c>
      <c r="D47" s="261">
        <f t="shared" si="89"/>
        <v>0.4473363156</v>
      </c>
      <c r="E47" s="262">
        <f t="shared" si="90"/>
        <v>0.2341677859</v>
      </c>
      <c r="F47" s="261">
        <f t="shared" si="91"/>
        <v>2.806018707</v>
      </c>
      <c r="G47" s="262">
        <f t="shared" si="92"/>
        <v>1.363164654</v>
      </c>
      <c r="H47" s="261">
        <f t="shared" si="93"/>
        <v>8.78405856</v>
      </c>
      <c r="I47" s="262">
        <f t="shared" si="94"/>
        <v>5.593951736</v>
      </c>
      <c r="J47" s="261">
        <f t="shared" si="95"/>
        <v>16.67344449</v>
      </c>
      <c r="K47" s="262">
        <f t="shared" si="96"/>
        <v>16.59636841</v>
      </c>
      <c r="L47" s="261">
        <f t="shared" si="97"/>
        <v>26.35217568</v>
      </c>
      <c r="M47" s="262">
        <f t="shared" si="98"/>
        <v>31.71559781</v>
      </c>
      <c r="N47" s="261">
        <f t="shared" si="99"/>
        <v>23.30215535</v>
      </c>
      <c r="O47" s="262">
        <f t="shared" si="100"/>
        <v>22.67553542</v>
      </c>
      <c r="P47" s="261">
        <f t="shared" si="101"/>
        <v>15.00610004</v>
      </c>
      <c r="Q47" s="262">
        <f t="shared" si="102"/>
        <v>15.9018987</v>
      </c>
      <c r="R47" s="261">
        <f t="shared" si="103"/>
        <v>6.059373729</v>
      </c>
      <c r="S47" s="262">
        <f t="shared" si="104"/>
        <v>5.488447552</v>
      </c>
      <c r="T47" s="261">
        <f t="shared" si="105"/>
        <v>0.4880032534</v>
      </c>
      <c r="U47" s="262">
        <f t="shared" si="106"/>
        <v>0.4130141562</v>
      </c>
      <c r="V47" s="261" t="str">
        <f t="shared" si="107"/>
        <v/>
      </c>
      <c r="W47" s="262" t="str">
        <f t="shared" si="108"/>
        <v/>
      </c>
      <c r="X47" s="39">
        <f t="shared" si="109"/>
        <v>100</v>
      </c>
      <c r="Y47" s="40">
        <f t="shared" si="110"/>
        <v>100</v>
      </c>
      <c r="AA47" s="162" t="s">
        <v>89</v>
      </c>
      <c r="AB47" s="261">
        <f t="shared" si="111"/>
        <v>0.03681885125</v>
      </c>
      <c r="AC47" s="262">
        <f t="shared" si="112"/>
        <v>0.006855446653</v>
      </c>
      <c r="AD47" s="261">
        <f t="shared" si="113"/>
        <v>0.5522827688</v>
      </c>
      <c r="AE47" s="262">
        <f t="shared" si="114"/>
        <v>0.2305019744</v>
      </c>
      <c r="AF47" s="261">
        <f t="shared" si="115"/>
        <v>4.234167894</v>
      </c>
      <c r="AG47" s="262">
        <f t="shared" si="116"/>
        <v>2.739746255</v>
      </c>
      <c r="AH47" s="261">
        <f t="shared" si="117"/>
        <v>10.93519882</v>
      </c>
      <c r="AI47" s="262">
        <f t="shared" si="118"/>
        <v>7.644634414</v>
      </c>
      <c r="AJ47" s="261">
        <f t="shared" si="119"/>
        <v>18.63033873</v>
      </c>
      <c r="AK47" s="262">
        <f t="shared" si="120"/>
        <v>21.18333945</v>
      </c>
      <c r="AL47" s="261">
        <f t="shared" si="121"/>
        <v>26.14138439</v>
      </c>
      <c r="AM47" s="262">
        <f t="shared" si="122"/>
        <v>28.35940597</v>
      </c>
      <c r="AN47" s="261">
        <f t="shared" si="123"/>
        <v>20.72901325</v>
      </c>
      <c r="AO47" s="262">
        <f t="shared" si="124"/>
        <v>21.22196094</v>
      </c>
      <c r="AP47" s="261">
        <f t="shared" si="125"/>
        <v>13.99116348</v>
      </c>
      <c r="AQ47" s="262">
        <f t="shared" si="126"/>
        <v>13.30048223</v>
      </c>
      <c r="AR47" s="261">
        <f t="shared" si="127"/>
        <v>4.381443299</v>
      </c>
      <c r="AS47" s="262">
        <f t="shared" si="128"/>
        <v>5.052768598</v>
      </c>
      <c r="AT47" s="261">
        <f t="shared" si="129"/>
        <v>0.3681885125</v>
      </c>
      <c r="AU47" s="262">
        <f t="shared" si="130"/>
        <v>0.2603047158</v>
      </c>
      <c r="AV47" s="261"/>
      <c r="AW47" s="262"/>
      <c r="AX47" s="39">
        <f t="shared" si="131"/>
        <v>100</v>
      </c>
      <c r="AY47" s="40">
        <f t="shared" si="132"/>
        <v>100</v>
      </c>
      <c r="BA47" s="162" t="s">
        <v>89</v>
      </c>
      <c r="BB47" s="261">
        <f t="shared" si="133"/>
        <v>0.04139072848</v>
      </c>
      <c r="BC47" s="262">
        <f t="shared" si="134"/>
        <v>0.06216968764</v>
      </c>
      <c r="BD47" s="261">
        <f t="shared" si="135"/>
        <v>0.9933774834</v>
      </c>
      <c r="BE47" s="262">
        <f t="shared" si="136"/>
        <v>0.4835550579</v>
      </c>
      <c r="BF47" s="261">
        <f t="shared" si="137"/>
        <v>3.642384106</v>
      </c>
      <c r="BG47" s="262">
        <f t="shared" si="138"/>
        <v>2.358319482</v>
      </c>
      <c r="BH47" s="261">
        <f t="shared" si="139"/>
        <v>10.67880795</v>
      </c>
      <c r="BI47" s="262">
        <f t="shared" si="140"/>
        <v>10.36889579</v>
      </c>
      <c r="BJ47" s="261">
        <f t="shared" si="141"/>
        <v>22.18543046</v>
      </c>
      <c r="BK47" s="262">
        <f t="shared" si="142"/>
        <v>25.37125654</v>
      </c>
      <c r="BL47" s="261">
        <f t="shared" si="143"/>
        <v>23.96523179</v>
      </c>
      <c r="BM47" s="262">
        <f t="shared" si="144"/>
        <v>24.07908609</v>
      </c>
      <c r="BN47" s="261">
        <f t="shared" si="145"/>
        <v>20.32284768</v>
      </c>
      <c r="BO47" s="262">
        <f t="shared" si="146"/>
        <v>21.04189434</v>
      </c>
      <c r="BP47" s="261">
        <f t="shared" si="147"/>
        <v>14.36258278</v>
      </c>
      <c r="BQ47" s="262">
        <f t="shared" si="148"/>
        <v>12.42575662</v>
      </c>
      <c r="BR47" s="261">
        <f t="shared" si="149"/>
        <v>3.683774834</v>
      </c>
      <c r="BS47" s="262">
        <f t="shared" si="150"/>
        <v>3.651802833</v>
      </c>
      <c r="BT47" s="261">
        <f t="shared" si="151"/>
        <v>0.1241721854</v>
      </c>
      <c r="BU47" s="262">
        <f t="shared" si="152"/>
        <v>0.157263559</v>
      </c>
      <c r="BV47" s="261"/>
      <c r="BW47" s="262"/>
      <c r="BX47" s="39">
        <f t="shared" si="153"/>
        <v>100</v>
      </c>
      <c r="BY47" s="40">
        <f t="shared" si="154"/>
        <v>100</v>
      </c>
    </row>
    <row r="48" ht="15.75" customHeight="1">
      <c r="A48" s="162" t="s">
        <v>91</v>
      </c>
      <c r="B48" s="261">
        <f t="shared" si="87"/>
        <v>0.1392111369</v>
      </c>
      <c r="C48" s="262">
        <f t="shared" si="88"/>
        <v>0.06867905379</v>
      </c>
      <c r="D48" s="261">
        <f t="shared" si="89"/>
        <v>0.2320185615</v>
      </c>
      <c r="E48" s="262">
        <f t="shared" si="90"/>
        <v>0.1973998689</v>
      </c>
      <c r="F48" s="261">
        <f t="shared" si="91"/>
        <v>3.387470998</v>
      </c>
      <c r="G48" s="262">
        <f t="shared" si="92"/>
        <v>1.553905262</v>
      </c>
      <c r="H48" s="261">
        <f t="shared" si="93"/>
        <v>10.9512761</v>
      </c>
      <c r="I48" s="262">
        <f t="shared" si="94"/>
        <v>7.196411581</v>
      </c>
      <c r="J48" s="261">
        <f t="shared" si="95"/>
        <v>17.03016241</v>
      </c>
      <c r="K48" s="262">
        <f t="shared" si="96"/>
        <v>16.59840412</v>
      </c>
      <c r="L48" s="261">
        <f t="shared" si="97"/>
        <v>24.87238979</v>
      </c>
      <c r="M48" s="262">
        <f t="shared" si="98"/>
        <v>27.59734477</v>
      </c>
      <c r="N48" s="261">
        <f t="shared" si="99"/>
        <v>22.50580046</v>
      </c>
      <c r="O48" s="262">
        <f t="shared" si="100"/>
        <v>25.38148845</v>
      </c>
      <c r="P48" s="261">
        <f t="shared" si="101"/>
        <v>15.12761021</v>
      </c>
      <c r="Q48" s="262">
        <f t="shared" si="102"/>
        <v>15.54332011</v>
      </c>
      <c r="R48" s="261">
        <f t="shared" si="103"/>
        <v>5.197215777</v>
      </c>
      <c r="S48" s="262">
        <f t="shared" si="104"/>
        <v>5.220756466</v>
      </c>
      <c r="T48" s="261">
        <f t="shared" si="105"/>
        <v>0.5568445476</v>
      </c>
      <c r="U48" s="262">
        <f t="shared" si="106"/>
        <v>0.6422903126</v>
      </c>
      <c r="V48" s="261" t="str">
        <f t="shared" si="107"/>
        <v/>
      </c>
      <c r="W48" s="262" t="str">
        <f t="shared" si="108"/>
        <v/>
      </c>
      <c r="X48" s="39">
        <f t="shared" si="109"/>
        <v>100</v>
      </c>
      <c r="Y48" s="40">
        <f t="shared" si="110"/>
        <v>100</v>
      </c>
      <c r="AA48" s="162" t="s">
        <v>91</v>
      </c>
      <c r="AB48" s="261">
        <f t="shared" si="111"/>
        <v>0.0591891092</v>
      </c>
      <c r="AC48" s="262">
        <f t="shared" si="112"/>
        <v>0.001207811944</v>
      </c>
      <c r="AD48" s="261">
        <f t="shared" si="113"/>
        <v>0.8286475289</v>
      </c>
      <c r="AE48" s="262">
        <f t="shared" si="114"/>
        <v>0.1635190449</v>
      </c>
      <c r="AF48" s="261">
        <f t="shared" si="115"/>
        <v>4.379994081</v>
      </c>
      <c r="AG48" s="262">
        <f t="shared" si="116"/>
        <v>1.769966792</v>
      </c>
      <c r="AH48" s="261">
        <f t="shared" si="117"/>
        <v>11.57147085</v>
      </c>
      <c r="AI48" s="262">
        <f t="shared" si="118"/>
        <v>8.194321614</v>
      </c>
      <c r="AJ48" s="261">
        <f t="shared" si="119"/>
        <v>19.2956496</v>
      </c>
      <c r="AK48" s="262">
        <f t="shared" si="120"/>
        <v>19.85405266</v>
      </c>
      <c r="AL48" s="261">
        <f t="shared" si="121"/>
        <v>24.82983131</v>
      </c>
      <c r="AM48" s="262">
        <f t="shared" si="122"/>
        <v>26.87661579</v>
      </c>
      <c r="AN48" s="261">
        <f t="shared" si="123"/>
        <v>20.12429713</v>
      </c>
      <c r="AO48" s="262">
        <f t="shared" si="124"/>
        <v>22.53054423</v>
      </c>
      <c r="AP48" s="261">
        <f t="shared" si="125"/>
        <v>13.70227878</v>
      </c>
      <c r="AQ48" s="262">
        <f t="shared" si="126"/>
        <v>14.57693241</v>
      </c>
      <c r="AR48" s="261">
        <f t="shared" si="127"/>
        <v>4.616750518</v>
      </c>
      <c r="AS48" s="262">
        <f t="shared" si="128"/>
        <v>5.39312367</v>
      </c>
      <c r="AT48" s="261">
        <f t="shared" si="129"/>
        <v>0.591891092</v>
      </c>
      <c r="AU48" s="262">
        <f t="shared" si="130"/>
        <v>0.6397159675</v>
      </c>
      <c r="AV48" s="261"/>
      <c r="AW48" s="262"/>
      <c r="AX48" s="39">
        <f t="shared" si="131"/>
        <v>100</v>
      </c>
      <c r="AY48" s="40">
        <f t="shared" si="132"/>
        <v>100</v>
      </c>
      <c r="BA48" s="162" t="s">
        <v>91</v>
      </c>
      <c r="BB48" s="261">
        <f t="shared" si="133"/>
        <v>0.1905487805</v>
      </c>
      <c r="BC48" s="262">
        <f t="shared" si="134"/>
        <v>0.03021928684</v>
      </c>
      <c r="BD48" s="261">
        <f t="shared" si="135"/>
        <v>1.105182927</v>
      </c>
      <c r="BE48" s="262">
        <f t="shared" si="136"/>
        <v>0.3093739805</v>
      </c>
      <c r="BF48" s="261">
        <f t="shared" si="137"/>
        <v>4.725609756</v>
      </c>
      <c r="BG48" s="262">
        <f t="shared" si="138"/>
        <v>2.741274233</v>
      </c>
      <c r="BH48" s="261">
        <f t="shared" si="139"/>
        <v>10.67073171</v>
      </c>
      <c r="BI48" s="262">
        <f t="shared" si="140"/>
        <v>9.515336398</v>
      </c>
      <c r="BJ48" s="261">
        <f t="shared" si="141"/>
        <v>20.3125</v>
      </c>
      <c r="BK48" s="262">
        <f t="shared" si="142"/>
        <v>23.19941676</v>
      </c>
      <c r="BL48" s="261">
        <f t="shared" si="143"/>
        <v>23.13262195</v>
      </c>
      <c r="BM48" s="262">
        <f t="shared" si="144"/>
        <v>24.58911902</v>
      </c>
      <c r="BN48" s="261">
        <f t="shared" si="145"/>
        <v>21.30335366</v>
      </c>
      <c r="BO48" s="262">
        <f t="shared" si="146"/>
        <v>21.31733662</v>
      </c>
      <c r="BP48" s="261">
        <f t="shared" si="147"/>
        <v>13.79573171</v>
      </c>
      <c r="BQ48" s="262">
        <f t="shared" si="148"/>
        <v>13.80489988</v>
      </c>
      <c r="BR48" s="261">
        <f t="shared" si="149"/>
        <v>4.49695122</v>
      </c>
      <c r="BS48" s="262">
        <f t="shared" si="150"/>
        <v>4.174638937</v>
      </c>
      <c r="BT48" s="261">
        <f t="shared" si="151"/>
        <v>0.2667682927</v>
      </c>
      <c r="BU48" s="262">
        <f t="shared" si="152"/>
        <v>0.3183848892</v>
      </c>
      <c r="BV48" s="261"/>
      <c r="BW48" s="262"/>
      <c r="BX48" s="39">
        <f t="shared" si="153"/>
        <v>100</v>
      </c>
      <c r="BY48" s="40">
        <f t="shared" si="154"/>
        <v>100</v>
      </c>
    </row>
    <row r="49" ht="15.75" customHeight="1">
      <c r="A49" s="162" t="s">
        <v>93</v>
      </c>
      <c r="B49" s="261">
        <f t="shared" si="87"/>
        <v>0.1294219154</v>
      </c>
      <c r="C49" s="262">
        <f t="shared" si="88"/>
        <v>0.05538337999</v>
      </c>
      <c r="D49" s="261">
        <f t="shared" si="89"/>
        <v>0.3882657463</v>
      </c>
      <c r="E49" s="262">
        <f t="shared" si="90"/>
        <v>0.1277627814</v>
      </c>
      <c r="F49" s="261">
        <f t="shared" si="91"/>
        <v>3.12769629</v>
      </c>
      <c r="G49" s="262">
        <f t="shared" si="92"/>
        <v>1.605089008</v>
      </c>
      <c r="H49" s="261">
        <f t="shared" si="93"/>
        <v>10.3106126</v>
      </c>
      <c r="I49" s="262">
        <f t="shared" si="94"/>
        <v>5.979876224</v>
      </c>
      <c r="J49" s="261">
        <f t="shared" si="95"/>
        <v>18.8308887</v>
      </c>
      <c r="K49" s="262">
        <f t="shared" si="96"/>
        <v>20.13566523</v>
      </c>
      <c r="L49" s="261">
        <f t="shared" si="97"/>
        <v>24.28817947</v>
      </c>
      <c r="M49" s="262">
        <f t="shared" si="98"/>
        <v>28.91010328</v>
      </c>
      <c r="N49" s="261">
        <f t="shared" si="99"/>
        <v>22.21742882</v>
      </c>
      <c r="O49" s="262">
        <f t="shared" si="100"/>
        <v>23.58702874</v>
      </c>
      <c r="P49" s="261">
        <f t="shared" si="101"/>
        <v>14.43054357</v>
      </c>
      <c r="Q49" s="262">
        <f t="shared" si="102"/>
        <v>14.03198939</v>
      </c>
      <c r="R49" s="261">
        <f t="shared" si="103"/>
        <v>5.802415876</v>
      </c>
      <c r="S49" s="262">
        <f t="shared" si="104"/>
        <v>5.279049607</v>
      </c>
      <c r="T49" s="261">
        <f t="shared" si="105"/>
        <v>0.4745470233</v>
      </c>
      <c r="U49" s="262">
        <f t="shared" si="106"/>
        <v>0.2880523615</v>
      </c>
      <c r="V49" s="261" t="str">
        <f t="shared" si="107"/>
        <v/>
      </c>
      <c r="W49" s="262" t="str">
        <f t="shared" si="108"/>
        <v/>
      </c>
      <c r="X49" s="39">
        <f t="shared" si="109"/>
        <v>100</v>
      </c>
      <c r="Y49" s="40">
        <f t="shared" si="110"/>
        <v>100</v>
      </c>
      <c r="AA49" s="162" t="s">
        <v>93</v>
      </c>
      <c r="AB49" s="261">
        <f t="shared" si="111"/>
        <v>0.073006023</v>
      </c>
      <c r="AC49" s="262">
        <f t="shared" si="112"/>
        <v>0.07691874063</v>
      </c>
      <c r="AD49" s="261">
        <f t="shared" si="113"/>
        <v>0.8578207702</v>
      </c>
      <c r="AE49" s="262">
        <f t="shared" si="114"/>
        <v>0.2958035748</v>
      </c>
      <c r="AF49" s="261">
        <f t="shared" si="115"/>
        <v>4.289103851</v>
      </c>
      <c r="AG49" s="262">
        <f t="shared" si="116"/>
        <v>2.025283852</v>
      </c>
      <c r="AH49" s="261">
        <f t="shared" si="117"/>
        <v>11.62620916</v>
      </c>
      <c r="AI49" s="262">
        <f t="shared" si="118"/>
        <v>8.232713686</v>
      </c>
      <c r="AJ49" s="261">
        <f t="shared" si="119"/>
        <v>21.11699215</v>
      </c>
      <c r="AK49" s="262">
        <f t="shared" si="120"/>
        <v>24.53809347</v>
      </c>
      <c r="AL49" s="261">
        <f t="shared" si="121"/>
        <v>24.96805986</v>
      </c>
      <c r="AM49" s="262">
        <f t="shared" si="122"/>
        <v>27.96064899</v>
      </c>
      <c r="AN49" s="261">
        <f t="shared" si="123"/>
        <v>18.70779339</v>
      </c>
      <c r="AO49" s="262">
        <f t="shared" si="124"/>
        <v>19.6757898</v>
      </c>
      <c r="AP49" s="261">
        <f t="shared" si="125"/>
        <v>13.12283263</v>
      </c>
      <c r="AQ49" s="262">
        <f t="shared" si="126"/>
        <v>12.46962167</v>
      </c>
      <c r="AR49" s="261">
        <f t="shared" si="127"/>
        <v>4.946158058</v>
      </c>
      <c r="AS49" s="262">
        <f t="shared" si="128"/>
        <v>4.539406002</v>
      </c>
      <c r="AT49" s="261">
        <f t="shared" si="129"/>
        <v>0.292024092</v>
      </c>
      <c r="AU49" s="262">
        <f t="shared" si="130"/>
        <v>0.185720222</v>
      </c>
      <c r="AV49" s="261"/>
      <c r="AW49" s="262"/>
      <c r="AX49" s="39">
        <f t="shared" si="131"/>
        <v>100</v>
      </c>
      <c r="AY49" s="40">
        <f t="shared" si="132"/>
        <v>100</v>
      </c>
      <c r="BA49" s="162" t="s">
        <v>93</v>
      </c>
      <c r="BB49" s="261">
        <f t="shared" si="133"/>
        <v>0.1131990038</v>
      </c>
      <c r="BC49" s="262">
        <f t="shared" si="134"/>
        <v>0.04678422833</v>
      </c>
      <c r="BD49" s="261">
        <f t="shared" si="135"/>
        <v>1.086710437</v>
      </c>
      <c r="BE49" s="262">
        <f t="shared" si="136"/>
        <v>0.4733634803</v>
      </c>
      <c r="BF49" s="261">
        <f t="shared" si="137"/>
        <v>4.165723342</v>
      </c>
      <c r="BG49" s="262">
        <f t="shared" si="138"/>
        <v>2.192510937</v>
      </c>
      <c r="BH49" s="261">
        <f t="shared" si="139"/>
        <v>12.08965361</v>
      </c>
      <c r="BI49" s="262">
        <f t="shared" si="140"/>
        <v>13.80965786</v>
      </c>
      <c r="BJ49" s="261">
        <f t="shared" si="141"/>
        <v>20.5795789</v>
      </c>
      <c r="BK49" s="262">
        <f t="shared" si="142"/>
        <v>24.65631375</v>
      </c>
      <c r="BL49" s="261">
        <f t="shared" si="143"/>
        <v>24.33778583</v>
      </c>
      <c r="BM49" s="262">
        <f t="shared" si="144"/>
        <v>24.92955052</v>
      </c>
      <c r="BN49" s="261">
        <f t="shared" si="145"/>
        <v>19.78718587</v>
      </c>
      <c r="BO49" s="262">
        <f t="shared" si="146"/>
        <v>19.89946432</v>
      </c>
      <c r="BP49" s="261">
        <f t="shared" si="147"/>
        <v>13.10844465</v>
      </c>
      <c r="BQ49" s="262">
        <f t="shared" si="148"/>
        <v>10.67893713</v>
      </c>
      <c r="BR49" s="261">
        <f t="shared" si="149"/>
        <v>4.505320353</v>
      </c>
      <c r="BS49" s="262">
        <f t="shared" si="150"/>
        <v>3.17550399</v>
      </c>
      <c r="BT49" s="261">
        <f t="shared" si="151"/>
        <v>0.2037582069</v>
      </c>
      <c r="BU49" s="262">
        <f t="shared" si="152"/>
        <v>0.1231624361</v>
      </c>
      <c r="BV49" s="261">
        <f>BV12*100/$BX12</f>
        <v>0.02263980077</v>
      </c>
      <c r="BW49" s="262">
        <f>BW12*100/$BY12</f>
        <v>0.01475135129</v>
      </c>
      <c r="BX49" s="39">
        <f t="shared" si="153"/>
        <v>100</v>
      </c>
      <c r="BY49" s="40">
        <f t="shared" si="154"/>
        <v>100</v>
      </c>
    </row>
    <row r="50" ht="15.75" customHeight="1">
      <c r="A50" s="162" t="s">
        <v>95</v>
      </c>
      <c r="B50" s="261" t="str">
        <f t="shared" si="87"/>
        <v/>
      </c>
      <c r="C50" s="262" t="str">
        <f t="shared" si="88"/>
        <v/>
      </c>
      <c r="D50" s="261">
        <f t="shared" si="89"/>
        <v>0.4560656735</v>
      </c>
      <c r="E50" s="262">
        <f t="shared" si="90"/>
        <v>0.2399393772</v>
      </c>
      <c r="F50" s="261">
        <f t="shared" si="91"/>
        <v>3.070842201</v>
      </c>
      <c r="G50" s="262">
        <f t="shared" si="92"/>
        <v>1.709353575</v>
      </c>
      <c r="H50" s="261">
        <f t="shared" si="93"/>
        <v>11.12800243</v>
      </c>
      <c r="I50" s="262">
        <f t="shared" si="94"/>
        <v>7.681191073</v>
      </c>
      <c r="J50" s="261">
        <f t="shared" si="95"/>
        <v>18.75950137</v>
      </c>
      <c r="K50" s="262">
        <f t="shared" si="96"/>
        <v>19.40138906</v>
      </c>
      <c r="L50" s="261">
        <f t="shared" si="97"/>
        <v>23.28975372</v>
      </c>
      <c r="M50" s="262">
        <f t="shared" si="98"/>
        <v>27.79609806</v>
      </c>
      <c r="N50" s="261">
        <f t="shared" si="99"/>
        <v>22.01276984</v>
      </c>
      <c r="O50" s="262">
        <f t="shared" si="100"/>
        <v>23.09906449</v>
      </c>
      <c r="P50" s="261">
        <f t="shared" si="101"/>
        <v>13.56035269</v>
      </c>
      <c r="Q50" s="262">
        <f t="shared" si="102"/>
        <v>13.65026411</v>
      </c>
      <c r="R50" s="261">
        <f t="shared" si="103"/>
        <v>6.840985102</v>
      </c>
      <c r="S50" s="262">
        <f t="shared" si="104"/>
        <v>5.712920666</v>
      </c>
      <c r="T50" s="261">
        <f t="shared" si="105"/>
        <v>0.8513225905</v>
      </c>
      <c r="U50" s="262">
        <f t="shared" si="106"/>
        <v>0.6801225277</v>
      </c>
      <c r="V50" s="261">
        <f t="shared" si="107"/>
        <v>0.03040437823</v>
      </c>
      <c r="W50" s="262">
        <f t="shared" si="108"/>
        <v>0.0296570608</v>
      </c>
      <c r="X50" s="39">
        <f t="shared" si="109"/>
        <v>100</v>
      </c>
      <c r="Y50" s="40">
        <f t="shared" si="110"/>
        <v>100</v>
      </c>
      <c r="AA50" s="162" t="s">
        <v>95</v>
      </c>
      <c r="AB50" s="261">
        <f t="shared" si="111"/>
        <v>0.02405580948</v>
      </c>
      <c r="AC50" s="262">
        <f t="shared" si="112"/>
        <v>0.006233182779</v>
      </c>
      <c r="AD50" s="261">
        <f t="shared" si="113"/>
        <v>0.6495068559</v>
      </c>
      <c r="AE50" s="262">
        <f t="shared" si="114"/>
        <v>0.1815569429</v>
      </c>
      <c r="AF50" s="261">
        <f t="shared" si="115"/>
        <v>5.292278085</v>
      </c>
      <c r="AG50" s="262">
        <f t="shared" si="116"/>
        <v>2.928866492</v>
      </c>
      <c r="AH50" s="261">
        <f t="shared" si="117"/>
        <v>11.64301179</v>
      </c>
      <c r="AI50" s="262">
        <f t="shared" si="118"/>
        <v>6.861850756</v>
      </c>
      <c r="AJ50" s="261">
        <f t="shared" si="119"/>
        <v>20.01443349</v>
      </c>
      <c r="AK50" s="262">
        <f t="shared" si="120"/>
        <v>22.31782172</v>
      </c>
      <c r="AL50" s="261">
        <f t="shared" si="121"/>
        <v>25.81188357</v>
      </c>
      <c r="AM50" s="262">
        <f t="shared" si="122"/>
        <v>31.85704338</v>
      </c>
      <c r="AN50" s="261">
        <f t="shared" si="123"/>
        <v>18.61919654</v>
      </c>
      <c r="AO50" s="262">
        <f t="shared" si="124"/>
        <v>20.73521016</v>
      </c>
      <c r="AP50" s="261">
        <f t="shared" si="125"/>
        <v>12.29251864</v>
      </c>
      <c r="AQ50" s="262">
        <f t="shared" si="126"/>
        <v>11.42439458</v>
      </c>
      <c r="AR50" s="261">
        <f t="shared" si="127"/>
        <v>5.292278085</v>
      </c>
      <c r="AS50" s="262">
        <f t="shared" si="128"/>
        <v>3.309078755</v>
      </c>
      <c r="AT50" s="261">
        <f t="shared" si="129"/>
        <v>0.3608371422</v>
      </c>
      <c r="AU50" s="262">
        <f t="shared" si="130"/>
        <v>0.3779440261</v>
      </c>
      <c r="AV50" s="261"/>
      <c r="AW50" s="262"/>
      <c r="AX50" s="39">
        <f t="shared" si="131"/>
        <v>100</v>
      </c>
      <c r="AY50" s="40">
        <f t="shared" si="132"/>
        <v>100</v>
      </c>
      <c r="BA50" s="162" t="s">
        <v>95</v>
      </c>
      <c r="BB50" s="261">
        <f t="shared" si="133"/>
        <v>0.2306425041</v>
      </c>
      <c r="BC50" s="262">
        <f t="shared" si="134"/>
        <v>0.04190472817</v>
      </c>
      <c r="BD50" s="261">
        <f t="shared" si="135"/>
        <v>0.5930807249</v>
      </c>
      <c r="BE50" s="262">
        <f t="shared" si="136"/>
        <v>0.2531741936</v>
      </c>
      <c r="BF50" s="261">
        <f t="shared" si="137"/>
        <v>5.140032949</v>
      </c>
      <c r="BG50" s="262">
        <f t="shared" si="138"/>
        <v>2.748659773</v>
      </c>
      <c r="BH50" s="261">
        <f t="shared" si="139"/>
        <v>12.28995058</v>
      </c>
      <c r="BI50" s="262">
        <f t="shared" si="140"/>
        <v>12.51945239</v>
      </c>
      <c r="BJ50" s="261">
        <f t="shared" si="141"/>
        <v>20.7907743</v>
      </c>
      <c r="BK50" s="262">
        <f t="shared" si="142"/>
        <v>23.14684629</v>
      </c>
      <c r="BL50" s="261">
        <f t="shared" si="143"/>
        <v>24.81054366</v>
      </c>
      <c r="BM50" s="262">
        <f t="shared" si="144"/>
        <v>30.16985863</v>
      </c>
      <c r="BN50" s="261">
        <f t="shared" si="145"/>
        <v>17.36408567</v>
      </c>
      <c r="BO50" s="262">
        <f t="shared" si="146"/>
        <v>16.4902956</v>
      </c>
      <c r="BP50" s="261">
        <f t="shared" si="147"/>
        <v>13.21252059</v>
      </c>
      <c r="BQ50" s="262">
        <f t="shared" si="148"/>
        <v>10.4573444</v>
      </c>
      <c r="BR50" s="261">
        <f t="shared" si="149"/>
        <v>5.172981878</v>
      </c>
      <c r="BS50" s="262">
        <f t="shared" si="150"/>
        <v>3.883252656</v>
      </c>
      <c r="BT50" s="261">
        <f t="shared" si="151"/>
        <v>0.3953871499</v>
      </c>
      <c r="BU50" s="262">
        <f t="shared" si="152"/>
        <v>0.2892113441</v>
      </c>
      <c r="BV50" s="261"/>
      <c r="BW50" s="262"/>
      <c r="BX50" s="39">
        <f t="shared" si="153"/>
        <v>100</v>
      </c>
      <c r="BY50" s="40">
        <f t="shared" si="154"/>
        <v>100</v>
      </c>
    </row>
    <row r="51" ht="15.75" customHeight="1">
      <c r="A51" s="162" t="s">
        <v>97</v>
      </c>
      <c r="B51" s="261">
        <f t="shared" si="87"/>
        <v>0.1359927471</v>
      </c>
      <c r="C51" s="262">
        <f t="shared" si="88"/>
        <v>0.02753011288</v>
      </c>
      <c r="D51" s="261">
        <f t="shared" si="89"/>
        <v>0.528860683</v>
      </c>
      <c r="E51" s="262">
        <f t="shared" si="90"/>
        <v>0.2064115627</v>
      </c>
      <c r="F51" s="261">
        <f t="shared" si="91"/>
        <v>3.00695074</v>
      </c>
      <c r="G51" s="262">
        <f t="shared" si="92"/>
        <v>1.790298087</v>
      </c>
      <c r="H51" s="261">
        <f t="shared" si="93"/>
        <v>9.91236023</v>
      </c>
      <c r="I51" s="262">
        <f t="shared" si="94"/>
        <v>6.003916947</v>
      </c>
      <c r="J51" s="261">
        <f t="shared" si="95"/>
        <v>19.85494107</v>
      </c>
      <c r="K51" s="262">
        <f t="shared" si="96"/>
        <v>21.0985799</v>
      </c>
      <c r="L51" s="261">
        <f t="shared" si="97"/>
        <v>24.90178302</v>
      </c>
      <c r="M51" s="262">
        <f t="shared" si="98"/>
        <v>27.78612301</v>
      </c>
      <c r="N51" s="261">
        <f t="shared" si="99"/>
        <v>20.47446358</v>
      </c>
      <c r="O51" s="262">
        <f t="shared" si="100"/>
        <v>21.89960067</v>
      </c>
      <c r="P51" s="261">
        <f t="shared" si="101"/>
        <v>14.79298882</v>
      </c>
      <c r="Q51" s="262">
        <f t="shared" si="102"/>
        <v>15.36743024</v>
      </c>
      <c r="R51" s="261">
        <f t="shared" si="103"/>
        <v>5.696585071</v>
      </c>
      <c r="S51" s="262">
        <f t="shared" si="104"/>
        <v>5.109763873</v>
      </c>
      <c r="T51" s="261">
        <f t="shared" si="105"/>
        <v>0.6950740405</v>
      </c>
      <c r="U51" s="262">
        <f t="shared" si="106"/>
        <v>0.7103456002</v>
      </c>
      <c r="V51" s="261" t="str">
        <f t="shared" si="107"/>
        <v/>
      </c>
      <c r="W51" s="262" t="str">
        <f t="shared" si="108"/>
        <v/>
      </c>
      <c r="X51" s="39">
        <f t="shared" si="109"/>
        <v>100</v>
      </c>
      <c r="Y51" s="40">
        <f t="shared" si="110"/>
        <v>100</v>
      </c>
      <c r="AA51" s="162" t="s">
        <v>97</v>
      </c>
      <c r="AB51" s="261">
        <f t="shared" si="111"/>
        <v>0.0968724052</v>
      </c>
      <c r="AC51" s="262">
        <f t="shared" si="112"/>
        <v>0.007920822299</v>
      </c>
      <c r="AD51" s="261">
        <f t="shared" si="113"/>
        <v>0.7749792416</v>
      </c>
      <c r="AE51" s="262">
        <f t="shared" si="114"/>
        <v>0.2223961908</v>
      </c>
      <c r="AF51" s="261">
        <f t="shared" si="115"/>
        <v>4.511486299</v>
      </c>
      <c r="AG51" s="262">
        <f t="shared" si="116"/>
        <v>2.685499788</v>
      </c>
      <c r="AH51" s="261">
        <f t="shared" si="117"/>
        <v>13.17464711</v>
      </c>
      <c r="AI51" s="262">
        <f t="shared" si="118"/>
        <v>8.718991971</v>
      </c>
      <c r="AJ51" s="261">
        <f t="shared" si="119"/>
        <v>21.46415721</v>
      </c>
      <c r="AK51" s="262">
        <f t="shared" si="120"/>
        <v>23.09393142</v>
      </c>
      <c r="AL51" s="261">
        <f t="shared" si="121"/>
        <v>23.92748409</v>
      </c>
      <c r="AM51" s="262">
        <f t="shared" si="122"/>
        <v>27.65337376</v>
      </c>
      <c r="AN51" s="261">
        <f t="shared" si="123"/>
        <v>17.35399945</v>
      </c>
      <c r="AO51" s="262">
        <f t="shared" si="124"/>
        <v>18.43258981</v>
      </c>
      <c r="AP51" s="261">
        <f t="shared" si="125"/>
        <v>13.82507611</v>
      </c>
      <c r="AQ51" s="262">
        <f t="shared" si="126"/>
        <v>14.45547808</v>
      </c>
      <c r="AR51" s="261">
        <f t="shared" si="127"/>
        <v>4.345419319</v>
      </c>
      <c r="AS51" s="262">
        <f t="shared" si="128"/>
        <v>4.222640088</v>
      </c>
      <c r="AT51" s="261">
        <f t="shared" si="129"/>
        <v>0.5258787711</v>
      </c>
      <c r="AU51" s="262">
        <f t="shared" si="130"/>
        <v>0.5071780685</v>
      </c>
      <c r="AV51" s="261"/>
      <c r="AW51" s="262"/>
      <c r="AX51" s="39">
        <f t="shared" si="131"/>
        <v>100</v>
      </c>
      <c r="AY51" s="40">
        <f t="shared" si="132"/>
        <v>100</v>
      </c>
      <c r="BA51" s="162" t="s">
        <v>97</v>
      </c>
      <c r="BB51" s="261">
        <f t="shared" si="133"/>
        <v>0.1479289941</v>
      </c>
      <c r="BC51" s="262">
        <f t="shared" si="134"/>
        <v>0.02219548926</v>
      </c>
      <c r="BD51" s="261">
        <f t="shared" si="135"/>
        <v>0.9430473373</v>
      </c>
      <c r="BE51" s="262">
        <f t="shared" si="136"/>
        <v>0.5021499204</v>
      </c>
      <c r="BF51" s="261">
        <f t="shared" si="137"/>
        <v>4.105029586</v>
      </c>
      <c r="BG51" s="262">
        <f t="shared" si="138"/>
        <v>2.858638252</v>
      </c>
      <c r="BH51" s="261">
        <f t="shared" si="139"/>
        <v>12.85133136</v>
      </c>
      <c r="BI51" s="262">
        <f t="shared" si="140"/>
        <v>13.917766</v>
      </c>
      <c r="BJ51" s="261">
        <f t="shared" si="141"/>
        <v>21.93047337</v>
      </c>
      <c r="BK51" s="262">
        <f t="shared" si="142"/>
        <v>24.99821989</v>
      </c>
      <c r="BL51" s="261">
        <f t="shared" si="143"/>
        <v>21.85650888</v>
      </c>
      <c r="BM51" s="262">
        <f t="shared" si="144"/>
        <v>23.03035738</v>
      </c>
      <c r="BN51" s="261">
        <f t="shared" si="145"/>
        <v>19.52662722</v>
      </c>
      <c r="BO51" s="262">
        <f t="shared" si="146"/>
        <v>19.06943185</v>
      </c>
      <c r="BP51" s="261">
        <f t="shared" si="147"/>
        <v>14.27514793</v>
      </c>
      <c r="BQ51" s="262">
        <f t="shared" si="148"/>
        <v>11.7760302</v>
      </c>
      <c r="BR51" s="261">
        <f t="shared" si="149"/>
        <v>4.178994083</v>
      </c>
      <c r="BS51" s="262">
        <f t="shared" si="150"/>
        <v>3.607603328</v>
      </c>
      <c r="BT51" s="261">
        <f t="shared" si="151"/>
        <v>0.1664201183</v>
      </c>
      <c r="BU51" s="262">
        <f t="shared" si="152"/>
        <v>0.2067217889</v>
      </c>
      <c r="BV51" s="261">
        <f>BV14*100/$BX14</f>
        <v>0.01849112426</v>
      </c>
      <c r="BW51" s="262">
        <f>BW14*100/$BY14</f>
        <v>0.01088590325</v>
      </c>
      <c r="BX51" s="39">
        <f t="shared" si="153"/>
        <v>100</v>
      </c>
      <c r="BY51" s="40">
        <f t="shared" si="154"/>
        <v>100</v>
      </c>
    </row>
    <row r="52" ht="15.75" customHeight="1">
      <c r="A52" s="162" t="s">
        <v>99</v>
      </c>
      <c r="B52" s="261">
        <f t="shared" si="87"/>
        <v>0.1450536699</v>
      </c>
      <c r="C52" s="262">
        <f t="shared" si="88"/>
        <v>0.02273948644</v>
      </c>
      <c r="D52" s="261">
        <f t="shared" si="89"/>
        <v>0.3481288077</v>
      </c>
      <c r="E52" s="262">
        <f t="shared" si="90"/>
        <v>0.2237153015</v>
      </c>
      <c r="F52" s="261">
        <f t="shared" si="91"/>
        <v>3.104148535</v>
      </c>
      <c r="G52" s="262">
        <f t="shared" si="92"/>
        <v>1.43062992</v>
      </c>
      <c r="H52" s="261">
        <f t="shared" si="93"/>
        <v>10.21177836</v>
      </c>
      <c r="I52" s="262">
        <f t="shared" si="94"/>
        <v>5.813654592</v>
      </c>
      <c r="J52" s="261">
        <f t="shared" si="95"/>
        <v>20.39454598</v>
      </c>
      <c r="K52" s="262">
        <f t="shared" si="96"/>
        <v>19.26023777</v>
      </c>
      <c r="L52" s="261">
        <f t="shared" si="97"/>
        <v>25.90658544</v>
      </c>
      <c r="M52" s="262">
        <f t="shared" si="98"/>
        <v>29.01325586</v>
      </c>
      <c r="N52" s="261">
        <f t="shared" si="99"/>
        <v>20.33652451</v>
      </c>
      <c r="O52" s="262">
        <f t="shared" si="100"/>
        <v>22.26396401</v>
      </c>
      <c r="P52" s="261">
        <f t="shared" si="101"/>
        <v>13.89614157</v>
      </c>
      <c r="Q52" s="262">
        <f t="shared" si="102"/>
        <v>16.75414952</v>
      </c>
      <c r="R52" s="261">
        <f t="shared" si="103"/>
        <v>5.105889179</v>
      </c>
      <c r="S52" s="262">
        <f t="shared" si="104"/>
        <v>4.796837973</v>
      </c>
      <c r="T52" s="261">
        <f t="shared" si="105"/>
        <v>0.5512039455</v>
      </c>
      <c r="U52" s="262">
        <f t="shared" si="106"/>
        <v>0.4208155694</v>
      </c>
      <c r="V52" s="261" t="str">
        <f t="shared" si="107"/>
        <v/>
      </c>
      <c r="W52" s="262" t="str">
        <f t="shared" si="108"/>
        <v/>
      </c>
      <c r="X52" s="39">
        <f t="shared" si="109"/>
        <v>100</v>
      </c>
      <c r="Y52" s="40">
        <f t="shared" si="110"/>
        <v>100</v>
      </c>
      <c r="AA52" s="162" t="s">
        <v>99</v>
      </c>
      <c r="AB52" s="261">
        <f t="shared" si="111"/>
        <v>0.1232134056</v>
      </c>
      <c r="AC52" s="262">
        <f t="shared" si="112"/>
        <v>0.004545122374</v>
      </c>
      <c r="AD52" s="261">
        <f t="shared" si="113"/>
        <v>0.6407097092</v>
      </c>
      <c r="AE52" s="262">
        <f t="shared" si="114"/>
        <v>0.4019590318</v>
      </c>
      <c r="AF52" s="261">
        <f t="shared" si="115"/>
        <v>3.696402169</v>
      </c>
      <c r="AG52" s="262">
        <f t="shared" si="116"/>
        <v>1.770830237</v>
      </c>
      <c r="AH52" s="261">
        <f t="shared" si="117"/>
        <v>13.87382947</v>
      </c>
      <c r="AI52" s="262">
        <f t="shared" si="118"/>
        <v>8.325834253</v>
      </c>
      <c r="AJ52" s="261">
        <f t="shared" si="119"/>
        <v>22.00591424</v>
      </c>
      <c r="AK52" s="262">
        <f t="shared" si="120"/>
        <v>25.87792862</v>
      </c>
      <c r="AL52" s="261">
        <f t="shared" si="121"/>
        <v>23.6323312</v>
      </c>
      <c r="AM52" s="262">
        <f t="shared" si="122"/>
        <v>24.28095402</v>
      </c>
      <c r="AN52" s="261">
        <f t="shared" si="123"/>
        <v>19.7141449</v>
      </c>
      <c r="AO52" s="262">
        <f t="shared" si="124"/>
        <v>22.28808449</v>
      </c>
      <c r="AP52" s="261">
        <f t="shared" si="125"/>
        <v>12.19812716</v>
      </c>
      <c r="AQ52" s="262">
        <f t="shared" si="126"/>
        <v>13.17572356</v>
      </c>
      <c r="AR52" s="261">
        <f t="shared" si="127"/>
        <v>3.844258255</v>
      </c>
      <c r="AS52" s="262">
        <f t="shared" si="128"/>
        <v>3.684870092</v>
      </c>
      <c r="AT52" s="261">
        <f t="shared" si="129"/>
        <v>0.2710694924</v>
      </c>
      <c r="AU52" s="262">
        <f t="shared" si="130"/>
        <v>0.1892705779</v>
      </c>
      <c r="AV52" s="261"/>
      <c r="AW52" s="262"/>
      <c r="AX52" s="39">
        <f t="shared" si="131"/>
        <v>100</v>
      </c>
      <c r="AY52" s="40">
        <f t="shared" si="132"/>
        <v>100</v>
      </c>
      <c r="BA52" s="162" t="s">
        <v>99</v>
      </c>
      <c r="BB52" s="261">
        <f t="shared" si="133"/>
        <v>0.125588697</v>
      </c>
      <c r="BC52" s="262">
        <f t="shared" si="134"/>
        <v>0.06067951228</v>
      </c>
      <c r="BD52" s="261">
        <f t="shared" si="135"/>
        <v>0.6279434851</v>
      </c>
      <c r="BE52" s="262">
        <f t="shared" si="136"/>
        <v>0.3074539565</v>
      </c>
      <c r="BF52" s="261">
        <f t="shared" si="137"/>
        <v>3.673469388</v>
      </c>
      <c r="BG52" s="262">
        <f t="shared" si="138"/>
        <v>2.128374651</v>
      </c>
      <c r="BH52" s="261">
        <f t="shared" si="139"/>
        <v>13.46938776</v>
      </c>
      <c r="BI52" s="262">
        <f t="shared" si="140"/>
        <v>12.34450127</v>
      </c>
      <c r="BJ52" s="261">
        <f t="shared" si="141"/>
        <v>22.60596546</v>
      </c>
      <c r="BK52" s="262">
        <f t="shared" si="142"/>
        <v>25.34747345</v>
      </c>
      <c r="BL52" s="261">
        <f t="shared" si="143"/>
        <v>23.07692308</v>
      </c>
      <c r="BM52" s="262">
        <f t="shared" si="144"/>
        <v>23.42009085</v>
      </c>
      <c r="BN52" s="261">
        <f t="shared" si="145"/>
        <v>21.2244898</v>
      </c>
      <c r="BO52" s="262">
        <f t="shared" si="146"/>
        <v>23.34433879</v>
      </c>
      <c r="BP52" s="261">
        <f t="shared" si="147"/>
        <v>11.11459969</v>
      </c>
      <c r="BQ52" s="262">
        <f t="shared" si="148"/>
        <v>9.544288098</v>
      </c>
      <c r="BR52" s="261">
        <f t="shared" si="149"/>
        <v>3.924646782</v>
      </c>
      <c r="BS52" s="262">
        <f t="shared" si="150"/>
        <v>3.326159365</v>
      </c>
      <c r="BT52" s="261">
        <f t="shared" si="151"/>
        <v>0.1569858713</v>
      </c>
      <c r="BU52" s="262">
        <f t="shared" si="152"/>
        <v>0.176640061</v>
      </c>
      <c r="BV52" s="261"/>
      <c r="BW52" s="262"/>
      <c r="BX52" s="39">
        <f t="shared" si="153"/>
        <v>100</v>
      </c>
      <c r="BY52" s="40">
        <f t="shared" si="154"/>
        <v>100</v>
      </c>
    </row>
    <row r="53" ht="15.75" customHeight="1">
      <c r="A53" s="162" t="s">
        <v>101</v>
      </c>
      <c r="B53" s="261">
        <f t="shared" si="87"/>
        <v>0.09404388715</v>
      </c>
      <c r="C53" s="262">
        <f t="shared" si="88"/>
        <v>0.03212257717</v>
      </c>
      <c r="D53" s="261">
        <f t="shared" si="89"/>
        <v>0.4702194357</v>
      </c>
      <c r="E53" s="262">
        <f t="shared" si="90"/>
        <v>0.242189622</v>
      </c>
      <c r="F53" s="261">
        <f t="shared" si="91"/>
        <v>3.275862069</v>
      </c>
      <c r="G53" s="262">
        <f t="shared" si="92"/>
        <v>1.662804378</v>
      </c>
      <c r="H53" s="261">
        <f t="shared" si="93"/>
        <v>10.07836991</v>
      </c>
      <c r="I53" s="262">
        <f t="shared" si="94"/>
        <v>6.709156051</v>
      </c>
      <c r="J53" s="261">
        <f t="shared" si="95"/>
        <v>17.78996865</v>
      </c>
      <c r="K53" s="262">
        <f t="shared" si="96"/>
        <v>15.99021437</v>
      </c>
      <c r="L53" s="261">
        <f t="shared" si="97"/>
        <v>26.06583072</v>
      </c>
      <c r="M53" s="262">
        <f t="shared" si="98"/>
        <v>26.33759941</v>
      </c>
      <c r="N53" s="261">
        <f t="shared" si="99"/>
        <v>19.46708464</v>
      </c>
      <c r="O53" s="262">
        <f t="shared" si="100"/>
        <v>21.67977383</v>
      </c>
      <c r="P53" s="261">
        <f t="shared" si="101"/>
        <v>15.10971787</v>
      </c>
      <c r="Q53" s="262">
        <f t="shared" si="102"/>
        <v>18.68539494</v>
      </c>
      <c r="R53" s="261">
        <f t="shared" si="103"/>
        <v>6.661442006</v>
      </c>
      <c r="S53" s="262">
        <f t="shared" si="104"/>
        <v>7.675304063</v>
      </c>
      <c r="T53" s="261">
        <f t="shared" si="105"/>
        <v>0.987460815</v>
      </c>
      <c r="U53" s="262">
        <f t="shared" si="106"/>
        <v>0.9854407634</v>
      </c>
      <c r="V53" s="261" t="str">
        <f t="shared" si="107"/>
        <v/>
      </c>
      <c r="W53" s="262" t="str">
        <f t="shared" si="108"/>
        <v/>
      </c>
      <c r="X53" s="39">
        <f t="shared" si="109"/>
        <v>100</v>
      </c>
      <c r="Y53" s="40">
        <f t="shared" si="110"/>
        <v>100</v>
      </c>
      <c r="AA53" s="162" t="s">
        <v>101</v>
      </c>
      <c r="AB53" s="261">
        <f t="shared" si="111"/>
        <v>0.09965831435</v>
      </c>
      <c r="AC53" s="262">
        <f t="shared" si="112"/>
        <v>0.02690438302</v>
      </c>
      <c r="AD53" s="261">
        <f t="shared" si="113"/>
        <v>0.5267653759</v>
      </c>
      <c r="AE53" s="262">
        <f t="shared" si="114"/>
        <v>0.2224663757</v>
      </c>
      <c r="AF53" s="261">
        <f t="shared" si="115"/>
        <v>4.370728929</v>
      </c>
      <c r="AG53" s="262">
        <f t="shared" si="116"/>
        <v>2.847334115</v>
      </c>
      <c r="AH53" s="261">
        <f t="shared" si="117"/>
        <v>10.53530752</v>
      </c>
      <c r="AI53" s="262">
        <f t="shared" si="118"/>
        <v>6.998868816</v>
      </c>
      <c r="AJ53" s="261">
        <f t="shared" si="119"/>
        <v>20.71469248</v>
      </c>
      <c r="AK53" s="262">
        <f t="shared" si="120"/>
        <v>18.77402152</v>
      </c>
      <c r="AL53" s="261">
        <f t="shared" si="121"/>
        <v>23.81833713</v>
      </c>
      <c r="AM53" s="262">
        <f t="shared" si="122"/>
        <v>24.47851599</v>
      </c>
      <c r="AN53" s="261">
        <f t="shared" si="123"/>
        <v>18.70728929</v>
      </c>
      <c r="AO53" s="262">
        <f t="shared" si="124"/>
        <v>21.65377998</v>
      </c>
      <c r="AP53" s="261">
        <f t="shared" si="125"/>
        <v>14.73519362</v>
      </c>
      <c r="AQ53" s="262">
        <f t="shared" si="126"/>
        <v>17.71011309</v>
      </c>
      <c r="AR53" s="261">
        <f t="shared" si="127"/>
        <v>5.951025057</v>
      </c>
      <c r="AS53" s="262">
        <f t="shared" si="128"/>
        <v>6.360704721</v>
      </c>
      <c r="AT53" s="261">
        <f t="shared" si="129"/>
        <v>0.5267653759</v>
      </c>
      <c r="AU53" s="262">
        <f t="shared" si="130"/>
        <v>0.9151285155</v>
      </c>
      <c r="AV53" s="261">
        <f t="shared" ref="AV53:AV55" si="155">AV16*100/$AX16</f>
        <v>0.01423690205</v>
      </c>
      <c r="AW53" s="262">
        <f t="shared" ref="AW53:AW55" si="156">AW16*100/$AY16</f>
        <v>0.01216249208</v>
      </c>
      <c r="AX53" s="39">
        <f t="shared" si="131"/>
        <v>100</v>
      </c>
      <c r="AY53" s="40">
        <f t="shared" si="132"/>
        <v>100</v>
      </c>
      <c r="BA53" s="162" t="s">
        <v>101</v>
      </c>
      <c r="BB53" s="261">
        <f t="shared" si="133"/>
        <v>0.08552856654</v>
      </c>
      <c r="BC53" s="262">
        <f t="shared" si="134"/>
        <v>0.03757564589</v>
      </c>
      <c r="BD53" s="261">
        <f t="shared" si="135"/>
        <v>0.5986999658</v>
      </c>
      <c r="BE53" s="262">
        <f t="shared" si="136"/>
        <v>0.310931959</v>
      </c>
      <c r="BF53" s="261">
        <f t="shared" si="137"/>
        <v>4.019842627</v>
      </c>
      <c r="BG53" s="262">
        <f t="shared" si="138"/>
        <v>3.149750645</v>
      </c>
      <c r="BH53" s="261">
        <f t="shared" si="139"/>
        <v>10.05815943</v>
      </c>
      <c r="BI53" s="262">
        <f t="shared" si="140"/>
        <v>8.542443226</v>
      </c>
      <c r="BJ53" s="261">
        <f t="shared" si="141"/>
        <v>21.51898734</v>
      </c>
      <c r="BK53" s="262">
        <f t="shared" si="142"/>
        <v>20.35800238</v>
      </c>
      <c r="BL53" s="261">
        <f t="shared" si="143"/>
        <v>21.00581594</v>
      </c>
      <c r="BM53" s="262">
        <f t="shared" si="144"/>
        <v>21.34961203</v>
      </c>
      <c r="BN53" s="261">
        <f t="shared" si="145"/>
        <v>20.32158741</v>
      </c>
      <c r="BO53" s="262">
        <f t="shared" si="146"/>
        <v>22.75272326</v>
      </c>
      <c r="BP53" s="261">
        <f t="shared" si="147"/>
        <v>16.04515908</v>
      </c>
      <c r="BQ53" s="262">
        <f t="shared" si="148"/>
        <v>17.08347469</v>
      </c>
      <c r="BR53" s="261">
        <f t="shared" si="149"/>
        <v>5.935682518</v>
      </c>
      <c r="BS53" s="262">
        <f t="shared" si="150"/>
        <v>5.876895975</v>
      </c>
      <c r="BT53" s="261">
        <f t="shared" si="151"/>
        <v>0.3934314061</v>
      </c>
      <c r="BU53" s="262">
        <f t="shared" si="152"/>
        <v>0.5358233779</v>
      </c>
      <c r="BV53" s="261">
        <f>BV16*100/$BX16</f>
        <v>0.01710571331</v>
      </c>
      <c r="BW53" s="262">
        <f>BW16*100/$BY16</f>
        <v>0.002766813261</v>
      </c>
      <c r="BX53" s="39">
        <f t="shared" si="153"/>
        <v>100</v>
      </c>
      <c r="BY53" s="40">
        <f t="shared" si="154"/>
        <v>100</v>
      </c>
    </row>
    <row r="54" ht="15.75" customHeight="1">
      <c r="A54" s="162" t="s">
        <v>103</v>
      </c>
      <c r="B54" s="261">
        <f t="shared" si="87"/>
        <v>0.08230452675</v>
      </c>
      <c r="C54" s="262">
        <f t="shared" si="88"/>
        <v>0.021508426</v>
      </c>
      <c r="D54" s="261">
        <f t="shared" si="89"/>
        <v>0.5864197531</v>
      </c>
      <c r="E54" s="262">
        <f t="shared" si="90"/>
        <v>0.3276065006</v>
      </c>
      <c r="F54" s="261">
        <f t="shared" si="91"/>
        <v>3.281893004</v>
      </c>
      <c r="G54" s="262">
        <f t="shared" si="92"/>
        <v>2.384573989</v>
      </c>
      <c r="H54" s="261">
        <f t="shared" si="93"/>
        <v>12.91152263</v>
      </c>
      <c r="I54" s="262">
        <f t="shared" si="94"/>
        <v>8.948384813</v>
      </c>
      <c r="J54" s="261">
        <f t="shared" si="95"/>
        <v>22.59259259</v>
      </c>
      <c r="K54" s="262">
        <f t="shared" si="96"/>
        <v>25.00882855</v>
      </c>
      <c r="L54" s="261">
        <f t="shared" si="97"/>
        <v>22.35596708</v>
      </c>
      <c r="M54" s="262">
        <f t="shared" si="98"/>
        <v>22.90879033</v>
      </c>
      <c r="N54" s="261">
        <f t="shared" si="99"/>
        <v>18.83744856</v>
      </c>
      <c r="O54" s="262">
        <f t="shared" si="100"/>
        <v>19.7166518</v>
      </c>
      <c r="P54" s="261">
        <f t="shared" si="101"/>
        <v>13.18930041</v>
      </c>
      <c r="Q54" s="262">
        <f t="shared" si="102"/>
        <v>14.49506582</v>
      </c>
      <c r="R54" s="261">
        <f t="shared" si="103"/>
        <v>5.586419753</v>
      </c>
      <c r="S54" s="262">
        <f t="shared" si="104"/>
        <v>5.473082202</v>
      </c>
      <c r="T54" s="261">
        <f t="shared" si="105"/>
        <v>0.5761316872</v>
      </c>
      <c r="U54" s="262">
        <f t="shared" si="106"/>
        <v>0.7155075739</v>
      </c>
      <c r="V54" s="261" t="str">
        <f t="shared" si="107"/>
        <v/>
      </c>
      <c r="W54" s="262" t="str">
        <f t="shared" si="108"/>
        <v/>
      </c>
      <c r="X54" s="39">
        <f t="shared" si="109"/>
        <v>100</v>
      </c>
      <c r="Y54" s="40">
        <f t="shared" si="110"/>
        <v>100</v>
      </c>
      <c r="AA54" s="162" t="s">
        <v>103</v>
      </c>
      <c r="AB54" s="261">
        <f t="shared" si="111"/>
        <v>0.1131648435</v>
      </c>
      <c r="AC54" s="262">
        <f t="shared" si="112"/>
        <v>0.03945707618</v>
      </c>
      <c r="AD54" s="261">
        <f t="shared" si="113"/>
        <v>0.7355714825</v>
      </c>
      <c r="AE54" s="262">
        <f t="shared" si="114"/>
        <v>0.4010878096</v>
      </c>
      <c r="AF54" s="261">
        <f t="shared" si="115"/>
        <v>5.196152395</v>
      </c>
      <c r="AG54" s="262">
        <f t="shared" si="116"/>
        <v>2.981203091</v>
      </c>
      <c r="AH54" s="261">
        <f t="shared" si="117"/>
        <v>16.10712939</v>
      </c>
      <c r="AI54" s="262">
        <f t="shared" si="118"/>
        <v>12.73808836</v>
      </c>
      <c r="AJ54" s="261">
        <f t="shared" si="119"/>
        <v>22.84986797</v>
      </c>
      <c r="AK54" s="262">
        <f t="shared" si="120"/>
        <v>25.41140977</v>
      </c>
      <c r="AL54" s="261">
        <f t="shared" si="121"/>
        <v>21.38815541</v>
      </c>
      <c r="AM54" s="262">
        <f t="shared" si="122"/>
        <v>23.72098635</v>
      </c>
      <c r="AN54" s="261">
        <f t="shared" si="123"/>
        <v>16.79554885</v>
      </c>
      <c r="AO54" s="262">
        <f t="shared" si="124"/>
        <v>16.93336083</v>
      </c>
      <c r="AP54" s="261">
        <f t="shared" si="125"/>
        <v>12.55186722</v>
      </c>
      <c r="AQ54" s="262">
        <f t="shared" si="126"/>
        <v>13.57505572</v>
      </c>
      <c r="AR54" s="261">
        <f t="shared" si="127"/>
        <v>3.894756696</v>
      </c>
      <c r="AS54" s="262">
        <f t="shared" si="128"/>
        <v>3.548152266</v>
      </c>
      <c r="AT54" s="261">
        <f t="shared" si="129"/>
        <v>0.3583553376</v>
      </c>
      <c r="AU54" s="262">
        <f t="shared" si="130"/>
        <v>0.649823448</v>
      </c>
      <c r="AV54" s="261">
        <f t="shared" si="155"/>
        <v>0.009430403621</v>
      </c>
      <c r="AW54" s="262">
        <f t="shared" si="156"/>
        <v>0.001375287537</v>
      </c>
      <c r="AX54" s="39">
        <f t="shared" si="131"/>
        <v>100</v>
      </c>
      <c r="AY54" s="40">
        <f t="shared" si="132"/>
        <v>100</v>
      </c>
      <c r="BA54" s="162" t="s">
        <v>103</v>
      </c>
      <c r="BB54" s="261">
        <f t="shared" si="133"/>
        <v>0.1720942547</v>
      </c>
      <c r="BC54" s="262">
        <f t="shared" si="134"/>
        <v>0.08018119477</v>
      </c>
      <c r="BD54" s="261">
        <f t="shared" si="135"/>
        <v>0.8869473127</v>
      </c>
      <c r="BE54" s="262">
        <f t="shared" si="136"/>
        <v>0.4082475039</v>
      </c>
      <c r="BF54" s="261">
        <f t="shared" si="137"/>
        <v>5.718824464</v>
      </c>
      <c r="BG54" s="262">
        <f t="shared" si="138"/>
        <v>3.845928535</v>
      </c>
      <c r="BH54" s="261">
        <f t="shared" si="139"/>
        <v>17.44770982</v>
      </c>
      <c r="BI54" s="262">
        <f t="shared" si="140"/>
        <v>19.30204389</v>
      </c>
      <c r="BJ54" s="261">
        <f t="shared" si="141"/>
        <v>21.73682817</v>
      </c>
      <c r="BK54" s="262">
        <f t="shared" si="142"/>
        <v>23.36389956</v>
      </c>
      <c r="BL54" s="261">
        <f t="shared" si="143"/>
        <v>20.36007413</v>
      </c>
      <c r="BM54" s="262">
        <f t="shared" si="144"/>
        <v>20.25035381</v>
      </c>
      <c r="BN54" s="261">
        <f t="shared" si="145"/>
        <v>18.25522902</v>
      </c>
      <c r="BO54" s="262">
        <f t="shared" si="146"/>
        <v>17.6897747</v>
      </c>
      <c r="BP54" s="261">
        <f t="shared" si="147"/>
        <v>11.88774159</v>
      </c>
      <c r="BQ54" s="262">
        <f t="shared" si="148"/>
        <v>11.66893627</v>
      </c>
      <c r="BR54" s="261">
        <f t="shared" si="149"/>
        <v>3.402171035</v>
      </c>
      <c r="BS54" s="262">
        <f t="shared" si="150"/>
        <v>3.234483701</v>
      </c>
      <c r="BT54" s="261">
        <f t="shared" si="151"/>
        <v>0.1323801959</v>
      </c>
      <c r="BU54" s="262">
        <f t="shared" si="152"/>
        <v>0.156150836</v>
      </c>
      <c r="BV54" s="261"/>
      <c r="BW54" s="262"/>
      <c r="BX54" s="39">
        <f t="shared" si="153"/>
        <v>100</v>
      </c>
      <c r="BY54" s="40">
        <f t="shared" si="154"/>
        <v>100</v>
      </c>
    </row>
    <row r="55" ht="15.75" customHeight="1">
      <c r="A55" s="162" t="s">
        <v>105</v>
      </c>
      <c r="B55" s="261">
        <f t="shared" si="87"/>
        <v>0.0826446281</v>
      </c>
      <c r="C55" s="262">
        <f t="shared" si="88"/>
        <v>0.04424046733</v>
      </c>
      <c r="D55" s="261">
        <f t="shared" si="89"/>
        <v>0.7024793388</v>
      </c>
      <c r="E55" s="262">
        <f t="shared" si="90"/>
        <v>0.4268659129</v>
      </c>
      <c r="F55" s="261">
        <f t="shared" si="91"/>
        <v>3.760330579</v>
      </c>
      <c r="G55" s="262">
        <f t="shared" si="92"/>
        <v>1.609634164</v>
      </c>
      <c r="H55" s="261">
        <f t="shared" si="93"/>
        <v>9.79338843</v>
      </c>
      <c r="I55" s="262">
        <f t="shared" si="94"/>
        <v>6.099818576</v>
      </c>
      <c r="J55" s="261">
        <f t="shared" si="95"/>
        <v>20.20661157</v>
      </c>
      <c r="K55" s="262">
        <f t="shared" si="96"/>
        <v>21.97045526</v>
      </c>
      <c r="L55" s="261">
        <f t="shared" si="97"/>
        <v>23.76033058</v>
      </c>
      <c r="M55" s="262">
        <f t="shared" si="98"/>
        <v>23.80974236</v>
      </c>
      <c r="N55" s="261">
        <f t="shared" si="99"/>
        <v>20.33057851</v>
      </c>
      <c r="O55" s="262">
        <f t="shared" si="100"/>
        <v>22.17133644</v>
      </c>
      <c r="P55" s="261">
        <f t="shared" si="101"/>
        <v>15.24793388</v>
      </c>
      <c r="Q55" s="262">
        <f t="shared" si="102"/>
        <v>15.99698179</v>
      </c>
      <c r="R55" s="261">
        <f t="shared" si="103"/>
        <v>5.537190083</v>
      </c>
      <c r="S55" s="262">
        <f t="shared" si="104"/>
        <v>7.170721091</v>
      </c>
      <c r="T55" s="261">
        <f t="shared" si="105"/>
        <v>0.5785123967</v>
      </c>
      <c r="U55" s="262">
        <f t="shared" si="106"/>
        <v>0.7002039256</v>
      </c>
      <c r="V55" s="261" t="str">
        <f t="shared" si="107"/>
        <v/>
      </c>
      <c r="W55" s="262" t="str">
        <f t="shared" si="108"/>
        <v/>
      </c>
      <c r="X55" s="39">
        <f t="shared" si="109"/>
        <v>100</v>
      </c>
      <c r="Y55" s="40">
        <f t="shared" si="110"/>
        <v>100</v>
      </c>
      <c r="AA55" s="162" t="s">
        <v>105</v>
      </c>
      <c r="AB55" s="261">
        <f t="shared" si="111"/>
        <v>0.2432244614</v>
      </c>
      <c r="AC55" s="262">
        <f t="shared" si="112"/>
        <v>0.03072866451</v>
      </c>
      <c r="AD55" s="261">
        <f t="shared" si="113"/>
        <v>1.146629604</v>
      </c>
      <c r="AE55" s="262">
        <f t="shared" si="114"/>
        <v>0.5392555573</v>
      </c>
      <c r="AF55" s="261">
        <f t="shared" si="115"/>
        <v>4.204308548</v>
      </c>
      <c r="AG55" s="262">
        <f t="shared" si="116"/>
        <v>2.409657092</v>
      </c>
      <c r="AH55" s="261">
        <f t="shared" si="117"/>
        <v>11.43154969</v>
      </c>
      <c r="AI55" s="262">
        <f t="shared" si="118"/>
        <v>9.141091057</v>
      </c>
      <c r="AJ55" s="261">
        <f t="shared" si="119"/>
        <v>21.82070883</v>
      </c>
      <c r="AK55" s="262">
        <f t="shared" si="120"/>
        <v>23.20948941</v>
      </c>
      <c r="AL55" s="261">
        <f t="shared" si="121"/>
        <v>23.4885337</v>
      </c>
      <c r="AM55" s="262">
        <f t="shared" si="122"/>
        <v>22.99919214</v>
      </c>
      <c r="AN55" s="261">
        <f t="shared" si="123"/>
        <v>17.54690757</v>
      </c>
      <c r="AO55" s="262">
        <f t="shared" si="124"/>
        <v>19.48559869</v>
      </c>
      <c r="AP55" s="261">
        <f t="shared" si="125"/>
        <v>14.52397498</v>
      </c>
      <c r="AQ55" s="262">
        <f t="shared" si="126"/>
        <v>16.586262</v>
      </c>
      <c r="AR55" s="261">
        <f t="shared" si="127"/>
        <v>5.003474635</v>
      </c>
      <c r="AS55" s="262">
        <f t="shared" si="128"/>
        <v>5.17402724</v>
      </c>
      <c r="AT55" s="261">
        <f t="shared" si="129"/>
        <v>0.5559416261</v>
      </c>
      <c r="AU55" s="262">
        <f t="shared" si="130"/>
        <v>0.4136640149</v>
      </c>
      <c r="AV55" s="261">
        <f t="shared" si="155"/>
        <v>0.03474635163</v>
      </c>
      <c r="AW55" s="262">
        <f t="shared" si="156"/>
        <v>0.01103413119</v>
      </c>
      <c r="AX55" s="39">
        <f t="shared" si="131"/>
        <v>100</v>
      </c>
      <c r="AY55" s="40">
        <f t="shared" si="132"/>
        <v>100</v>
      </c>
      <c r="BA55" s="162" t="s">
        <v>105</v>
      </c>
      <c r="BB55" s="261">
        <f t="shared" si="133"/>
        <v>0.2617801047</v>
      </c>
      <c r="BC55" s="262">
        <f t="shared" si="134"/>
        <v>0.1456775797</v>
      </c>
      <c r="BD55" s="261">
        <f t="shared" si="135"/>
        <v>1.614310646</v>
      </c>
      <c r="BE55" s="262">
        <f t="shared" si="136"/>
        <v>0.7771492961</v>
      </c>
      <c r="BF55" s="261">
        <f t="shared" si="137"/>
        <v>4.79930192</v>
      </c>
      <c r="BG55" s="262">
        <f t="shared" si="138"/>
        <v>2.630249148</v>
      </c>
      <c r="BH55" s="261">
        <f t="shared" si="139"/>
        <v>13.7434555</v>
      </c>
      <c r="BI55" s="262">
        <f t="shared" si="140"/>
        <v>15.58867342</v>
      </c>
      <c r="BJ55" s="261">
        <f t="shared" si="141"/>
        <v>22.42582897</v>
      </c>
      <c r="BK55" s="262">
        <f t="shared" si="142"/>
        <v>22.0363551</v>
      </c>
      <c r="BL55" s="261">
        <f t="shared" si="143"/>
        <v>21.37870855</v>
      </c>
      <c r="BM55" s="262">
        <f t="shared" si="144"/>
        <v>22.6967925</v>
      </c>
      <c r="BN55" s="261">
        <f t="shared" si="145"/>
        <v>19.54624782</v>
      </c>
      <c r="BO55" s="262">
        <f t="shared" si="146"/>
        <v>19.83034424</v>
      </c>
      <c r="BP55" s="261">
        <f t="shared" si="147"/>
        <v>12.21640489</v>
      </c>
      <c r="BQ55" s="262">
        <f t="shared" si="148"/>
        <v>12.67538515</v>
      </c>
      <c r="BR55" s="261">
        <f t="shared" si="149"/>
        <v>3.752181501</v>
      </c>
      <c r="BS55" s="262">
        <f t="shared" si="150"/>
        <v>3.320923815</v>
      </c>
      <c r="BT55" s="261">
        <f t="shared" si="151"/>
        <v>0.2617801047</v>
      </c>
      <c r="BU55" s="262">
        <f t="shared" si="152"/>
        <v>0.2984497487</v>
      </c>
      <c r="BV55" s="261"/>
      <c r="BW55" s="262"/>
      <c r="BX55" s="39">
        <f t="shared" si="153"/>
        <v>100</v>
      </c>
      <c r="BY55" s="40">
        <f t="shared" si="154"/>
        <v>100</v>
      </c>
    </row>
    <row r="56" ht="15.75" customHeight="1">
      <c r="A56" s="162" t="s">
        <v>110</v>
      </c>
      <c r="B56" s="261">
        <f t="shared" si="87"/>
        <v>0.0451569203</v>
      </c>
      <c r="C56" s="262">
        <f t="shared" si="88"/>
        <v>0.03251635395</v>
      </c>
      <c r="D56" s="261">
        <f t="shared" si="89"/>
        <v>0.2709415218</v>
      </c>
      <c r="E56" s="262">
        <f t="shared" si="90"/>
        <v>0.1191967041</v>
      </c>
      <c r="F56" s="261">
        <f t="shared" si="91"/>
        <v>3.273876722</v>
      </c>
      <c r="G56" s="262">
        <f t="shared" si="92"/>
        <v>1.5656352</v>
      </c>
      <c r="H56" s="261">
        <f t="shared" si="93"/>
        <v>10.22804245</v>
      </c>
      <c r="I56" s="262">
        <f t="shared" si="94"/>
        <v>6.494861601</v>
      </c>
      <c r="J56" s="261">
        <f t="shared" si="95"/>
        <v>19.80130955</v>
      </c>
      <c r="K56" s="262">
        <f t="shared" si="96"/>
        <v>17.44283061</v>
      </c>
      <c r="L56" s="261">
        <f t="shared" si="97"/>
        <v>24.15895236</v>
      </c>
      <c r="M56" s="262">
        <f t="shared" si="98"/>
        <v>30.59643855</v>
      </c>
      <c r="N56" s="261">
        <f t="shared" si="99"/>
        <v>22.35267555</v>
      </c>
      <c r="O56" s="262">
        <f t="shared" si="100"/>
        <v>24.00281497</v>
      </c>
      <c r="P56" s="261">
        <f t="shared" si="101"/>
        <v>14.06638067</v>
      </c>
      <c r="Q56" s="262">
        <f t="shared" si="102"/>
        <v>14.76662355</v>
      </c>
      <c r="R56" s="261">
        <f t="shared" si="103"/>
        <v>5.170467374</v>
      </c>
      <c r="S56" s="262">
        <f t="shared" si="104"/>
        <v>4.544113809</v>
      </c>
      <c r="T56" s="261">
        <f t="shared" si="105"/>
        <v>0.6321968842</v>
      </c>
      <c r="U56" s="262">
        <f t="shared" si="106"/>
        <v>0.4349686485</v>
      </c>
      <c r="V56" s="261" t="str">
        <f t="shared" si="107"/>
        <v/>
      </c>
      <c r="W56" s="262" t="str">
        <f t="shared" si="108"/>
        <v/>
      </c>
      <c r="X56" s="39">
        <f t="shared" si="109"/>
        <v>100</v>
      </c>
      <c r="Y56" s="40">
        <f t="shared" si="110"/>
        <v>100</v>
      </c>
      <c r="AA56" s="162" t="s">
        <v>110</v>
      </c>
      <c r="AB56" s="261">
        <f t="shared" si="111"/>
        <v>0.0604107934</v>
      </c>
      <c r="AC56" s="262">
        <f t="shared" si="112"/>
        <v>0.04540642146</v>
      </c>
      <c r="AD56" s="261">
        <f t="shared" si="113"/>
        <v>0.5638340717</v>
      </c>
      <c r="AE56" s="262">
        <f t="shared" si="114"/>
        <v>0.2553053192</v>
      </c>
      <c r="AF56" s="261">
        <f t="shared" si="115"/>
        <v>4.349577124</v>
      </c>
      <c r="AG56" s="262">
        <f t="shared" si="116"/>
        <v>2.293693856</v>
      </c>
      <c r="AH56" s="261">
        <f t="shared" si="117"/>
        <v>11.75996778</v>
      </c>
      <c r="AI56" s="262">
        <f t="shared" si="118"/>
        <v>8.33235698</v>
      </c>
      <c r="AJ56" s="261">
        <f t="shared" si="119"/>
        <v>21.32501007</v>
      </c>
      <c r="AK56" s="262">
        <f t="shared" si="120"/>
        <v>23.09982483</v>
      </c>
      <c r="AL56" s="261">
        <f t="shared" si="121"/>
        <v>24.1240435</v>
      </c>
      <c r="AM56" s="262">
        <f t="shared" si="122"/>
        <v>27.22202818</v>
      </c>
      <c r="AN56" s="261">
        <f t="shared" si="123"/>
        <v>20.05638341</v>
      </c>
      <c r="AO56" s="262">
        <f t="shared" si="124"/>
        <v>20.77237996</v>
      </c>
      <c r="AP56" s="261">
        <f t="shared" si="125"/>
        <v>13.02859444</v>
      </c>
      <c r="AQ56" s="262">
        <f t="shared" si="126"/>
        <v>13.30115062</v>
      </c>
      <c r="AR56" s="261">
        <f t="shared" si="127"/>
        <v>4.168344744</v>
      </c>
      <c r="AS56" s="262">
        <f t="shared" si="128"/>
        <v>4.205253222</v>
      </c>
      <c r="AT56" s="261">
        <f t="shared" si="129"/>
        <v>0.5638340717</v>
      </c>
      <c r="AU56" s="262">
        <f t="shared" si="130"/>
        <v>0.4726006144</v>
      </c>
      <c r="AV56" s="261"/>
      <c r="AW56" s="262"/>
      <c r="AX56" s="39">
        <f t="shared" si="131"/>
        <v>100</v>
      </c>
      <c r="AY56" s="40">
        <f t="shared" si="132"/>
        <v>100</v>
      </c>
      <c r="BA56" s="162" t="s">
        <v>110</v>
      </c>
      <c r="BB56" s="261">
        <f t="shared" si="133"/>
        <v>0.1957905042</v>
      </c>
      <c r="BC56" s="262">
        <f t="shared" si="134"/>
        <v>0.02872853024</v>
      </c>
      <c r="BD56" s="261">
        <f t="shared" si="135"/>
        <v>0.8321096427</v>
      </c>
      <c r="BE56" s="262">
        <f t="shared" si="136"/>
        <v>0.6481700305</v>
      </c>
      <c r="BF56" s="261">
        <f t="shared" si="137"/>
        <v>4.796867352</v>
      </c>
      <c r="BG56" s="262">
        <f t="shared" si="138"/>
        <v>2.937735872</v>
      </c>
      <c r="BH56" s="261">
        <f t="shared" si="139"/>
        <v>12.72638277</v>
      </c>
      <c r="BI56" s="262">
        <f t="shared" si="140"/>
        <v>10.47361968</v>
      </c>
      <c r="BJ56" s="261">
        <f t="shared" si="141"/>
        <v>21.14537445</v>
      </c>
      <c r="BK56" s="262">
        <f t="shared" si="142"/>
        <v>26.08186242</v>
      </c>
      <c r="BL56" s="261">
        <f t="shared" si="143"/>
        <v>24.20460108</v>
      </c>
      <c r="BM56" s="262">
        <f t="shared" si="144"/>
        <v>25.33462841</v>
      </c>
      <c r="BN56" s="261">
        <f t="shared" si="145"/>
        <v>19.77484092</v>
      </c>
      <c r="BO56" s="262">
        <f t="shared" si="146"/>
        <v>19.06713058</v>
      </c>
      <c r="BP56" s="261">
        <f t="shared" si="147"/>
        <v>11.62506118</v>
      </c>
      <c r="BQ56" s="262">
        <f t="shared" si="148"/>
        <v>10.8293225</v>
      </c>
      <c r="BR56" s="261">
        <f t="shared" si="149"/>
        <v>4.45423397</v>
      </c>
      <c r="BS56" s="262">
        <f t="shared" si="150"/>
        <v>4.498706367</v>
      </c>
      <c r="BT56" s="261">
        <f t="shared" si="151"/>
        <v>0.2202643172</v>
      </c>
      <c r="BU56" s="262">
        <f t="shared" si="152"/>
        <v>0.08885050005</v>
      </c>
      <c r="BV56" s="261">
        <f t="shared" ref="BV56:BV58" si="157">BV19*100/$BX19</f>
        <v>0.02447381302</v>
      </c>
      <c r="BW56" s="262">
        <f t="shared" ref="BW56:BW58" si="158">BW19*100/$BY19</f>
        <v>0.01124510987</v>
      </c>
      <c r="BX56" s="39">
        <f t="shared" si="153"/>
        <v>100</v>
      </c>
      <c r="BY56" s="40">
        <f t="shared" si="154"/>
        <v>100</v>
      </c>
    </row>
    <row r="57" ht="15.75" customHeight="1">
      <c r="A57" s="171" t="s">
        <v>113</v>
      </c>
      <c r="B57" s="267">
        <f t="shared" si="87"/>
        <v>0.03709198813</v>
      </c>
      <c r="C57" s="268">
        <f t="shared" si="88"/>
        <v>0.007194796826</v>
      </c>
      <c r="D57" s="267">
        <f t="shared" si="89"/>
        <v>0.5192878338</v>
      </c>
      <c r="E57" s="268">
        <f t="shared" si="90"/>
        <v>0.3084236518</v>
      </c>
      <c r="F57" s="267">
        <f t="shared" si="91"/>
        <v>3.857566766</v>
      </c>
      <c r="G57" s="268">
        <f t="shared" si="92"/>
        <v>2.73124755</v>
      </c>
      <c r="H57" s="267">
        <f t="shared" si="93"/>
        <v>10.66394659</v>
      </c>
      <c r="I57" s="268">
        <f t="shared" si="94"/>
        <v>7.596963096</v>
      </c>
      <c r="J57" s="267">
        <f t="shared" si="95"/>
        <v>19.64020772</v>
      </c>
      <c r="K57" s="268">
        <f t="shared" si="96"/>
        <v>22.47471941</v>
      </c>
      <c r="L57" s="267">
        <f t="shared" si="97"/>
        <v>24.57344214</v>
      </c>
      <c r="M57" s="268">
        <f t="shared" si="98"/>
        <v>26.44914538</v>
      </c>
      <c r="N57" s="267">
        <f t="shared" si="99"/>
        <v>21.12388724</v>
      </c>
      <c r="O57" s="268">
        <f t="shared" si="100"/>
        <v>21.37256138</v>
      </c>
      <c r="P57" s="267">
        <f t="shared" si="101"/>
        <v>12.94510386</v>
      </c>
      <c r="Q57" s="268">
        <f t="shared" si="102"/>
        <v>13.04295647</v>
      </c>
      <c r="R57" s="267">
        <f t="shared" si="103"/>
        <v>5.916172107</v>
      </c>
      <c r="S57" s="268">
        <f t="shared" si="104"/>
        <v>5.446277441</v>
      </c>
      <c r="T57" s="267">
        <f t="shared" si="105"/>
        <v>0.7232937685</v>
      </c>
      <c r="U57" s="268">
        <f t="shared" si="106"/>
        <v>0.5705108116</v>
      </c>
      <c r="V57" s="267" t="str">
        <f t="shared" si="107"/>
        <v/>
      </c>
      <c r="W57" s="268" t="str">
        <f t="shared" si="108"/>
        <v/>
      </c>
      <c r="X57" s="58">
        <f t="shared" si="109"/>
        <v>100</v>
      </c>
      <c r="Y57" s="59">
        <f t="shared" si="110"/>
        <v>100</v>
      </c>
      <c r="AA57" s="171" t="s">
        <v>113</v>
      </c>
      <c r="AB57" s="267">
        <f t="shared" si="111"/>
        <v>0.1816860465</v>
      </c>
      <c r="AC57" s="268">
        <f t="shared" si="112"/>
        <v>0.07511110795</v>
      </c>
      <c r="AD57" s="267">
        <f t="shared" si="113"/>
        <v>0.78125</v>
      </c>
      <c r="AE57" s="268">
        <f t="shared" si="114"/>
        <v>0.2463194991</v>
      </c>
      <c r="AF57" s="267">
        <f t="shared" si="115"/>
        <v>5.777616279</v>
      </c>
      <c r="AG57" s="268">
        <f t="shared" si="116"/>
        <v>3.590274884</v>
      </c>
      <c r="AH57" s="267">
        <f t="shared" si="117"/>
        <v>12.4818314</v>
      </c>
      <c r="AI57" s="268">
        <f t="shared" si="118"/>
        <v>10.20470933</v>
      </c>
      <c r="AJ57" s="267">
        <f t="shared" si="119"/>
        <v>21.56613372</v>
      </c>
      <c r="AK57" s="268">
        <f t="shared" si="120"/>
        <v>25.44255049</v>
      </c>
      <c r="AL57" s="267">
        <f t="shared" si="121"/>
        <v>23.58284884</v>
      </c>
      <c r="AM57" s="268">
        <f t="shared" si="122"/>
        <v>26.09701916</v>
      </c>
      <c r="AN57" s="267">
        <f t="shared" si="123"/>
        <v>17.49636628</v>
      </c>
      <c r="AO57" s="268">
        <f t="shared" si="124"/>
        <v>16.65331688</v>
      </c>
      <c r="AP57" s="267">
        <f t="shared" si="125"/>
        <v>12.4818314</v>
      </c>
      <c r="AQ57" s="268">
        <f t="shared" si="126"/>
        <v>12.47517054</v>
      </c>
      <c r="AR57" s="267">
        <f t="shared" si="127"/>
        <v>5.105377907</v>
      </c>
      <c r="AS57" s="268">
        <f t="shared" si="128"/>
        <v>4.827792077</v>
      </c>
      <c r="AT57" s="267">
        <f t="shared" si="129"/>
        <v>0.5450581395</v>
      </c>
      <c r="AU57" s="268">
        <f t="shared" si="130"/>
        <v>0.3877360288</v>
      </c>
      <c r="AV57" s="267"/>
      <c r="AW57" s="268"/>
      <c r="AX57" s="58">
        <f t="shared" si="131"/>
        <v>100</v>
      </c>
      <c r="AY57" s="59">
        <f t="shared" si="132"/>
        <v>100</v>
      </c>
      <c r="BA57" s="171" t="s">
        <v>113</v>
      </c>
      <c r="BB57" s="267">
        <f t="shared" si="133"/>
        <v>0.1201634223</v>
      </c>
      <c r="BC57" s="268">
        <f t="shared" si="134"/>
        <v>0.07139274461</v>
      </c>
      <c r="BD57" s="267">
        <f t="shared" si="135"/>
        <v>1.273732276</v>
      </c>
      <c r="BE57" s="268">
        <f t="shared" si="136"/>
        <v>0.7059793083</v>
      </c>
      <c r="BF57" s="267">
        <f t="shared" si="137"/>
        <v>5.719778899</v>
      </c>
      <c r="BG57" s="268">
        <f t="shared" si="138"/>
        <v>4.049227287</v>
      </c>
      <c r="BH57" s="267">
        <f t="shared" si="139"/>
        <v>13.89089161</v>
      </c>
      <c r="BI57" s="268">
        <f t="shared" si="140"/>
        <v>14.38556045</v>
      </c>
      <c r="BJ57" s="267">
        <f t="shared" si="141"/>
        <v>23.04734439</v>
      </c>
      <c r="BK57" s="268">
        <f t="shared" si="142"/>
        <v>26.66552729</v>
      </c>
      <c r="BL57" s="267">
        <f t="shared" si="143"/>
        <v>21.41312185</v>
      </c>
      <c r="BM57" s="268">
        <f t="shared" si="144"/>
        <v>21.4373351</v>
      </c>
      <c r="BN57" s="267">
        <f t="shared" si="145"/>
        <v>16.63061764</v>
      </c>
      <c r="BO57" s="268">
        <f t="shared" si="146"/>
        <v>16.62530447</v>
      </c>
      <c r="BP57" s="267">
        <f t="shared" si="147"/>
        <v>12.2086037</v>
      </c>
      <c r="BQ57" s="268">
        <f t="shared" si="148"/>
        <v>11.55423674</v>
      </c>
      <c r="BR57" s="267">
        <f t="shared" si="149"/>
        <v>5.167027157</v>
      </c>
      <c r="BS57" s="268">
        <f t="shared" si="150"/>
        <v>4.018307921</v>
      </c>
      <c r="BT57" s="267">
        <f t="shared" si="151"/>
        <v>0.5046863735</v>
      </c>
      <c r="BU57" s="268">
        <f t="shared" si="152"/>
        <v>0.47642287</v>
      </c>
      <c r="BV57" s="267">
        <f t="shared" si="157"/>
        <v>0.02403268445</v>
      </c>
      <c r="BW57" s="268">
        <f t="shared" si="158"/>
        <v>0.01070582347</v>
      </c>
      <c r="BX57" s="58">
        <f t="shared" si="153"/>
        <v>100</v>
      </c>
      <c r="BY57" s="59">
        <f t="shared" si="154"/>
        <v>100</v>
      </c>
    </row>
    <row r="58" ht="15.75" customHeight="1">
      <c r="A58" s="499" t="s">
        <v>13</v>
      </c>
      <c r="B58" s="580">
        <f t="shared" si="87"/>
        <v>0.08269122345</v>
      </c>
      <c r="C58" s="581">
        <f t="shared" si="88"/>
        <v>0.03504775096</v>
      </c>
      <c r="D58" s="580">
        <f t="shared" si="89"/>
        <v>0.4836183675</v>
      </c>
      <c r="E58" s="581">
        <f t="shared" si="90"/>
        <v>0.2539720005</v>
      </c>
      <c r="F58" s="580">
        <f t="shared" si="91"/>
        <v>3.281338094</v>
      </c>
      <c r="G58" s="581">
        <f t="shared" si="92"/>
        <v>1.910797334</v>
      </c>
      <c r="H58" s="580">
        <f t="shared" si="93"/>
        <v>11.44521706</v>
      </c>
      <c r="I58" s="581">
        <f t="shared" si="94"/>
        <v>7.359089413</v>
      </c>
      <c r="J58" s="580">
        <f t="shared" si="95"/>
        <v>20.97475412</v>
      </c>
      <c r="K58" s="581">
        <f t="shared" si="96"/>
        <v>20.53314653</v>
      </c>
      <c r="L58" s="580">
        <f t="shared" si="97"/>
        <v>23.92783311</v>
      </c>
      <c r="M58" s="581">
        <f t="shared" si="98"/>
        <v>26.75473513</v>
      </c>
      <c r="N58" s="580">
        <f t="shared" si="99"/>
        <v>19.88723924</v>
      </c>
      <c r="O58" s="581">
        <f t="shared" si="100"/>
        <v>21.65163516</v>
      </c>
      <c r="P58" s="580">
        <f t="shared" si="101"/>
        <v>13.69667356</v>
      </c>
      <c r="Q58" s="581">
        <f t="shared" si="102"/>
        <v>15.27348903</v>
      </c>
      <c r="R58" s="580">
        <f t="shared" si="103"/>
        <v>5.58792207</v>
      </c>
      <c r="S58" s="581">
        <f t="shared" si="104"/>
        <v>5.626061054</v>
      </c>
      <c r="T58" s="580">
        <f t="shared" si="105"/>
        <v>0.6277015599</v>
      </c>
      <c r="U58" s="581">
        <f t="shared" si="106"/>
        <v>0.5945911278</v>
      </c>
      <c r="V58" s="580">
        <f t="shared" si="107"/>
        <v>0.0050115893</v>
      </c>
      <c r="W58" s="581">
        <f t="shared" si="108"/>
        <v>0.007435471916</v>
      </c>
      <c r="X58" s="584">
        <f t="shared" si="109"/>
        <v>100</v>
      </c>
      <c r="Y58" s="585">
        <f t="shared" si="110"/>
        <v>100</v>
      </c>
      <c r="AA58" s="499" t="s">
        <v>13</v>
      </c>
      <c r="AB58" s="580">
        <f t="shared" si="111"/>
        <v>0.09673795456</v>
      </c>
      <c r="AC58" s="581">
        <f t="shared" si="112"/>
        <v>0.0464712083</v>
      </c>
      <c r="AD58" s="580">
        <f t="shared" si="113"/>
        <v>0.6938087709</v>
      </c>
      <c r="AE58" s="581">
        <f t="shared" si="114"/>
        <v>0.2975662613</v>
      </c>
      <c r="AF58" s="580">
        <f t="shared" si="115"/>
        <v>4.708953982</v>
      </c>
      <c r="AG58" s="581">
        <f t="shared" si="116"/>
        <v>2.656972373</v>
      </c>
      <c r="AH58" s="580">
        <f t="shared" si="117"/>
        <v>14.56062245</v>
      </c>
      <c r="AI58" s="581">
        <f t="shared" si="118"/>
        <v>9.732428347</v>
      </c>
      <c r="AJ58" s="580">
        <f t="shared" si="119"/>
        <v>21.98239993</v>
      </c>
      <c r="AK58" s="581">
        <f t="shared" si="120"/>
        <v>23.09765649</v>
      </c>
      <c r="AL58" s="580">
        <f t="shared" si="121"/>
        <v>22.83327786</v>
      </c>
      <c r="AM58" s="581">
        <f t="shared" si="122"/>
        <v>25.32483726</v>
      </c>
      <c r="AN58" s="580">
        <f t="shared" si="123"/>
        <v>17.70200549</v>
      </c>
      <c r="AO58" s="581">
        <f t="shared" si="124"/>
        <v>19.75408351</v>
      </c>
      <c r="AP58" s="580">
        <f t="shared" si="125"/>
        <v>12.60818008</v>
      </c>
      <c r="AQ58" s="581">
        <f t="shared" si="126"/>
        <v>14.19172665</v>
      </c>
      <c r="AR58" s="580">
        <f t="shared" si="127"/>
        <v>4.403137222</v>
      </c>
      <c r="AS58" s="581">
        <f t="shared" si="128"/>
        <v>4.451484813</v>
      </c>
      <c r="AT58" s="580">
        <f t="shared" si="129"/>
        <v>0.4077556795</v>
      </c>
      <c r="AU58" s="581">
        <f t="shared" si="130"/>
        <v>0.445366219</v>
      </c>
      <c r="AV58" s="580">
        <f>AV21*100/$AX21</f>
        <v>0.003120579179</v>
      </c>
      <c r="AW58" s="581">
        <f>AW21*100/$AY21</f>
        <v>0.001406871122</v>
      </c>
      <c r="AX58" s="584">
        <f t="shared" si="131"/>
        <v>100</v>
      </c>
      <c r="AY58" s="585">
        <f t="shared" si="132"/>
        <v>100</v>
      </c>
      <c r="BA58" s="499" t="s">
        <v>13</v>
      </c>
      <c r="BB58" s="580">
        <f t="shared" si="133"/>
        <v>0.1601020119</v>
      </c>
      <c r="BC58" s="581">
        <f t="shared" si="134"/>
        <v>0.06234698848</v>
      </c>
      <c r="BD58" s="580">
        <f t="shared" si="135"/>
        <v>0.896854633</v>
      </c>
      <c r="BE58" s="581">
        <f t="shared" si="136"/>
        <v>0.4538550448</v>
      </c>
      <c r="BF58" s="580">
        <f t="shared" si="137"/>
        <v>4.759138566</v>
      </c>
      <c r="BG58" s="581">
        <f t="shared" si="138"/>
        <v>2.988179664</v>
      </c>
      <c r="BH58" s="580">
        <f t="shared" si="139"/>
        <v>14.11873052</v>
      </c>
      <c r="BI58" s="581">
        <f t="shared" si="140"/>
        <v>13.38973991</v>
      </c>
      <c r="BJ58" s="580">
        <f t="shared" si="141"/>
        <v>21.48625673</v>
      </c>
      <c r="BK58" s="581">
        <f t="shared" si="142"/>
        <v>23.88151026</v>
      </c>
      <c r="BL58" s="580">
        <f t="shared" si="143"/>
        <v>22.0034004</v>
      </c>
      <c r="BM58" s="581">
        <f t="shared" si="144"/>
        <v>23.05779625</v>
      </c>
      <c r="BN58" s="580">
        <f t="shared" si="145"/>
        <v>19.14281666</v>
      </c>
      <c r="BO58" s="581">
        <f t="shared" si="146"/>
        <v>19.69003907</v>
      </c>
      <c r="BP58" s="580">
        <f t="shared" si="147"/>
        <v>12.96259564</v>
      </c>
      <c r="BQ58" s="581">
        <f t="shared" si="148"/>
        <v>12.49552584</v>
      </c>
      <c r="BR58" s="580">
        <f t="shared" si="149"/>
        <v>4.209407764</v>
      </c>
      <c r="BS58" s="581">
        <f t="shared" si="150"/>
        <v>3.727708061</v>
      </c>
      <c r="BT58" s="580">
        <f t="shared" si="151"/>
        <v>0.2521960895</v>
      </c>
      <c r="BU58" s="581">
        <f t="shared" si="152"/>
        <v>0.2493666081</v>
      </c>
      <c r="BV58" s="580">
        <f t="shared" si="157"/>
        <v>0.008500991782</v>
      </c>
      <c r="BW58" s="581">
        <f t="shared" si="158"/>
        <v>0.003932292669</v>
      </c>
      <c r="BX58" s="584">
        <f t="shared" si="153"/>
        <v>100</v>
      </c>
      <c r="BY58" s="585">
        <f t="shared" si="154"/>
        <v>100</v>
      </c>
    </row>
    <row r="59" ht="15.75" customHeight="1">
      <c r="B59" s="515" t="s">
        <v>248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9"/>
      <c r="AB59" s="515" t="s">
        <v>248</v>
      </c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9"/>
      <c r="BB59" s="515" t="s">
        <v>248</v>
      </c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531"/>
    </row>
    <row r="60" ht="15.75" customHeight="1">
      <c r="A60" s="286" t="s">
        <v>79</v>
      </c>
      <c r="B60" s="450" t="s">
        <v>50</v>
      </c>
      <c r="C60" s="8"/>
      <c r="D60" s="450" t="s">
        <v>53</v>
      </c>
      <c r="E60" s="8"/>
      <c r="F60" s="450" t="s">
        <v>54</v>
      </c>
      <c r="G60" s="8"/>
      <c r="H60" s="450" t="s">
        <v>55</v>
      </c>
      <c r="I60" s="8"/>
      <c r="J60" s="450" t="s">
        <v>56</v>
      </c>
      <c r="K60" s="8"/>
      <c r="L60" s="450" t="s">
        <v>57</v>
      </c>
      <c r="M60" s="8"/>
      <c r="N60" s="450" t="s">
        <v>59</v>
      </c>
      <c r="O60" s="8"/>
      <c r="P60" s="450" t="s">
        <v>60</v>
      </c>
      <c r="Q60" s="8"/>
      <c r="R60" s="450" t="s">
        <v>61</v>
      </c>
      <c r="S60" s="8"/>
      <c r="T60" s="450" t="s">
        <v>62</v>
      </c>
      <c r="U60" s="8"/>
      <c r="V60" s="450" t="s">
        <v>65</v>
      </c>
      <c r="W60" s="8"/>
      <c r="X60" s="450" t="s">
        <v>13</v>
      </c>
      <c r="Y60" s="10"/>
      <c r="AA60" s="286" t="s">
        <v>79</v>
      </c>
      <c r="AB60" s="450" t="s">
        <v>50</v>
      </c>
      <c r="AC60" s="8"/>
      <c r="AD60" s="450" t="s">
        <v>53</v>
      </c>
      <c r="AE60" s="8"/>
      <c r="AF60" s="450" t="s">
        <v>54</v>
      </c>
      <c r="AG60" s="8"/>
      <c r="AH60" s="450" t="s">
        <v>55</v>
      </c>
      <c r="AI60" s="8"/>
      <c r="AJ60" s="450" t="s">
        <v>56</v>
      </c>
      <c r="AK60" s="8"/>
      <c r="AL60" s="450" t="s">
        <v>57</v>
      </c>
      <c r="AM60" s="8"/>
      <c r="AN60" s="450" t="s">
        <v>59</v>
      </c>
      <c r="AO60" s="8"/>
      <c r="AP60" s="450" t="s">
        <v>60</v>
      </c>
      <c r="AQ60" s="8"/>
      <c r="AR60" s="450" t="s">
        <v>61</v>
      </c>
      <c r="AS60" s="8"/>
      <c r="AT60" s="450" t="s">
        <v>62</v>
      </c>
      <c r="AU60" s="8"/>
      <c r="AV60" s="450" t="s">
        <v>65</v>
      </c>
      <c r="AW60" s="8"/>
      <c r="AX60" s="450" t="s">
        <v>13</v>
      </c>
      <c r="AY60" s="10"/>
      <c r="BA60" s="286" t="s">
        <v>79</v>
      </c>
      <c r="BB60" s="450" t="s">
        <v>50</v>
      </c>
      <c r="BC60" s="8"/>
      <c r="BD60" s="450" t="s">
        <v>53</v>
      </c>
      <c r="BE60" s="8"/>
      <c r="BF60" s="450" t="s">
        <v>54</v>
      </c>
      <c r="BG60" s="8"/>
      <c r="BH60" s="450" t="s">
        <v>55</v>
      </c>
      <c r="BI60" s="8"/>
      <c r="BJ60" s="450" t="s">
        <v>56</v>
      </c>
      <c r="BK60" s="8"/>
      <c r="BL60" s="450" t="s">
        <v>57</v>
      </c>
      <c r="BM60" s="8"/>
      <c r="BN60" s="450" t="s">
        <v>59</v>
      </c>
      <c r="BO60" s="8"/>
      <c r="BP60" s="450" t="s">
        <v>60</v>
      </c>
      <c r="BQ60" s="8"/>
      <c r="BR60" s="450" t="s">
        <v>61</v>
      </c>
      <c r="BS60" s="8"/>
      <c r="BT60" s="450" t="s">
        <v>62</v>
      </c>
      <c r="BU60" s="8"/>
      <c r="BV60" s="450" t="s">
        <v>65</v>
      </c>
      <c r="BW60" s="8"/>
      <c r="BX60" s="450" t="s">
        <v>13</v>
      </c>
      <c r="BY60" s="10"/>
    </row>
    <row r="61" ht="15.75" customHeight="1">
      <c r="A61" s="187"/>
      <c r="B61" s="25" t="s">
        <v>21</v>
      </c>
      <c r="C61" s="25" t="s">
        <v>44</v>
      </c>
      <c r="D61" s="25" t="s">
        <v>21</v>
      </c>
      <c r="E61" s="25" t="s">
        <v>44</v>
      </c>
      <c r="F61" s="25" t="s">
        <v>21</v>
      </c>
      <c r="G61" s="25" t="s">
        <v>44</v>
      </c>
      <c r="H61" s="25" t="s">
        <v>21</v>
      </c>
      <c r="I61" s="25" t="s">
        <v>44</v>
      </c>
      <c r="J61" s="25" t="s">
        <v>21</v>
      </c>
      <c r="K61" s="25" t="s">
        <v>44</v>
      </c>
      <c r="L61" s="25" t="s">
        <v>21</v>
      </c>
      <c r="M61" s="25" t="s">
        <v>44</v>
      </c>
      <c r="N61" s="25" t="s">
        <v>21</v>
      </c>
      <c r="O61" s="25" t="s">
        <v>44</v>
      </c>
      <c r="P61" s="25" t="s">
        <v>21</v>
      </c>
      <c r="Q61" s="25" t="s">
        <v>44</v>
      </c>
      <c r="R61" s="25" t="s">
        <v>21</v>
      </c>
      <c r="S61" s="25" t="s">
        <v>44</v>
      </c>
      <c r="T61" s="25" t="s">
        <v>21</v>
      </c>
      <c r="U61" s="25" t="s">
        <v>44</v>
      </c>
      <c r="V61" s="25" t="s">
        <v>21</v>
      </c>
      <c r="W61" s="25" t="s">
        <v>44</v>
      </c>
      <c r="X61" s="25" t="s">
        <v>21</v>
      </c>
      <c r="Y61" s="25" t="s">
        <v>44</v>
      </c>
      <c r="AA61" s="187"/>
      <c r="AB61" s="25" t="s">
        <v>21</v>
      </c>
      <c r="AC61" s="25" t="s">
        <v>44</v>
      </c>
      <c r="AD61" s="25" t="s">
        <v>21</v>
      </c>
      <c r="AE61" s="25" t="s">
        <v>44</v>
      </c>
      <c r="AF61" s="25" t="s">
        <v>21</v>
      </c>
      <c r="AG61" s="25" t="s">
        <v>44</v>
      </c>
      <c r="AH61" s="25" t="s">
        <v>21</v>
      </c>
      <c r="AI61" s="25" t="s">
        <v>44</v>
      </c>
      <c r="AJ61" s="25" t="s">
        <v>21</v>
      </c>
      <c r="AK61" s="25" t="s">
        <v>44</v>
      </c>
      <c r="AL61" s="25" t="s">
        <v>21</v>
      </c>
      <c r="AM61" s="25" t="s">
        <v>44</v>
      </c>
      <c r="AN61" s="25" t="s">
        <v>21</v>
      </c>
      <c r="AO61" s="25" t="s">
        <v>44</v>
      </c>
      <c r="AP61" s="25" t="s">
        <v>21</v>
      </c>
      <c r="AQ61" s="25" t="s">
        <v>44</v>
      </c>
      <c r="AR61" s="25" t="s">
        <v>21</v>
      </c>
      <c r="AS61" s="25" t="s">
        <v>44</v>
      </c>
      <c r="AT61" s="25" t="s">
        <v>21</v>
      </c>
      <c r="AU61" s="25" t="s">
        <v>44</v>
      </c>
      <c r="AV61" s="25" t="s">
        <v>21</v>
      </c>
      <c r="AW61" s="25" t="s">
        <v>44</v>
      </c>
      <c r="AX61" s="25" t="s">
        <v>21</v>
      </c>
      <c r="AY61" s="25" t="s">
        <v>44</v>
      </c>
      <c r="BA61" s="187"/>
      <c r="BB61" s="25" t="s">
        <v>21</v>
      </c>
      <c r="BC61" s="25" t="s">
        <v>227</v>
      </c>
      <c r="BD61" s="25" t="s">
        <v>21</v>
      </c>
      <c r="BE61" s="25" t="s">
        <v>227</v>
      </c>
      <c r="BF61" s="25" t="s">
        <v>21</v>
      </c>
      <c r="BG61" s="25" t="s">
        <v>227</v>
      </c>
      <c r="BH61" s="25" t="s">
        <v>21</v>
      </c>
      <c r="BI61" s="25" t="s">
        <v>227</v>
      </c>
      <c r="BJ61" s="25" t="s">
        <v>21</v>
      </c>
      <c r="BK61" s="25" t="s">
        <v>227</v>
      </c>
      <c r="BL61" s="25" t="s">
        <v>21</v>
      </c>
      <c r="BM61" s="25" t="s">
        <v>227</v>
      </c>
      <c r="BN61" s="25" t="s">
        <v>21</v>
      </c>
      <c r="BO61" s="25" t="s">
        <v>227</v>
      </c>
      <c r="BP61" s="25" t="s">
        <v>21</v>
      </c>
      <c r="BQ61" s="25" t="s">
        <v>227</v>
      </c>
      <c r="BR61" s="25" t="s">
        <v>21</v>
      </c>
      <c r="BS61" s="25" t="s">
        <v>227</v>
      </c>
      <c r="BT61" s="25" t="s">
        <v>21</v>
      </c>
      <c r="BU61" s="25" t="s">
        <v>227</v>
      </c>
      <c r="BV61" s="25" t="s">
        <v>21</v>
      </c>
      <c r="BW61" s="25" t="s">
        <v>227</v>
      </c>
      <c r="BX61" s="25" t="s">
        <v>21</v>
      </c>
      <c r="BY61" s="25" t="s">
        <v>227</v>
      </c>
    </row>
    <row r="62" ht="15.75" customHeight="1">
      <c r="A62" s="159" t="s">
        <v>81</v>
      </c>
      <c r="B62" s="235">
        <f t="shared" ref="B62:B77" si="159">IF(ISBLANK(B6),"",B6*100/$X$21)</f>
        <v>0.02129925453</v>
      </c>
      <c r="C62" s="237">
        <f t="shared" ref="C62:C77" si="160">IF(ISBLANK(B6),"",C6*100/$Y$21)</f>
        <v>0.0144366704</v>
      </c>
      <c r="D62" s="235">
        <f t="shared" ref="D62:D77" si="161">IF(ISBLANK(D6),"",D6*100/$X$21)</f>
        <v>0.150347679</v>
      </c>
      <c r="E62" s="237">
        <f t="shared" ref="E62:E77" si="162">IF(ISBLANK(D6),"",E6*100/$Y$21)</f>
        <v>0.07504060378</v>
      </c>
      <c r="F62" s="235">
        <f t="shared" ref="F62:F77" si="163">IF(ISBLANK(F6),"",F6*100/$X$21)</f>
        <v>0.9446845831</v>
      </c>
      <c r="G62" s="237">
        <f t="shared" ref="G62:G77" si="164">IF(ISBLANK(F6),"",G6*100/$Y$21)</f>
        <v>0.5516830359</v>
      </c>
      <c r="H62" s="235">
        <f t="shared" ref="H62:H77" si="165">IF(ISBLANK(H6),"",H6*100/$X$21)</f>
        <v>3.926580217</v>
      </c>
      <c r="I62" s="237">
        <f t="shared" ref="I62:I77" si="166">IF(ISBLANK(H6),"",I6*100/$Y$21)</f>
        <v>2.323015107</v>
      </c>
      <c r="J62" s="235">
        <f t="shared" ref="J62:J77" si="167">IF(ISBLANK(J6),"",J6*100/$X$21)</f>
        <v>6.897199774</v>
      </c>
      <c r="K62" s="237">
        <f t="shared" ref="K62:K77" si="168">IF(ISBLANK(J6),"",K6*100/$Y$21)</f>
        <v>5.392902805</v>
      </c>
      <c r="L62" s="235">
        <f t="shared" ref="L62:L77" si="169">IF(ISBLANK(L6),"",L6*100/$X$21)</f>
        <v>6.339660465</v>
      </c>
      <c r="M62" s="237">
        <f t="shared" ref="M62:M77" si="170">IF(ISBLANK(L6),"",M6*100/$Y$21)</f>
        <v>5.96734746</v>
      </c>
      <c r="N62" s="235">
        <f t="shared" ref="N62:N77" si="171">IF(ISBLANK(N6),"",N6*100/$X$21)</f>
        <v>4.797343858</v>
      </c>
      <c r="O62" s="237">
        <f t="shared" ref="O62:O77" si="172">IF(ISBLANK(N6),"",O6*100/$Y$21)</f>
        <v>4.521450669</v>
      </c>
      <c r="P62" s="235">
        <f t="shared" ref="P62:P77" si="173">IF(ISBLANK(P6),"",P6*100/$X$21)</f>
        <v>3.416651005</v>
      </c>
      <c r="Q62" s="237">
        <f t="shared" ref="Q62:Q77" si="174">IF(ISBLANK(P6),"",Q6*100/$Y$21)</f>
        <v>3.541703902</v>
      </c>
      <c r="R62" s="235">
        <f t="shared" ref="R62:R77" si="175">IF(ISBLANK(R6),"",R6*100/$X$21)</f>
        <v>1.359393598</v>
      </c>
      <c r="S62" s="237">
        <f t="shared" ref="S62:S77" si="176">IF(ISBLANK(R6),"",S6*100/$Y$21)</f>
        <v>1.357788041</v>
      </c>
      <c r="T62" s="235">
        <f t="shared" ref="T62:T77" si="177">IF(ISBLANK(T6),"",T6*100/$X$21)</f>
        <v>0.1277955272</v>
      </c>
      <c r="U62" s="237">
        <f t="shared" ref="U62:U77" si="178">IF(ISBLANK(T6),"",U6*100/$Y$21)</f>
        <v>0.115294801</v>
      </c>
      <c r="V62" s="235" t="str">
        <f t="shared" ref="V62:V77" si="179">IF(ISBLANK(V6),"",V6*100/$X$21)</f>
        <v/>
      </c>
      <c r="W62" s="237" t="str">
        <f t="shared" ref="W62:W77" si="180">IF(ISBLANK(V6),"",W6*100/$Y$21)</f>
        <v/>
      </c>
      <c r="X62" s="109">
        <f t="shared" ref="X62:X77" si="181">IF(ISBLANK(X6),"",X6*100/$X$21)</f>
        <v>27.98095596</v>
      </c>
      <c r="Y62" s="111">
        <f t="shared" ref="Y62:Y77" si="182">IF(ISBLANK(X6),"",Y6*100/$Y$21)</f>
        <v>23.86066309</v>
      </c>
      <c r="AA62" s="159" t="s">
        <v>81</v>
      </c>
      <c r="AB62" s="109">
        <f t="shared" ref="AB62:AB77" si="183">AB6*100/$AX$21</f>
        <v>0.02912540568</v>
      </c>
      <c r="AC62" s="110">
        <f t="shared" ref="AC62:AC77" si="184">AC6*100/$AY$21</f>
        <v>0.01791820197</v>
      </c>
      <c r="AD62" s="109">
        <f t="shared" ref="AD62:AD77" si="185">AD6*100/$AX$21</f>
        <v>0.1945161022</v>
      </c>
      <c r="AE62" s="110">
        <f t="shared" ref="AE62:AE77" si="186">AE6*100/$AY$21</f>
        <v>0.08182619596</v>
      </c>
      <c r="AF62" s="109">
        <f t="shared" ref="AF62:AF77" si="187">AF6*100/$AX$21</f>
        <v>1.541566115</v>
      </c>
      <c r="AG62" s="110">
        <f t="shared" ref="AG62:AG77" si="188">AG6*100/$AY$21</f>
        <v>0.7671979051</v>
      </c>
      <c r="AH62" s="109">
        <f t="shared" ref="AH62:AH77" si="189">AH6*100/$AX$21</f>
        <v>5.94574353</v>
      </c>
      <c r="AI62" s="110">
        <f t="shared" ref="AI62:AI77" si="190">AI6*100/$AY$21</f>
        <v>3.095892792</v>
      </c>
      <c r="AJ62" s="109">
        <f t="shared" ref="AJ62:AJ77" si="191">AJ6*100/$AX$21</f>
        <v>7.348963968</v>
      </c>
      <c r="AK62" s="110">
        <f t="shared" ref="AK62:AK77" si="192">AK6*100/$AY$21</f>
        <v>5.628814032</v>
      </c>
      <c r="AL62" s="109">
        <f t="shared" ref="AL62:AL77" si="193">AL6*100/$AX$21</f>
        <v>6.357659982</v>
      </c>
      <c r="AM62" s="110">
        <f t="shared" ref="AM62:AM77" si="194">AM6*100/$AY$21</f>
        <v>5.504644462</v>
      </c>
      <c r="AN62" s="109">
        <f t="shared" ref="AN62:AN77" si="195">AN6*100/$AX$21</f>
        <v>4.866023134</v>
      </c>
      <c r="AO62" s="110">
        <f t="shared" ref="AO62:AO77" si="196">AO6*100/$AY$21</f>
        <v>4.663896074</v>
      </c>
      <c r="AP62" s="109">
        <f t="shared" ref="AP62:AP77" si="197">AP6*100/$AX$21</f>
        <v>3.383748024</v>
      </c>
      <c r="AQ62" s="110">
        <f t="shared" ref="AQ62:AQ77" si="198">AQ6*100/$AY$21</f>
        <v>3.484256363</v>
      </c>
      <c r="AR62" s="109">
        <f t="shared" ref="AR62:AR77" si="199">AR6*100/$AX$21</f>
        <v>1.103644836</v>
      </c>
      <c r="AS62" s="110">
        <f t="shared" ref="AS62:AS77" si="200">AS6*100/$AY$21</f>
        <v>0.9861947455</v>
      </c>
      <c r="AT62" s="109">
        <f t="shared" ref="AT62:AT77" si="201">AT6*100/$AX$21</f>
        <v>0.08945660315</v>
      </c>
      <c r="AU62" s="110">
        <f t="shared" ref="AU62:AU77" si="202">AU6*100/$AY$21</f>
        <v>0.05330187716</v>
      </c>
      <c r="AV62" s="109"/>
      <c r="AW62" s="110"/>
      <c r="AX62" s="109">
        <f t="shared" ref="AX62:AX77" si="203">AX6*100/$AX$21</f>
        <v>30.8604477</v>
      </c>
      <c r="AY62" s="111">
        <f t="shared" ref="AY62:AY77" si="204">AY6*100/$AY$21</f>
        <v>24.28394265</v>
      </c>
      <c r="BA62" s="159" t="s">
        <v>81</v>
      </c>
      <c r="BB62" s="109">
        <f t="shared" ref="BB62:BB77" si="205">BB6*100/$BX$21</f>
        <v>0.05809011051</v>
      </c>
      <c r="BC62" s="110">
        <f t="shared" ref="BC62:BC77" si="206">BC6*100/$BY$21</f>
        <v>0.0257048397</v>
      </c>
      <c r="BD62" s="109">
        <f t="shared" ref="BD62:BD77" si="207">BD6*100/$BX$21</f>
        <v>0.2040238028</v>
      </c>
      <c r="BE62" s="110">
        <f t="shared" ref="BE62:BE77" si="208">BE6*100/$BY$21</f>
        <v>0.1076299924</v>
      </c>
      <c r="BF62" s="109">
        <f t="shared" ref="BF62:BF77" si="209">BF6*100/$BX$21</f>
        <v>1.409747804</v>
      </c>
      <c r="BG62" s="110">
        <f t="shared" ref="BG62:BG77" si="210">BG6*100/$BY$21</f>
        <v>0.8185991829</v>
      </c>
      <c r="BH62" s="109">
        <f t="shared" ref="BH62:BH77" si="211">BH6*100/$BX$21</f>
        <v>4.647208841</v>
      </c>
      <c r="BI62" s="110">
        <f t="shared" ref="BI62:BI77" si="212">BI6*100/$BY$21</f>
        <v>3.508020841</v>
      </c>
      <c r="BJ62" s="109">
        <f t="shared" ref="BJ62:BJ77" si="213">BJ6*100/$BX$21</f>
        <v>5.637574384</v>
      </c>
      <c r="BK62" s="110">
        <f t="shared" ref="BK62:BK77" si="214">BK6*100/$BY$21</f>
        <v>5.511411215</v>
      </c>
      <c r="BL62" s="109">
        <f t="shared" ref="BL62:BL77" si="215">BL6*100/$BX$21</f>
        <v>5.504392179</v>
      </c>
      <c r="BM62" s="110">
        <f t="shared" ref="BM62:BM77" si="216">BM6*100/$BY$21</f>
        <v>5.071214695</v>
      </c>
      <c r="BN62" s="109">
        <f t="shared" ref="BN62:BN77" si="217">BN6*100/$BX$21</f>
        <v>4.886653443</v>
      </c>
      <c r="BO62" s="110">
        <f t="shared" ref="BO62:BO77" si="218">BO6*100/$BY$21</f>
        <v>4.584971767</v>
      </c>
      <c r="BP62" s="109">
        <f t="shared" ref="BP62:BP77" si="219">BP6*100/$BX$21</f>
        <v>3.160952111</v>
      </c>
      <c r="BQ62" s="110">
        <f t="shared" ref="BQ62:BQ77" si="220">BQ6*100/$BY$21</f>
        <v>3.104991799</v>
      </c>
      <c r="BR62" s="109">
        <f t="shared" ref="BR62:BR77" si="221">BR6*100/$BX$21</f>
        <v>0.9067724568</v>
      </c>
      <c r="BS62" s="110">
        <f t="shared" ref="BS62:BS77" si="222">BS6*100/$BY$21</f>
        <v>0.7113649199</v>
      </c>
      <c r="BT62" s="109">
        <f t="shared" ref="BT62:BT77" si="223">BT6*100/$BX$21</f>
        <v>0.05100595069</v>
      </c>
      <c r="BU62" s="110">
        <f t="shared" ref="BU62:BU77" si="224">BU6*100/$BY$21</f>
        <v>0.0412467003</v>
      </c>
      <c r="BV62" s="109">
        <f>BV6*100/$BX$21</f>
        <v>0.001416831964</v>
      </c>
      <c r="BW62" s="110">
        <f>BW6*100/$BY$21</f>
        <v>0.0003327324566</v>
      </c>
      <c r="BX62" s="109">
        <f t="shared" ref="BX62:BX77" si="225">BX6*100/$BX$21</f>
        <v>26.46783791</v>
      </c>
      <c r="BY62" s="111">
        <f t="shared" ref="BY62:BY77" si="226">BY6*100/$BY$21</f>
        <v>23.48548868</v>
      </c>
    </row>
    <row r="63" ht="15.75" customHeight="1">
      <c r="A63" s="162" t="s">
        <v>83</v>
      </c>
      <c r="B63" s="261" t="str">
        <f t="shared" si="159"/>
        <v/>
      </c>
      <c r="C63" s="262" t="str">
        <f t="shared" si="160"/>
        <v/>
      </c>
      <c r="D63" s="261">
        <f t="shared" si="161"/>
        <v>0.0050115893</v>
      </c>
      <c r="E63" s="262">
        <f t="shared" si="162"/>
        <v>0.003955399444</v>
      </c>
      <c r="F63" s="261">
        <f t="shared" si="163"/>
        <v>0.0701622502</v>
      </c>
      <c r="G63" s="262">
        <f t="shared" si="164"/>
        <v>0.02467571901</v>
      </c>
      <c r="H63" s="261">
        <f t="shared" si="165"/>
        <v>0.1904403934</v>
      </c>
      <c r="I63" s="262">
        <f t="shared" si="166"/>
        <v>0.1135061988</v>
      </c>
      <c r="J63" s="261">
        <f t="shared" si="167"/>
        <v>0.3708576082</v>
      </c>
      <c r="K63" s="262">
        <f t="shared" si="168"/>
        <v>0.3735952028</v>
      </c>
      <c r="L63" s="261">
        <f t="shared" si="169"/>
        <v>0.5663095909</v>
      </c>
      <c r="M63" s="262">
        <f t="shared" si="170"/>
        <v>0.5911706</v>
      </c>
      <c r="N63" s="261">
        <f t="shared" si="171"/>
        <v>0.5274697739</v>
      </c>
      <c r="O63" s="262">
        <f t="shared" si="172"/>
        <v>0.6691428861</v>
      </c>
      <c r="P63" s="261">
        <f t="shared" si="173"/>
        <v>0.308212742</v>
      </c>
      <c r="Q63" s="262">
        <f t="shared" si="174"/>
        <v>0.366716501</v>
      </c>
      <c r="R63" s="261">
        <f t="shared" si="175"/>
        <v>0.1390716031</v>
      </c>
      <c r="S63" s="262">
        <f t="shared" si="176"/>
        <v>0.1349722962</v>
      </c>
      <c r="T63" s="261">
        <f t="shared" si="177"/>
        <v>0.0250579465</v>
      </c>
      <c r="U63" s="262">
        <f t="shared" si="178"/>
        <v>0.02004408571</v>
      </c>
      <c r="V63" s="261">
        <f t="shared" si="179"/>
        <v>0.001252897325</v>
      </c>
      <c r="W63" s="262">
        <f t="shared" si="180"/>
        <v>0.0004413750453</v>
      </c>
      <c r="X63" s="112">
        <f t="shared" si="181"/>
        <v>2.203846395</v>
      </c>
      <c r="Y63" s="114">
        <f t="shared" si="182"/>
        <v>2.298220264</v>
      </c>
      <c r="AA63" s="162" t="s">
        <v>83</v>
      </c>
      <c r="AB63" s="112">
        <f t="shared" si="183"/>
        <v>0.00104019306</v>
      </c>
      <c r="AC63" s="113">
        <f t="shared" si="184"/>
        <v>0.002698765262</v>
      </c>
      <c r="AD63" s="112">
        <f t="shared" si="185"/>
        <v>0.0104019306</v>
      </c>
      <c r="AE63" s="113">
        <f t="shared" si="186"/>
        <v>0.002320902638</v>
      </c>
      <c r="AF63" s="112">
        <f t="shared" si="187"/>
        <v>0.09777814762</v>
      </c>
      <c r="AG63" s="113">
        <f t="shared" si="188"/>
        <v>0.03743379752</v>
      </c>
      <c r="AH63" s="112">
        <f t="shared" si="189"/>
        <v>0.2506865274</v>
      </c>
      <c r="AI63" s="113">
        <f t="shared" si="190"/>
        <v>0.1603536924</v>
      </c>
      <c r="AJ63" s="112">
        <f t="shared" si="191"/>
        <v>0.4472830157</v>
      </c>
      <c r="AK63" s="113">
        <f t="shared" si="192"/>
        <v>0.4319090857</v>
      </c>
      <c r="AL63" s="112">
        <f t="shared" si="193"/>
        <v>0.5617042523</v>
      </c>
      <c r="AM63" s="113">
        <f t="shared" si="194"/>
        <v>0.6415071351</v>
      </c>
      <c r="AN63" s="112">
        <f t="shared" si="195"/>
        <v>0.4576849463</v>
      </c>
      <c r="AO63" s="113">
        <f t="shared" si="196"/>
        <v>0.6132044863</v>
      </c>
      <c r="AP63" s="112">
        <f t="shared" si="197"/>
        <v>0.2621286511</v>
      </c>
      <c r="AQ63" s="113">
        <f t="shared" si="198"/>
        <v>0.3196627236</v>
      </c>
      <c r="AR63" s="112">
        <f t="shared" si="199"/>
        <v>0.121702588</v>
      </c>
      <c r="AS63" s="113">
        <f t="shared" si="200"/>
        <v>0.1142273791</v>
      </c>
      <c r="AT63" s="112">
        <f t="shared" si="201"/>
        <v>0.01248231672</v>
      </c>
      <c r="AU63" s="113">
        <f t="shared" si="202"/>
        <v>0.01271746553</v>
      </c>
      <c r="AV63" s="112"/>
      <c r="AW63" s="113"/>
      <c r="AX63" s="112">
        <f t="shared" si="203"/>
        <v>2.222892569</v>
      </c>
      <c r="AY63" s="114">
        <f t="shared" si="204"/>
        <v>2.336035433</v>
      </c>
      <c r="BA63" s="162" t="s">
        <v>83</v>
      </c>
      <c r="BB63" s="112">
        <f t="shared" si="205"/>
        <v>0</v>
      </c>
      <c r="BC63" s="113">
        <f t="shared" si="206"/>
        <v>0</v>
      </c>
      <c r="BD63" s="112">
        <f t="shared" si="207"/>
        <v>0.02691980731</v>
      </c>
      <c r="BE63" s="113">
        <f t="shared" si="208"/>
        <v>0.004215612844</v>
      </c>
      <c r="BF63" s="112">
        <f t="shared" si="209"/>
        <v>0.07792575801</v>
      </c>
      <c r="BG63" s="113">
        <f t="shared" si="210"/>
        <v>0.03832952869</v>
      </c>
      <c r="BH63" s="112">
        <f t="shared" si="211"/>
        <v>0.2550297535</v>
      </c>
      <c r="BI63" s="113">
        <f t="shared" si="212"/>
        <v>0.2211935055</v>
      </c>
      <c r="BJ63" s="112">
        <f t="shared" si="213"/>
        <v>0.5171436668</v>
      </c>
      <c r="BK63" s="113">
        <f t="shared" si="214"/>
        <v>0.5037433672</v>
      </c>
      <c r="BL63" s="112">
        <f t="shared" si="215"/>
        <v>0.6276565599</v>
      </c>
      <c r="BM63" s="113">
        <f t="shared" si="216"/>
        <v>0.7359796575</v>
      </c>
      <c r="BN63" s="112">
        <f t="shared" si="217"/>
        <v>0.4618872202</v>
      </c>
      <c r="BO63" s="113">
        <f t="shared" si="218"/>
        <v>0.5342892902</v>
      </c>
      <c r="BP63" s="112">
        <f t="shared" si="219"/>
        <v>0.2961178804</v>
      </c>
      <c r="BQ63" s="113">
        <f t="shared" si="220"/>
        <v>0.3049605478</v>
      </c>
      <c r="BR63" s="112">
        <f t="shared" si="221"/>
        <v>0.1090960612</v>
      </c>
      <c r="BS63" s="113">
        <f t="shared" si="222"/>
        <v>0.09018684471</v>
      </c>
      <c r="BT63" s="112">
        <f t="shared" si="223"/>
        <v>0.007084159819</v>
      </c>
      <c r="BU63" s="113">
        <f t="shared" si="224"/>
        <v>0.009566058128</v>
      </c>
      <c r="BV63" s="112"/>
      <c r="BW63" s="113"/>
      <c r="BX63" s="112">
        <f t="shared" si="225"/>
        <v>2.378860867</v>
      </c>
      <c r="BY63" s="114">
        <f t="shared" si="226"/>
        <v>2.442464412</v>
      </c>
    </row>
    <row r="64" ht="15.75" customHeight="1">
      <c r="A64" s="162" t="s">
        <v>85</v>
      </c>
      <c r="B64" s="261">
        <f t="shared" si="159"/>
        <v>0.001252897325</v>
      </c>
      <c r="C64" s="262">
        <f t="shared" si="160"/>
        <v>0.00008318222007</v>
      </c>
      <c r="D64" s="261">
        <f t="shared" si="161"/>
        <v>0.0100231786</v>
      </c>
      <c r="E64" s="262">
        <f t="shared" si="162"/>
        <v>0.004169862447</v>
      </c>
      <c r="F64" s="261">
        <f t="shared" si="163"/>
        <v>0.07266804485</v>
      </c>
      <c r="G64" s="262">
        <f t="shared" si="164"/>
        <v>0.04051224715</v>
      </c>
      <c r="H64" s="261">
        <f t="shared" si="165"/>
        <v>0.2280273132</v>
      </c>
      <c r="I64" s="262">
        <f t="shared" si="166"/>
        <v>0.1425096366</v>
      </c>
      <c r="J64" s="261">
        <f t="shared" si="167"/>
        <v>0.4623191129</v>
      </c>
      <c r="K64" s="262">
        <f t="shared" si="168"/>
        <v>0.5017914048</v>
      </c>
      <c r="L64" s="261">
        <f t="shared" si="169"/>
        <v>0.6101609973</v>
      </c>
      <c r="M64" s="262">
        <f t="shared" si="170"/>
        <v>0.8065639605</v>
      </c>
      <c r="N64" s="261">
        <f t="shared" si="171"/>
        <v>0.5161936979</v>
      </c>
      <c r="O64" s="262">
        <f t="shared" si="172"/>
        <v>0.5578802997</v>
      </c>
      <c r="P64" s="261">
        <f t="shared" si="173"/>
        <v>0.3345235858</v>
      </c>
      <c r="Q64" s="262">
        <f t="shared" si="174"/>
        <v>0.3789460488</v>
      </c>
      <c r="R64" s="261">
        <f t="shared" si="175"/>
        <v>0.1591179603</v>
      </c>
      <c r="S64" s="262">
        <f t="shared" si="176"/>
        <v>0.1185875905</v>
      </c>
      <c r="T64" s="261">
        <f t="shared" si="177"/>
        <v>0.01628766523</v>
      </c>
      <c r="U64" s="262">
        <f t="shared" si="178"/>
        <v>0.0163577957</v>
      </c>
      <c r="V64" s="261" t="str">
        <f t="shared" si="179"/>
        <v/>
      </c>
      <c r="W64" s="262" t="str">
        <f t="shared" si="180"/>
        <v/>
      </c>
      <c r="X64" s="112">
        <f t="shared" si="181"/>
        <v>2.410574453</v>
      </c>
      <c r="Y64" s="114">
        <f t="shared" si="182"/>
        <v>2.567402028</v>
      </c>
      <c r="AA64" s="162" t="s">
        <v>85</v>
      </c>
      <c r="AB64" s="112">
        <f t="shared" si="183"/>
        <v>0.00208038612</v>
      </c>
      <c r="AC64" s="113">
        <f t="shared" si="184"/>
        <v>0.004503265111</v>
      </c>
      <c r="AD64" s="112">
        <f t="shared" si="185"/>
        <v>0.03328617791</v>
      </c>
      <c r="AE64" s="113">
        <f t="shared" si="186"/>
        <v>0.01384408793</v>
      </c>
      <c r="AF64" s="112">
        <f t="shared" si="187"/>
        <v>0.1300241325</v>
      </c>
      <c r="AG64" s="113">
        <f t="shared" si="188"/>
        <v>0.07361125551</v>
      </c>
      <c r="AH64" s="112">
        <f t="shared" si="189"/>
        <v>0.3339019722</v>
      </c>
      <c r="AI64" s="113">
        <f t="shared" si="190"/>
        <v>0.2716808752</v>
      </c>
      <c r="AJ64" s="112">
        <f t="shared" si="191"/>
        <v>0.6532412416</v>
      </c>
      <c r="AK64" s="113">
        <f t="shared" si="192"/>
        <v>0.8821730459</v>
      </c>
      <c r="AL64" s="112">
        <f t="shared" si="193"/>
        <v>0.765582092</v>
      </c>
      <c r="AM64" s="113">
        <f t="shared" si="194"/>
        <v>0.906200995</v>
      </c>
      <c r="AN64" s="112">
        <f t="shared" si="195"/>
        <v>0.6220354498</v>
      </c>
      <c r="AO64" s="113">
        <f t="shared" si="196"/>
        <v>0.691746828</v>
      </c>
      <c r="AP64" s="112">
        <f t="shared" si="197"/>
        <v>0.4535241741</v>
      </c>
      <c r="AQ64" s="113">
        <f t="shared" si="198"/>
        <v>0.5542860491</v>
      </c>
      <c r="AR64" s="112">
        <f t="shared" si="199"/>
        <v>0.1861945577</v>
      </c>
      <c r="AS64" s="113">
        <f t="shared" si="200"/>
        <v>0.178245907</v>
      </c>
      <c r="AT64" s="112">
        <f t="shared" si="201"/>
        <v>0.01144212366</v>
      </c>
      <c r="AU64" s="113">
        <f t="shared" si="202"/>
        <v>0.01859624925</v>
      </c>
      <c r="AV64" s="112"/>
      <c r="AW64" s="113"/>
      <c r="AX64" s="112">
        <f t="shared" si="203"/>
        <v>3.191312308</v>
      </c>
      <c r="AY64" s="114">
        <f t="shared" si="204"/>
        <v>3.594888558</v>
      </c>
      <c r="BA64" s="162" t="s">
        <v>85</v>
      </c>
      <c r="BB64" s="112">
        <f t="shared" si="205"/>
        <v>0.004250495891</v>
      </c>
      <c r="BC64" s="113">
        <f t="shared" si="206"/>
        <v>0.0009144667596</v>
      </c>
      <c r="BD64" s="112">
        <f t="shared" si="207"/>
        <v>0.03542079909</v>
      </c>
      <c r="BE64" s="113">
        <f t="shared" si="208"/>
        <v>0.01694957102</v>
      </c>
      <c r="BF64" s="112">
        <f t="shared" si="209"/>
        <v>0.1416831964</v>
      </c>
      <c r="BG64" s="113">
        <f t="shared" si="210"/>
        <v>0.08545110827</v>
      </c>
      <c r="BH64" s="112">
        <f t="shared" si="211"/>
        <v>0.3697931425</v>
      </c>
      <c r="BI64" s="113">
        <f t="shared" si="212"/>
        <v>0.5063917776</v>
      </c>
      <c r="BJ64" s="112">
        <f t="shared" si="213"/>
        <v>0.7225843015</v>
      </c>
      <c r="BK64" s="587">
        <f t="shared" si="214"/>
        <v>0.9733393465</v>
      </c>
      <c r="BL64" s="112">
        <f t="shared" si="215"/>
        <v>0.6914139983</v>
      </c>
      <c r="BM64" s="113">
        <f t="shared" si="216"/>
        <v>0.8140845394</v>
      </c>
      <c r="BN64" s="112">
        <f t="shared" si="217"/>
        <v>0.6474922074</v>
      </c>
      <c r="BO64" s="113">
        <f t="shared" si="218"/>
        <v>0.7167869795</v>
      </c>
      <c r="BP64" s="112">
        <f t="shared" si="219"/>
        <v>0.545480306</v>
      </c>
      <c r="BQ64" s="113">
        <f t="shared" si="220"/>
        <v>0.5017477178</v>
      </c>
      <c r="BR64" s="112">
        <f t="shared" si="221"/>
        <v>0.1615188439</v>
      </c>
      <c r="BS64" s="113">
        <f t="shared" si="222"/>
        <v>0.153907947</v>
      </c>
      <c r="BT64" s="112">
        <f t="shared" si="223"/>
        <v>0.01133465571</v>
      </c>
      <c r="BU64" s="113">
        <f t="shared" si="224"/>
        <v>0.01023454788</v>
      </c>
      <c r="BV64" s="112"/>
      <c r="BW64" s="113"/>
      <c r="BX64" s="112">
        <f t="shared" si="225"/>
        <v>3.330971947</v>
      </c>
      <c r="BY64" s="114">
        <f t="shared" si="226"/>
        <v>3.779808002</v>
      </c>
    </row>
    <row r="65" ht="15.75" customHeight="1">
      <c r="A65" s="162" t="s">
        <v>87</v>
      </c>
      <c r="B65" s="261">
        <f t="shared" si="159"/>
        <v>0.003758691975</v>
      </c>
      <c r="C65" s="262">
        <f t="shared" si="160"/>
        <v>0.001303074941</v>
      </c>
      <c r="D65" s="261">
        <f t="shared" si="161"/>
        <v>0.01754056255</v>
      </c>
      <c r="E65" s="262">
        <f t="shared" si="162"/>
        <v>0.01144392125</v>
      </c>
      <c r="F65" s="261">
        <f t="shared" si="163"/>
        <v>0.1064962726</v>
      </c>
      <c r="G65" s="262">
        <f t="shared" si="164"/>
        <v>0.05645608682</v>
      </c>
      <c r="H65" s="261">
        <f t="shared" si="165"/>
        <v>0.250579465</v>
      </c>
      <c r="I65" s="262">
        <f t="shared" si="166"/>
        <v>0.1782054865</v>
      </c>
      <c r="J65" s="261">
        <f t="shared" si="167"/>
        <v>0.6652884796</v>
      </c>
      <c r="K65" s="262">
        <f t="shared" si="168"/>
        <v>0.7607371173</v>
      </c>
      <c r="L65" s="261">
        <f t="shared" si="169"/>
        <v>0.8469585917</v>
      </c>
      <c r="M65" s="262">
        <f t="shared" si="170"/>
        <v>1.048827641</v>
      </c>
      <c r="N65" s="261">
        <f t="shared" si="171"/>
        <v>0.813130364</v>
      </c>
      <c r="O65" s="262">
        <f t="shared" si="172"/>
        <v>0.9864932864</v>
      </c>
      <c r="P65" s="261">
        <f t="shared" si="173"/>
        <v>0.6114138946</v>
      </c>
      <c r="Q65" s="262">
        <f t="shared" si="174"/>
        <v>0.7137519704</v>
      </c>
      <c r="R65" s="261">
        <f t="shared" si="175"/>
        <v>0.2242686212</v>
      </c>
      <c r="S65" s="262">
        <f t="shared" si="176"/>
        <v>0.2627018644</v>
      </c>
      <c r="T65" s="261">
        <f t="shared" si="177"/>
        <v>0.03382822778</v>
      </c>
      <c r="U65" s="262">
        <f t="shared" si="178"/>
        <v>0.03045148293</v>
      </c>
      <c r="V65" s="261">
        <f t="shared" si="179"/>
        <v>0.00250579465</v>
      </c>
      <c r="W65" s="262">
        <f t="shared" si="180"/>
        <v>0.005958563111</v>
      </c>
      <c r="X65" s="112">
        <f t="shared" si="181"/>
        <v>3.575768966</v>
      </c>
      <c r="Y65" s="114">
        <f t="shared" si="182"/>
        <v>4.056330495</v>
      </c>
      <c r="AA65" s="162" t="s">
        <v>87</v>
      </c>
      <c r="AB65" s="112">
        <f t="shared" si="183"/>
        <v>0.003120579179</v>
      </c>
      <c r="AC65" s="113">
        <f t="shared" si="184"/>
        <v>0.0005796756154</v>
      </c>
      <c r="AD65" s="112">
        <f t="shared" si="185"/>
        <v>0.0208038612</v>
      </c>
      <c r="AE65" s="113">
        <f t="shared" si="186"/>
        <v>0.01019617824</v>
      </c>
      <c r="AF65" s="112">
        <f t="shared" si="187"/>
        <v>0.1237829741</v>
      </c>
      <c r="AG65" s="113">
        <f t="shared" si="188"/>
        <v>0.07244244645</v>
      </c>
      <c r="AH65" s="112">
        <f t="shared" si="189"/>
        <v>0.3619871848</v>
      </c>
      <c r="AI65" s="113">
        <f t="shared" si="190"/>
        <v>0.3299324718</v>
      </c>
      <c r="AJ65" s="112">
        <f t="shared" si="191"/>
        <v>0.6938087709</v>
      </c>
      <c r="AK65" s="113">
        <f t="shared" si="192"/>
        <v>0.8720030749</v>
      </c>
      <c r="AL65" s="112">
        <f t="shared" si="193"/>
        <v>0.8030290422</v>
      </c>
      <c r="AM65" s="113">
        <f t="shared" si="194"/>
        <v>0.940432473</v>
      </c>
      <c r="AN65" s="112">
        <f t="shared" si="195"/>
        <v>0.6730049097</v>
      </c>
      <c r="AO65" s="113">
        <f t="shared" si="196"/>
        <v>0.779478861</v>
      </c>
      <c r="AP65" s="112">
        <f t="shared" si="197"/>
        <v>0.5148955646</v>
      </c>
      <c r="AQ65" s="113">
        <f t="shared" si="198"/>
        <v>0.6380452835</v>
      </c>
      <c r="AR65" s="112">
        <f t="shared" si="199"/>
        <v>0.1841141716</v>
      </c>
      <c r="AS65" s="113">
        <f t="shared" si="200"/>
        <v>0.2022183556</v>
      </c>
      <c r="AT65" s="112">
        <f t="shared" si="201"/>
        <v>0.02496463344</v>
      </c>
      <c r="AU65" s="113">
        <f t="shared" si="202"/>
        <v>0.04411030683</v>
      </c>
      <c r="AV65" s="112"/>
      <c r="AW65" s="113"/>
      <c r="AX65" s="112">
        <f t="shared" si="203"/>
        <v>3.403511692</v>
      </c>
      <c r="AY65" s="114">
        <f t="shared" si="204"/>
        <v>3.889439127</v>
      </c>
      <c r="BA65" s="162" t="s">
        <v>87</v>
      </c>
      <c r="BB65" s="112">
        <f t="shared" si="205"/>
        <v>0.002833663927</v>
      </c>
      <c r="BC65" s="113">
        <f t="shared" si="206"/>
        <v>0.0005520863287</v>
      </c>
      <c r="BD65" s="112">
        <f t="shared" si="207"/>
        <v>0.04108812695</v>
      </c>
      <c r="BE65" s="113">
        <f t="shared" si="208"/>
        <v>0.01442855096</v>
      </c>
      <c r="BF65" s="112">
        <f t="shared" si="209"/>
        <v>0.1516010201</v>
      </c>
      <c r="BG65" s="113">
        <f t="shared" si="210"/>
        <v>0.09075026617</v>
      </c>
      <c r="BH65" s="112">
        <f t="shared" si="211"/>
        <v>0.5043921791</v>
      </c>
      <c r="BI65" s="113">
        <f t="shared" si="212"/>
        <v>0.5001763421</v>
      </c>
      <c r="BJ65" s="112">
        <f t="shared" si="213"/>
        <v>0.7920090677</v>
      </c>
      <c r="BK65" s="113">
        <f t="shared" si="214"/>
        <v>0.8868436616</v>
      </c>
      <c r="BL65" s="112">
        <f t="shared" si="215"/>
        <v>0.9166902805</v>
      </c>
      <c r="BM65" s="113">
        <f t="shared" si="216"/>
        <v>0.9548116333</v>
      </c>
      <c r="BN65" s="112">
        <f t="shared" si="217"/>
        <v>0.8231793709</v>
      </c>
      <c r="BO65" s="113">
        <f t="shared" si="218"/>
        <v>0.7884439434</v>
      </c>
      <c r="BP65" s="112">
        <f t="shared" si="219"/>
        <v>0.5809011051</v>
      </c>
      <c r="BQ65" s="113">
        <f t="shared" si="220"/>
        <v>0.5704690063</v>
      </c>
      <c r="BR65" s="112">
        <f t="shared" si="221"/>
        <v>0.196939643</v>
      </c>
      <c r="BS65" s="113">
        <f t="shared" si="222"/>
        <v>0.1684616736</v>
      </c>
      <c r="BT65" s="112">
        <f t="shared" si="223"/>
        <v>0.02125247946</v>
      </c>
      <c r="BU65" s="113">
        <f t="shared" si="224"/>
        <v>0.02282349096</v>
      </c>
      <c r="BV65" s="112"/>
      <c r="BW65" s="113"/>
      <c r="BX65" s="112">
        <f t="shared" si="225"/>
        <v>4.030886937</v>
      </c>
      <c r="BY65" s="114">
        <f t="shared" si="226"/>
        <v>3.997760655</v>
      </c>
    </row>
    <row r="66" ht="15.75" customHeight="1">
      <c r="A66" s="162" t="s">
        <v>89</v>
      </c>
      <c r="B66" s="261">
        <f t="shared" si="159"/>
        <v>0.00250579465</v>
      </c>
      <c r="C66" s="262">
        <f t="shared" si="160"/>
        <v>0.0006756433385</v>
      </c>
      <c r="D66" s="261">
        <f t="shared" si="161"/>
        <v>0.01378187058</v>
      </c>
      <c r="E66" s="262">
        <f t="shared" si="162"/>
        <v>0.008861653863</v>
      </c>
      <c r="F66" s="261">
        <f t="shared" si="163"/>
        <v>0.08644991543</v>
      </c>
      <c r="G66" s="262">
        <f t="shared" si="164"/>
        <v>0.05158648648</v>
      </c>
      <c r="H66" s="261">
        <f t="shared" si="165"/>
        <v>0.2706258222</v>
      </c>
      <c r="I66" s="262">
        <f t="shared" si="166"/>
        <v>0.211692927</v>
      </c>
      <c r="J66" s="261">
        <f t="shared" si="167"/>
        <v>0.5136879033</v>
      </c>
      <c r="K66" s="262">
        <f t="shared" si="168"/>
        <v>0.6280593707</v>
      </c>
      <c r="L66" s="261">
        <f t="shared" si="169"/>
        <v>0.8118774666</v>
      </c>
      <c r="M66" s="262">
        <f t="shared" si="170"/>
        <v>1.200219102</v>
      </c>
      <c r="N66" s="261">
        <f t="shared" si="171"/>
        <v>0.7179101673</v>
      </c>
      <c r="O66" s="262">
        <f t="shared" si="172"/>
        <v>0.858114387</v>
      </c>
      <c r="P66" s="261">
        <f t="shared" si="173"/>
        <v>0.4623191129</v>
      </c>
      <c r="Q66" s="262">
        <f t="shared" si="174"/>
        <v>0.6017784279</v>
      </c>
      <c r="R66" s="261">
        <f t="shared" si="175"/>
        <v>0.1866817014</v>
      </c>
      <c r="S66" s="262">
        <f t="shared" si="176"/>
        <v>0.2077003131</v>
      </c>
      <c r="T66" s="261">
        <f t="shared" si="177"/>
        <v>0.0150347679</v>
      </c>
      <c r="U66" s="262">
        <f t="shared" si="178"/>
        <v>0.01562976939</v>
      </c>
      <c r="V66" s="261" t="str">
        <f t="shared" si="179"/>
        <v/>
      </c>
      <c r="W66" s="262" t="str">
        <f t="shared" si="180"/>
        <v/>
      </c>
      <c r="X66" s="112">
        <f t="shared" si="181"/>
        <v>3.080874522</v>
      </c>
      <c r="Y66" s="114">
        <f t="shared" si="182"/>
        <v>3.784318081</v>
      </c>
      <c r="AA66" s="162" t="s">
        <v>89</v>
      </c>
      <c r="AB66" s="112">
        <f t="shared" si="183"/>
        <v>0.00104019306</v>
      </c>
      <c r="AC66" s="113">
        <f t="shared" si="184"/>
        <v>0.000257101306</v>
      </c>
      <c r="AD66" s="112">
        <f t="shared" si="185"/>
        <v>0.0156028959</v>
      </c>
      <c r="AE66" s="113">
        <f t="shared" si="186"/>
        <v>0.008644565651</v>
      </c>
      <c r="AF66" s="112">
        <f t="shared" si="187"/>
        <v>0.1196222019</v>
      </c>
      <c r="AG66" s="113">
        <f t="shared" si="188"/>
        <v>0.1027492993</v>
      </c>
      <c r="AH66" s="112">
        <f t="shared" si="189"/>
        <v>0.3089373388</v>
      </c>
      <c r="AI66" s="113">
        <f t="shared" si="190"/>
        <v>0.2866983862</v>
      </c>
      <c r="AJ66" s="112">
        <f t="shared" si="191"/>
        <v>0.5263376883</v>
      </c>
      <c r="AK66" s="113">
        <f t="shared" si="192"/>
        <v>0.7944433841</v>
      </c>
      <c r="AL66" s="112">
        <f t="shared" si="193"/>
        <v>0.7385370725</v>
      </c>
      <c r="AM66" s="113">
        <f t="shared" si="194"/>
        <v>1.063568967</v>
      </c>
      <c r="AN66" s="112">
        <f t="shared" si="195"/>
        <v>0.5856286927</v>
      </c>
      <c r="AO66" s="113">
        <f t="shared" si="196"/>
        <v>0.7958918143</v>
      </c>
      <c r="AP66" s="112">
        <f t="shared" si="197"/>
        <v>0.3952733627</v>
      </c>
      <c r="AQ66" s="113">
        <f t="shared" si="198"/>
        <v>0.4988108763</v>
      </c>
      <c r="AR66" s="112">
        <f t="shared" si="199"/>
        <v>0.1237829741</v>
      </c>
      <c r="AS66" s="113">
        <f t="shared" si="200"/>
        <v>0.1894950791</v>
      </c>
      <c r="AT66" s="112">
        <f t="shared" si="201"/>
        <v>0.0104019306</v>
      </c>
      <c r="AU66" s="113">
        <f t="shared" si="202"/>
        <v>0.009762264341</v>
      </c>
      <c r="AV66" s="112"/>
      <c r="AW66" s="113"/>
      <c r="AX66" s="112">
        <f t="shared" si="203"/>
        <v>2.825164351</v>
      </c>
      <c r="AY66" s="114">
        <f t="shared" si="204"/>
        <v>3.750321737</v>
      </c>
      <c r="BA66" s="162" t="s">
        <v>89</v>
      </c>
      <c r="BB66" s="112">
        <f t="shared" si="205"/>
        <v>0.001416831964</v>
      </c>
      <c r="BC66" s="113">
        <f t="shared" si="206"/>
        <v>0.002555990235</v>
      </c>
      <c r="BD66" s="112">
        <f t="shared" si="207"/>
        <v>0.03400396713</v>
      </c>
      <c r="BE66" s="113">
        <f t="shared" si="208"/>
        <v>0.01988046029</v>
      </c>
      <c r="BF66" s="112">
        <f t="shared" si="209"/>
        <v>0.1246812128</v>
      </c>
      <c r="BG66" s="113">
        <f t="shared" si="210"/>
        <v>0.09695788728</v>
      </c>
      <c r="BH66" s="112">
        <f t="shared" si="211"/>
        <v>0.3655426466</v>
      </c>
      <c r="BI66" s="113">
        <f t="shared" si="212"/>
        <v>0.4262977245</v>
      </c>
      <c r="BJ66" s="112">
        <f t="shared" si="213"/>
        <v>0.7594219326</v>
      </c>
      <c r="BK66" s="113">
        <f t="shared" si="214"/>
        <v>1.043091681</v>
      </c>
      <c r="BL66" s="112">
        <f t="shared" si="215"/>
        <v>0.820345707</v>
      </c>
      <c r="BM66" s="113">
        <f t="shared" si="216"/>
        <v>0.9899665136</v>
      </c>
      <c r="BN66" s="112">
        <f t="shared" si="217"/>
        <v>0.6956644942</v>
      </c>
      <c r="BO66" s="113">
        <f t="shared" si="218"/>
        <v>0.8650980649</v>
      </c>
      <c r="BP66" s="112">
        <f t="shared" si="219"/>
        <v>0.4916406914</v>
      </c>
      <c r="BQ66" s="113">
        <f t="shared" si="220"/>
        <v>0.5108617042</v>
      </c>
      <c r="BR66" s="112">
        <f t="shared" si="221"/>
        <v>0.1260980448</v>
      </c>
      <c r="BS66" s="113">
        <f t="shared" si="222"/>
        <v>0.150137032</v>
      </c>
      <c r="BT66" s="112">
        <f t="shared" si="223"/>
        <v>0.004250495891</v>
      </c>
      <c r="BU66" s="113">
        <f t="shared" si="224"/>
        <v>0.0064655966</v>
      </c>
      <c r="BV66" s="112"/>
      <c r="BW66" s="113"/>
      <c r="BX66" s="112">
        <f t="shared" si="225"/>
        <v>3.423066024</v>
      </c>
      <c r="BY66" s="114">
        <f t="shared" si="226"/>
        <v>4.111312654</v>
      </c>
    </row>
    <row r="67" ht="15.75" customHeight="1">
      <c r="A67" s="162" t="s">
        <v>91</v>
      </c>
      <c r="B67" s="261">
        <f t="shared" si="159"/>
        <v>0.003758691975</v>
      </c>
      <c r="C67" s="262">
        <f t="shared" si="160"/>
        <v>0.002085497089</v>
      </c>
      <c r="D67" s="261">
        <f t="shared" si="161"/>
        <v>0.006264486625</v>
      </c>
      <c r="E67" s="262">
        <f t="shared" si="162"/>
        <v>0.005994212634</v>
      </c>
      <c r="F67" s="261">
        <f t="shared" si="163"/>
        <v>0.09146150473</v>
      </c>
      <c r="G67" s="262">
        <f t="shared" si="164"/>
        <v>0.04718563696</v>
      </c>
      <c r="H67" s="261">
        <f t="shared" si="165"/>
        <v>0.2956837687</v>
      </c>
      <c r="I67" s="262">
        <f t="shared" si="166"/>
        <v>0.2185250753</v>
      </c>
      <c r="J67" s="261">
        <f t="shared" si="167"/>
        <v>0.4598133183</v>
      </c>
      <c r="K67" s="262">
        <f t="shared" si="168"/>
        <v>0.5040244667</v>
      </c>
      <c r="L67" s="261">
        <f t="shared" si="169"/>
        <v>0.6715529662</v>
      </c>
      <c r="M67" s="262">
        <f t="shared" si="170"/>
        <v>0.8380165277</v>
      </c>
      <c r="N67" s="261">
        <f t="shared" si="171"/>
        <v>0.6076552027</v>
      </c>
      <c r="O67" s="262">
        <f t="shared" si="172"/>
        <v>0.7707301915</v>
      </c>
      <c r="P67" s="261">
        <f t="shared" si="173"/>
        <v>0.408444528</v>
      </c>
      <c r="Q67" s="262">
        <f t="shared" si="174"/>
        <v>0.4719859558</v>
      </c>
      <c r="R67" s="261">
        <f t="shared" si="175"/>
        <v>0.1403245004</v>
      </c>
      <c r="S67" s="262">
        <f t="shared" si="176"/>
        <v>0.1585326502</v>
      </c>
      <c r="T67" s="261">
        <f t="shared" si="177"/>
        <v>0.0150347679</v>
      </c>
      <c r="U67" s="262">
        <f t="shared" si="178"/>
        <v>0.01950368421</v>
      </c>
      <c r="V67" s="261" t="str">
        <f t="shared" si="179"/>
        <v/>
      </c>
      <c r="W67" s="262" t="str">
        <f t="shared" si="180"/>
        <v/>
      </c>
      <c r="X67" s="112">
        <f t="shared" si="181"/>
        <v>2.699993736</v>
      </c>
      <c r="Y67" s="114">
        <f t="shared" si="182"/>
        <v>3.036583898</v>
      </c>
      <c r="AA67" s="162" t="s">
        <v>91</v>
      </c>
      <c r="AB67" s="112">
        <f t="shared" si="183"/>
        <v>0.00208038612</v>
      </c>
      <c r="AC67" s="113">
        <f t="shared" si="184"/>
        <v>0.00004524557145</v>
      </c>
      <c r="AD67" s="112">
        <f t="shared" si="185"/>
        <v>0.02912540568</v>
      </c>
      <c r="AE67" s="113">
        <f t="shared" si="186"/>
        <v>0.006125550145</v>
      </c>
      <c r="AF67" s="112">
        <f t="shared" si="187"/>
        <v>0.1539485729</v>
      </c>
      <c r="AG67" s="113">
        <f t="shared" si="188"/>
        <v>0.06630432771</v>
      </c>
      <c r="AH67" s="112">
        <f t="shared" si="189"/>
        <v>0.4067154864</v>
      </c>
      <c r="AI67" s="113">
        <f t="shared" si="190"/>
        <v>0.306965638</v>
      </c>
      <c r="AJ67" s="112">
        <f t="shared" si="191"/>
        <v>0.678205875</v>
      </c>
      <c r="AK67" s="113">
        <f t="shared" si="192"/>
        <v>0.7437481989</v>
      </c>
      <c r="AL67" s="112">
        <f t="shared" si="193"/>
        <v>0.8727219772</v>
      </c>
      <c r="AM67" s="113">
        <f t="shared" si="194"/>
        <v>1.006818856</v>
      </c>
      <c r="AN67" s="112">
        <f t="shared" si="195"/>
        <v>0.7073312807</v>
      </c>
      <c r="AO67" s="113">
        <f t="shared" si="196"/>
        <v>0.8440116475</v>
      </c>
      <c r="AP67" s="112">
        <f t="shared" si="197"/>
        <v>0.4816093867</v>
      </c>
      <c r="AQ67" s="113">
        <f t="shared" si="198"/>
        <v>0.5460631849</v>
      </c>
      <c r="AR67" s="112">
        <f t="shared" si="199"/>
        <v>0.1622701173</v>
      </c>
      <c r="AS67" s="113">
        <f t="shared" si="200"/>
        <v>0.2020305922</v>
      </c>
      <c r="AT67" s="112">
        <f t="shared" si="201"/>
        <v>0.0208038612</v>
      </c>
      <c r="AU67" s="113">
        <f t="shared" si="202"/>
        <v>0.0239642559</v>
      </c>
      <c r="AV67" s="112"/>
      <c r="AW67" s="113"/>
      <c r="AX67" s="112">
        <f t="shared" si="203"/>
        <v>3.514812349</v>
      </c>
      <c r="AY67" s="114">
        <f t="shared" si="204"/>
        <v>3.746077497</v>
      </c>
      <c r="BA67" s="162" t="s">
        <v>91</v>
      </c>
      <c r="BB67" s="112">
        <f t="shared" si="205"/>
        <v>0.007084159819</v>
      </c>
      <c r="BC67" s="113">
        <f t="shared" si="206"/>
        <v>0.001149407635</v>
      </c>
      <c r="BD67" s="112">
        <f t="shared" si="207"/>
        <v>0.04108812695</v>
      </c>
      <c r="BE67" s="113">
        <f t="shared" si="208"/>
        <v>0.011767214</v>
      </c>
      <c r="BF67" s="112">
        <f t="shared" si="209"/>
        <v>0.1756871635</v>
      </c>
      <c r="BG67" s="113">
        <f t="shared" si="210"/>
        <v>0.104265913</v>
      </c>
      <c r="BH67" s="112">
        <f t="shared" si="211"/>
        <v>0.3967129498</v>
      </c>
      <c r="BI67" s="113">
        <f t="shared" si="212"/>
        <v>0.3619211916</v>
      </c>
      <c r="BJ67" s="112">
        <f t="shared" si="213"/>
        <v>0.7551714367</v>
      </c>
      <c r="BK67" s="113">
        <f t="shared" si="214"/>
        <v>0.8824029134</v>
      </c>
      <c r="BL67" s="112">
        <f t="shared" si="215"/>
        <v>0.860017002</v>
      </c>
      <c r="BM67" s="113">
        <f t="shared" si="216"/>
        <v>0.9352610231</v>
      </c>
      <c r="BN67" s="112">
        <f t="shared" si="217"/>
        <v>0.7920090677</v>
      </c>
      <c r="BO67" s="113">
        <f t="shared" si="218"/>
        <v>0.8108169326</v>
      </c>
      <c r="BP67" s="112">
        <f t="shared" si="219"/>
        <v>0.5128931709</v>
      </c>
      <c r="BQ67" s="113">
        <f t="shared" si="220"/>
        <v>0.5250771602</v>
      </c>
      <c r="BR67" s="112">
        <f t="shared" si="221"/>
        <v>0.1671861717</v>
      </c>
      <c r="BS67" s="113">
        <f t="shared" si="222"/>
        <v>0.1587847487</v>
      </c>
      <c r="BT67" s="112">
        <f t="shared" si="223"/>
        <v>0.009917823746</v>
      </c>
      <c r="BU67" s="113">
        <f t="shared" si="224"/>
        <v>0.012109949</v>
      </c>
      <c r="BV67" s="112"/>
      <c r="BW67" s="113"/>
      <c r="BX67" s="112">
        <f t="shared" si="225"/>
        <v>3.717767073</v>
      </c>
      <c r="BY67" s="114">
        <f t="shared" si="226"/>
        <v>3.803556453</v>
      </c>
    </row>
    <row r="68" ht="15.75" customHeight="1">
      <c r="A68" s="162" t="s">
        <v>93</v>
      </c>
      <c r="B68" s="261">
        <f t="shared" si="159"/>
        <v>0.00751738395</v>
      </c>
      <c r="C68" s="262">
        <f t="shared" si="160"/>
        <v>0.003503270636</v>
      </c>
      <c r="D68" s="261">
        <f t="shared" si="161"/>
        <v>0.02255215185</v>
      </c>
      <c r="E68" s="262">
        <f t="shared" si="162"/>
        <v>0.008081623055</v>
      </c>
      <c r="F68" s="261">
        <f t="shared" si="163"/>
        <v>0.1816701121</v>
      </c>
      <c r="G68" s="262">
        <f t="shared" si="164"/>
        <v>0.1015297584</v>
      </c>
      <c r="H68" s="261">
        <f t="shared" si="165"/>
        <v>0.5988849214</v>
      </c>
      <c r="I68" s="262">
        <f t="shared" si="166"/>
        <v>0.3782565237</v>
      </c>
      <c r="J68" s="261">
        <f t="shared" si="167"/>
        <v>1.093779365</v>
      </c>
      <c r="K68" s="262">
        <f t="shared" si="168"/>
        <v>1.273679662</v>
      </c>
      <c r="L68" s="261">
        <f t="shared" si="169"/>
        <v>1.410762388</v>
      </c>
      <c r="M68" s="262">
        <f t="shared" si="170"/>
        <v>1.828705939</v>
      </c>
      <c r="N68" s="261">
        <f t="shared" si="171"/>
        <v>1.290484245</v>
      </c>
      <c r="O68" s="262">
        <f t="shared" si="172"/>
        <v>1.491995346</v>
      </c>
      <c r="P68" s="261">
        <f t="shared" si="173"/>
        <v>0.8381883105</v>
      </c>
      <c r="Q68" s="262">
        <f t="shared" si="174"/>
        <v>0.8875922059</v>
      </c>
      <c r="R68" s="261">
        <f t="shared" si="175"/>
        <v>0.3370293804</v>
      </c>
      <c r="S68" s="262">
        <f t="shared" si="176"/>
        <v>0.3339258001</v>
      </c>
      <c r="T68" s="261">
        <f t="shared" si="177"/>
        <v>0.02756374115</v>
      </c>
      <c r="U68" s="262">
        <f t="shared" si="178"/>
        <v>0.01822072579</v>
      </c>
      <c r="V68" s="261" t="str">
        <f t="shared" si="179"/>
        <v/>
      </c>
      <c r="W68" s="262" t="str">
        <f t="shared" si="180"/>
        <v/>
      </c>
      <c r="X68" s="112">
        <f t="shared" si="181"/>
        <v>5.808431999</v>
      </c>
      <c r="Y68" s="114">
        <f t="shared" si="182"/>
        <v>6.325490855</v>
      </c>
      <c r="AA68" s="162" t="s">
        <v>93</v>
      </c>
      <c r="AB68" s="112">
        <f t="shared" si="183"/>
        <v>0.004160772239</v>
      </c>
      <c r="AC68" s="113">
        <f t="shared" si="184"/>
        <v>0.004816058393</v>
      </c>
      <c r="AD68" s="112">
        <f t="shared" si="185"/>
        <v>0.04888907381</v>
      </c>
      <c r="AE68" s="113">
        <f t="shared" si="186"/>
        <v>0.01852093882</v>
      </c>
      <c r="AF68" s="112">
        <f t="shared" si="187"/>
        <v>0.2444453691</v>
      </c>
      <c r="AG68" s="113">
        <f t="shared" si="188"/>
        <v>0.1268076572</v>
      </c>
      <c r="AH68" s="112">
        <f t="shared" si="189"/>
        <v>0.6626029791</v>
      </c>
      <c r="AI68" s="113">
        <f t="shared" si="190"/>
        <v>0.5154690459</v>
      </c>
      <c r="AJ68" s="112">
        <f t="shared" si="191"/>
        <v>1.20350337</v>
      </c>
      <c r="AK68" s="113">
        <f t="shared" si="192"/>
        <v>1.536386192</v>
      </c>
      <c r="AL68" s="112">
        <f t="shared" si="193"/>
        <v>1.422984106</v>
      </c>
      <c r="AM68" s="113">
        <f t="shared" si="194"/>
        <v>1.750680226</v>
      </c>
      <c r="AN68" s="112">
        <f t="shared" si="195"/>
        <v>1.066197886</v>
      </c>
      <c r="AO68" s="113">
        <f t="shared" si="196"/>
        <v>1.231946231</v>
      </c>
      <c r="AP68" s="112">
        <f t="shared" si="197"/>
        <v>0.74789881</v>
      </c>
      <c r="AQ68" s="113">
        <f t="shared" si="198"/>
        <v>0.7807515516</v>
      </c>
      <c r="AR68" s="112">
        <f t="shared" si="199"/>
        <v>0.2818923192</v>
      </c>
      <c r="AS68" s="113">
        <f t="shared" si="200"/>
        <v>0.284222599</v>
      </c>
      <c r="AT68" s="112">
        <f t="shared" si="201"/>
        <v>0.01664308896</v>
      </c>
      <c r="AU68" s="113">
        <f t="shared" si="202"/>
        <v>0.01162836816</v>
      </c>
      <c r="AV68" s="112"/>
      <c r="AW68" s="113"/>
      <c r="AX68" s="112">
        <f t="shared" si="203"/>
        <v>5.699217775</v>
      </c>
      <c r="AY68" s="114">
        <f t="shared" si="204"/>
        <v>6.261228868</v>
      </c>
      <c r="BA68" s="162" t="s">
        <v>93</v>
      </c>
      <c r="BB68" s="112">
        <f t="shared" si="205"/>
        <v>0.007084159819</v>
      </c>
      <c r="BC68" s="113">
        <f t="shared" si="206"/>
        <v>0.003117837724</v>
      </c>
      <c r="BD68" s="112">
        <f t="shared" si="207"/>
        <v>0.06800793426</v>
      </c>
      <c r="BE68" s="113">
        <f t="shared" si="208"/>
        <v>0.03154632595</v>
      </c>
      <c r="BF68" s="112">
        <f t="shared" si="209"/>
        <v>0.2606970813</v>
      </c>
      <c r="BG68" s="113">
        <f t="shared" si="210"/>
        <v>0.1461153374</v>
      </c>
      <c r="BH68" s="112">
        <f t="shared" si="211"/>
        <v>0.7565882686</v>
      </c>
      <c r="BI68" s="113">
        <f t="shared" si="212"/>
        <v>0.9203159645</v>
      </c>
      <c r="BJ68" s="112">
        <f t="shared" si="213"/>
        <v>1.287900255</v>
      </c>
      <c r="BK68" s="113">
        <f t="shared" si="214"/>
        <v>1.643168818</v>
      </c>
      <c r="BL68" s="112">
        <f t="shared" si="215"/>
        <v>1.523094361</v>
      </c>
      <c r="BM68" s="113">
        <f t="shared" si="216"/>
        <v>1.661378114</v>
      </c>
      <c r="BN68" s="112">
        <f t="shared" si="217"/>
        <v>1.238311136</v>
      </c>
      <c r="BO68" s="113">
        <f t="shared" si="218"/>
        <v>1.326158468</v>
      </c>
      <c r="BP68" s="112">
        <f t="shared" si="219"/>
        <v>0.820345707</v>
      </c>
      <c r="BQ68" s="113">
        <f t="shared" si="220"/>
        <v>0.7116755843</v>
      </c>
      <c r="BR68" s="112">
        <f t="shared" si="221"/>
        <v>0.2819495608</v>
      </c>
      <c r="BS68" s="113">
        <f t="shared" si="222"/>
        <v>0.2116248678</v>
      </c>
      <c r="BT68" s="112">
        <f t="shared" si="223"/>
        <v>0.01275148767</v>
      </c>
      <c r="BU68" s="113">
        <f t="shared" si="224"/>
        <v>0.008207904737</v>
      </c>
      <c r="BV68" s="112">
        <f>BV12*100/$BX$21</f>
        <v>0.001416831964</v>
      </c>
      <c r="BW68" s="113">
        <f>BW12*100/$BY$21</f>
        <v>0.0009830731673</v>
      </c>
      <c r="BX68" s="112">
        <f t="shared" si="225"/>
        <v>6.258146784</v>
      </c>
      <c r="BY68" s="114">
        <f t="shared" si="226"/>
        <v>6.664292295</v>
      </c>
    </row>
    <row r="69" ht="15.75" customHeight="1">
      <c r="A69" s="162" t="s">
        <v>95</v>
      </c>
      <c r="B69" s="261" t="str">
        <f t="shared" si="159"/>
        <v/>
      </c>
      <c r="C69" s="262" t="str">
        <f t="shared" si="160"/>
        <v/>
      </c>
      <c r="D69" s="261">
        <f t="shared" si="161"/>
        <v>0.01879345988</v>
      </c>
      <c r="E69" s="262">
        <f t="shared" si="162"/>
        <v>0.008377948414</v>
      </c>
      <c r="F69" s="261">
        <f t="shared" si="163"/>
        <v>0.1265426298</v>
      </c>
      <c r="G69" s="262">
        <f t="shared" si="164"/>
        <v>0.05968539319</v>
      </c>
      <c r="H69" s="261">
        <f t="shared" si="165"/>
        <v>0.458560421</v>
      </c>
      <c r="I69" s="262">
        <f t="shared" si="166"/>
        <v>0.2682036743</v>
      </c>
      <c r="J69" s="261">
        <f t="shared" si="167"/>
        <v>0.7730376496</v>
      </c>
      <c r="K69" s="262">
        <f t="shared" si="168"/>
        <v>0.6774371035</v>
      </c>
      <c r="L69" s="261">
        <f t="shared" si="169"/>
        <v>0.959719351</v>
      </c>
      <c r="M69" s="262">
        <f t="shared" si="170"/>
        <v>0.9705546389</v>
      </c>
      <c r="N69" s="261">
        <f t="shared" si="171"/>
        <v>0.9070976633</v>
      </c>
      <c r="O69" s="262">
        <f t="shared" si="172"/>
        <v>0.8065486079</v>
      </c>
      <c r="P69" s="261">
        <f t="shared" si="173"/>
        <v>0.558792207</v>
      </c>
      <c r="Q69" s="262">
        <f t="shared" si="174"/>
        <v>0.4766254289</v>
      </c>
      <c r="R69" s="261">
        <f t="shared" si="175"/>
        <v>0.2819018981</v>
      </c>
      <c r="S69" s="262">
        <f t="shared" si="176"/>
        <v>0.199477698</v>
      </c>
      <c r="T69" s="261">
        <f t="shared" si="177"/>
        <v>0.0350811251</v>
      </c>
      <c r="U69" s="262">
        <f t="shared" si="178"/>
        <v>0.02374779629</v>
      </c>
      <c r="V69" s="261">
        <f t="shared" si="179"/>
        <v>0.001252897325</v>
      </c>
      <c r="W69" s="262">
        <f t="shared" si="180"/>
        <v>0.00103553376</v>
      </c>
      <c r="X69" s="112">
        <f t="shared" si="181"/>
        <v>4.120779302</v>
      </c>
      <c r="Y69" s="114">
        <f t="shared" si="182"/>
        <v>3.491693823</v>
      </c>
      <c r="AA69" s="162" t="s">
        <v>95</v>
      </c>
      <c r="AB69" s="112">
        <f t="shared" si="183"/>
        <v>0.00104019306</v>
      </c>
      <c r="AC69" s="113">
        <f t="shared" si="184"/>
        <v>0.0002555044035</v>
      </c>
      <c r="AD69" s="112">
        <f t="shared" si="185"/>
        <v>0.02808521262</v>
      </c>
      <c r="AE69" s="113">
        <f t="shared" si="186"/>
        <v>0.007442200883</v>
      </c>
      <c r="AF69" s="112">
        <f t="shared" si="187"/>
        <v>0.2288424732</v>
      </c>
      <c r="AG69" s="113">
        <f t="shared" si="188"/>
        <v>0.1200571702</v>
      </c>
      <c r="AH69" s="112">
        <f t="shared" si="189"/>
        <v>0.503453441</v>
      </c>
      <c r="AI69" s="113">
        <f t="shared" si="190"/>
        <v>0.2812741333</v>
      </c>
      <c r="AJ69" s="112">
        <f t="shared" si="191"/>
        <v>0.8654406258</v>
      </c>
      <c r="AK69" s="113">
        <f t="shared" si="192"/>
        <v>0.9148298593</v>
      </c>
      <c r="AL69" s="112">
        <f t="shared" si="193"/>
        <v>1.116127153</v>
      </c>
      <c r="AM69" s="113">
        <f t="shared" si="194"/>
        <v>1.305852107</v>
      </c>
      <c r="AN69" s="112">
        <f t="shared" si="195"/>
        <v>0.8051094283</v>
      </c>
      <c r="AO69" s="113">
        <f t="shared" si="196"/>
        <v>0.8499570269</v>
      </c>
      <c r="AP69" s="112">
        <f t="shared" si="197"/>
        <v>0.5315386536</v>
      </c>
      <c r="AQ69" s="113">
        <f t="shared" si="198"/>
        <v>0.4682973733</v>
      </c>
      <c r="AR69" s="112">
        <f t="shared" si="199"/>
        <v>0.2288424732</v>
      </c>
      <c r="AS69" s="113">
        <f t="shared" si="200"/>
        <v>0.1356424516</v>
      </c>
      <c r="AT69" s="112">
        <f t="shared" si="201"/>
        <v>0.0156028959</v>
      </c>
      <c r="AU69" s="113">
        <f t="shared" si="202"/>
        <v>0.01549230407</v>
      </c>
      <c r="AV69" s="112"/>
      <c r="AW69" s="113"/>
      <c r="AX69" s="112">
        <f t="shared" si="203"/>
        <v>4.32408255</v>
      </c>
      <c r="AY69" s="114">
        <f t="shared" si="204"/>
        <v>4.099100131</v>
      </c>
      <c r="BA69" s="162" t="s">
        <v>95</v>
      </c>
      <c r="BB69" s="112">
        <f t="shared" si="205"/>
        <v>0.009917823746</v>
      </c>
      <c r="BC69" s="113">
        <f t="shared" si="206"/>
        <v>0.001591822321</v>
      </c>
      <c r="BD69" s="112">
        <f t="shared" si="207"/>
        <v>0.02550297535</v>
      </c>
      <c r="BE69" s="113">
        <f t="shared" si="208"/>
        <v>0.009617252041</v>
      </c>
      <c r="BF69" s="112">
        <f t="shared" si="209"/>
        <v>0.2210257863</v>
      </c>
      <c r="BG69" s="113">
        <f t="shared" si="210"/>
        <v>0.1044125131</v>
      </c>
      <c r="BH69" s="112">
        <f t="shared" si="211"/>
        <v>0.5284783225</v>
      </c>
      <c r="BI69" s="113">
        <f t="shared" si="212"/>
        <v>0.475572677</v>
      </c>
      <c r="BJ69" s="112">
        <f t="shared" si="213"/>
        <v>0.8940209691</v>
      </c>
      <c r="BK69" s="113">
        <f t="shared" si="214"/>
        <v>0.8792722969</v>
      </c>
      <c r="BL69" s="112">
        <f t="shared" si="215"/>
        <v>1.066874469</v>
      </c>
      <c r="BM69" s="113">
        <f t="shared" si="216"/>
        <v>1.146053357</v>
      </c>
      <c r="BN69" s="112">
        <f t="shared" si="217"/>
        <v>0.7466704449</v>
      </c>
      <c r="BO69" s="113">
        <f t="shared" si="218"/>
        <v>0.6264119052</v>
      </c>
      <c r="BP69" s="112">
        <f t="shared" si="219"/>
        <v>0.5681496175</v>
      </c>
      <c r="BQ69" s="113">
        <f t="shared" si="220"/>
        <v>0.3972400002</v>
      </c>
      <c r="BR69" s="112">
        <f t="shared" si="221"/>
        <v>0.2224426183</v>
      </c>
      <c r="BS69" s="113">
        <f t="shared" si="222"/>
        <v>0.1475119521</v>
      </c>
      <c r="BT69" s="112">
        <f t="shared" si="223"/>
        <v>0.01700198356</v>
      </c>
      <c r="BU69" s="113">
        <f t="shared" si="224"/>
        <v>0.01098618445</v>
      </c>
      <c r="BV69" s="112"/>
      <c r="BW69" s="113"/>
      <c r="BX69" s="112">
        <f t="shared" si="225"/>
        <v>4.30008501</v>
      </c>
      <c r="BY69" s="114">
        <f t="shared" si="226"/>
        <v>3.79866996</v>
      </c>
    </row>
    <row r="70" ht="15.75" customHeight="1">
      <c r="A70" s="162" t="s">
        <v>97</v>
      </c>
      <c r="B70" s="261">
        <f t="shared" si="159"/>
        <v>0.01127607593</v>
      </c>
      <c r="C70" s="262">
        <f t="shared" si="160"/>
        <v>0.002720228356</v>
      </c>
      <c r="D70" s="261">
        <f t="shared" si="161"/>
        <v>0.04385140638</v>
      </c>
      <c r="E70" s="262">
        <f t="shared" si="162"/>
        <v>0.02039536083</v>
      </c>
      <c r="F70" s="261">
        <f t="shared" si="163"/>
        <v>0.2493265677</v>
      </c>
      <c r="G70" s="262">
        <f t="shared" si="164"/>
        <v>0.1768979169</v>
      </c>
      <c r="H70" s="261">
        <f t="shared" si="165"/>
        <v>0.8219006452</v>
      </c>
      <c r="I70" s="262">
        <f t="shared" si="166"/>
        <v>0.5932422143</v>
      </c>
      <c r="J70" s="261">
        <f t="shared" si="167"/>
        <v>1.646307085</v>
      </c>
      <c r="K70" s="262">
        <f t="shared" si="168"/>
        <v>2.084733744</v>
      </c>
      <c r="L70" s="261">
        <f t="shared" si="169"/>
        <v>2.064774792</v>
      </c>
      <c r="M70" s="262">
        <f t="shared" si="170"/>
        <v>2.745524511</v>
      </c>
      <c r="N70" s="261">
        <f t="shared" si="171"/>
        <v>1.697675875</v>
      </c>
      <c r="O70" s="262">
        <f t="shared" si="172"/>
        <v>2.163881964</v>
      </c>
      <c r="P70" s="261">
        <f t="shared" si="173"/>
        <v>1.226586481</v>
      </c>
      <c r="Q70" s="262">
        <f t="shared" si="174"/>
        <v>1.518443446</v>
      </c>
      <c r="R70" s="261">
        <f t="shared" si="175"/>
        <v>0.4723422915</v>
      </c>
      <c r="S70" s="262">
        <f t="shared" si="176"/>
        <v>0.5048916668</v>
      </c>
      <c r="T70" s="261">
        <f t="shared" si="177"/>
        <v>0.05763327695</v>
      </c>
      <c r="U70" s="262">
        <f t="shared" si="178"/>
        <v>0.07018867857</v>
      </c>
      <c r="V70" s="261" t="str">
        <f t="shared" si="179"/>
        <v/>
      </c>
      <c r="W70" s="262" t="str">
        <f t="shared" si="180"/>
        <v/>
      </c>
      <c r="X70" s="112">
        <f t="shared" si="181"/>
        <v>8.291674497</v>
      </c>
      <c r="Y70" s="114">
        <f t="shared" si="182"/>
        <v>9.880919731</v>
      </c>
      <c r="AA70" s="162" t="s">
        <v>97</v>
      </c>
      <c r="AB70" s="112">
        <f t="shared" si="183"/>
        <v>0.007281351419</v>
      </c>
      <c r="AC70" s="113">
        <f t="shared" si="184"/>
        <v>0.0007043100551</v>
      </c>
      <c r="AD70" s="112">
        <f t="shared" si="185"/>
        <v>0.05825081135</v>
      </c>
      <c r="AE70" s="113">
        <f t="shared" si="186"/>
        <v>0.01977520356</v>
      </c>
      <c r="AF70" s="112">
        <f t="shared" si="187"/>
        <v>0.3391029375</v>
      </c>
      <c r="AG70" s="113">
        <f t="shared" si="188"/>
        <v>0.2387914325</v>
      </c>
      <c r="AH70" s="112">
        <f t="shared" si="189"/>
        <v>0.990263793</v>
      </c>
      <c r="AI70" s="113">
        <f t="shared" si="190"/>
        <v>0.7752823486</v>
      </c>
      <c r="AJ70" s="112">
        <f t="shared" si="191"/>
        <v>1.613339436</v>
      </c>
      <c r="AK70" s="113">
        <f t="shared" si="192"/>
        <v>2.053484789</v>
      </c>
      <c r="AL70" s="112">
        <f t="shared" si="193"/>
        <v>1.7984938</v>
      </c>
      <c r="AM70" s="113">
        <f t="shared" si="194"/>
        <v>2.458904955</v>
      </c>
      <c r="AN70" s="112">
        <f t="shared" si="195"/>
        <v>1.304402097</v>
      </c>
      <c r="AO70" s="113">
        <f t="shared" si="196"/>
        <v>1.639003863</v>
      </c>
      <c r="AP70" s="112">
        <f t="shared" si="197"/>
        <v>1.039152867</v>
      </c>
      <c r="AQ70" s="113">
        <f t="shared" si="198"/>
        <v>1.28536384</v>
      </c>
      <c r="AR70" s="112">
        <f t="shared" si="199"/>
        <v>0.3266206208</v>
      </c>
      <c r="AS70" s="113">
        <f t="shared" si="200"/>
        <v>0.3754721115</v>
      </c>
      <c r="AT70" s="112">
        <f t="shared" si="201"/>
        <v>0.03952733627</v>
      </c>
      <c r="AU70" s="113">
        <f t="shared" si="202"/>
        <v>0.04509766788</v>
      </c>
      <c r="AV70" s="112"/>
      <c r="AW70" s="113"/>
      <c r="AX70" s="112">
        <f t="shared" si="203"/>
        <v>7.51643505</v>
      </c>
      <c r="AY70" s="114">
        <f t="shared" si="204"/>
        <v>8.891880521</v>
      </c>
      <c r="BA70" s="162" t="s">
        <v>97</v>
      </c>
      <c r="BB70" s="112">
        <f t="shared" si="205"/>
        <v>0.01133465571</v>
      </c>
      <c r="BC70" s="113">
        <f t="shared" si="206"/>
        <v>0.001973570806</v>
      </c>
      <c r="BD70" s="112">
        <f t="shared" si="207"/>
        <v>0.07225843015</v>
      </c>
      <c r="BE70" s="113">
        <f t="shared" si="208"/>
        <v>0.04464999223</v>
      </c>
      <c r="BF70" s="112">
        <f t="shared" si="209"/>
        <v>0.3145366959</v>
      </c>
      <c r="BG70" s="113">
        <f t="shared" si="210"/>
        <v>0.2541834033</v>
      </c>
      <c r="BH70" s="112">
        <f t="shared" si="211"/>
        <v>0.9846982148</v>
      </c>
      <c r="BI70" s="113">
        <f t="shared" si="212"/>
        <v>1.237535083</v>
      </c>
      <c r="BJ70" s="112">
        <f t="shared" si="213"/>
        <v>1.680362709</v>
      </c>
      <c r="BK70" s="113">
        <f t="shared" si="214"/>
        <v>2.222783035</v>
      </c>
      <c r="BL70" s="112">
        <f t="shared" si="215"/>
        <v>1.674695381</v>
      </c>
      <c r="BM70" s="113">
        <f t="shared" si="216"/>
        <v>2.047805319</v>
      </c>
      <c r="BN70" s="112">
        <f t="shared" si="217"/>
        <v>1.496174554</v>
      </c>
      <c r="BO70" s="113">
        <f t="shared" si="218"/>
        <v>1.695609119</v>
      </c>
      <c r="BP70" s="112">
        <f t="shared" si="219"/>
        <v>1.093794276</v>
      </c>
      <c r="BQ70" s="113">
        <f t="shared" si="220"/>
        <v>1.047096964</v>
      </c>
      <c r="BR70" s="112">
        <f t="shared" si="221"/>
        <v>0.3202040238</v>
      </c>
      <c r="BS70" s="113">
        <f t="shared" si="222"/>
        <v>0.3207796198</v>
      </c>
      <c r="BT70" s="112">
        <f t="shared" si="223"/>
        <v>0.01275148767</v>
      </c>
      <c r="BU70" s="113">
        <f t="shared" si="224"/>
        <v>0.01838121623</v>
      </c>
      <c r="BV70" s="112">
        <f>BV14*100/$BX$21</f>
        <v>0.001416831964</v>
      </c>
      <c r="BW70" s="113">
        <f>BW14*100/$BY$21</f>
        <v>0.0009679489647</v>
      </c>
      <c r="BX70" s="112">
        <f t="shared" si="225"/>
        <v>7.66222726</v>
      </c>
      <c r="BY70" s="114">
        <f t="shared" si="226"/>
        <v>8.891765271</v>
      </c>
    </row>
    <row r="71" ht="15.75" customHeight="1">
      <c r="A71" s="162" t="s">
        <v>99</v>
      </c>
      <c r="B71" s="261">
        <f t="shared" si="159"/>
        <v>0.006264486625</v>
      </c>
      <c r="C71" s="262">
        <f t="shared" si="160"/>
        <v>0.001214630173</v>
      </c>
      <c r="D71" s="261">
        <f t="shared" si="161"/>
        <v>0.0150347679</v>
      </c>
      <c r="E71" s="262">
        <f t="shared" si="162"/>
        <v>0.0119497578</v>
      </c>
      <c r="F71" s="261">
        <f t="shared" si="163"/>
        <v>0.1340600138</v>
      </c>
      <c r="G71" s="262">
        <f t="shared" si="164"/>
        <v>0.07641712894</v>
      </c>
      <c r="H71" s="261">
        <f t="shared" si="165"/>
        <v>0.4410198584</v>
      </c>
      <c r="I71" s="262">
        <f t="shared" si="166"/>
        <v>0.3105364891</v>
      </c>
      <c r="J71" s="261">
        <f t="shared" si="167"/>
        <v>0.8807868195</v>
      </c>
      <c r="K71" s="262">
        <f t="shared" si="168"/>
        <v>1.028786028</v>
      </c>
      <c r="L71" s="261">
        <f t="shared" si="169"/>
        <v>1.118837311</v>
      </c>
      <c r="M71" s="262">
        <f t="shared" si="170"/>
        <v>1.549743706</v>
      </c>
      <c r="N71" s="261">
        <f t="shared" si="171"/>
        <v>0.8782810249</v>
      </c>
      <c r="O71" s="262">
        <f t="shared" si="172"/>
        <v>1.189230132</v>
      </c>
      <c r="P71" s="261">
        <f t="shared" si="173"/>
        <v>0.6001378187</v>
      </c>
      <c r="Q71" s="262">
        <f t="shared" si="174"/>
        <v>0.8949232685</v>
      </c>
      <c r="R71" s="261">
        <f t="shared" si="175"/>
        <v>0.2205099292</v>
      </c>
      <c r="S71" s="262">
        <f t="shared" si="176"/>
        <v>0.2562232068</v>
      </c>
      <c r="T71" s="261">
        <f t="shared" si="177"/>
        <v>0.02380504918</v>
      </c>
      <c r="U71" s="262">
        <f t="shared" si="178"/>
        <v>0.02247787298</v>
      </c>
      <c r="V71" s="261" t="str">
        <f t="shared" si="179"/>
        <v/>
      </c>
      <c r="W71" s="262" t="str">
        <f t="shared" si="180"/>
        <v/>
      </c>
      <c r="X71" s="112">
        <f t="shared" si="181"/>
        <v>4.318737079</v>
      </c>
      <c r="Y71" s="114">
        <f t="shared" si="182"/>
        <v>5.341502219</v>
      </c>
      <c r="AA71" s="162" t="s">
        <v>99</v>
      </c>
      <c r="AB71" s="112">
        <f t="shared" si="183"/>
        <v>0.005200965299</v>
      </c>
      <c r="AC71" s="113">
        <f t="shared" si="184"/>
        <v>0.0002650858186</v>
      </c>
      <c r="AD71" s="112">
        <f t="shared" si="185"/>
        <v>0.02704501956</v>
      </c>
      <c r="AE71" s="113">
        <f t="shared" si="186"/>
        <v>0.02344351378</v>
      </c>
      <c r="AF71" s="112">
        <f t="shared" si="187"/>
        <v>0.156028959</v>
      </c>
      <c r="AG71" s="113">
        <f t="shared" si="188"/>
        <v>0.1032803838</v>
      </c>
      <c r="AH71" s="112">
        <f t="shared" si="189"/>
        <v>0.5856286927</v>
      </c>
      <c r="AI71" s="113">
        <f t="shared" si="190"/>
        <v>0.4855888151</v>
      </c>
      <c r="AJ71" s="112">
        <f t="shared" si="191"/>
        <v>0.9288924024</v>
      </c>
      <c r="AK71" s="113">
        <f t="shared" si="192"/>
        <v>1.509282111</v>
      </c>
      <c r="AL71" s="112">
        <f t="shared" si="193"/>
        <v>0.9975451444</v>
      </c>
      <c r="AM71" s="113">
        <f t="shared" si="194"/>
        <v>1.416141534</v>
      </c>
      <c r="AN71" s="112">
        <f t="shared" si="195"/>
        <v>0.8321544479</v>
      </c>
      <c r="AO71" s="113">
        <f t="shared" si="196"/>
        <v>1.299911121</v>
      </c>
      <c r="AP71" s="112">
        <f t="shared" si="197"/>
        <v>0.5148955646</v>
      </c>
      <c r="AQ71" s="113">
        <f t="shared" si="198"/>
        <v>0.7684495989</v>
      </c>
      <c r="AR71" s="112">
        <f t="shared" si="199"/>
        <v>0.1622701173</v>
      </c>
      <c r="AS71" s="113">
        <f t="shared" si="200"/>
        <v>0.2149132024</v>
      </c>
      <c r="AT71" s="112">
        <f t="shared" si="201"/>
        <v>0.01144212366</v>
      </c>
      <c r="AU71" s="113">
        <f t="shared" si="202"/>
        <v>0.01103885483</v>
      </c>
      <c r="AV71" s="112"/>
      <c r="AW71" s="113"/>
      <c r="AX71" s="112">
        <f t="shared" si="203"/>
        <v>4.221103437</v>
      </c>
      <c r="AY71" s="114">
        <f t="shared" si="204"/>
        <v>5.832314221</v>
      </c>
      <c r="BA71" s="162" t="s">
        <v>99</v>
      </c>
      <c r="BB71" s="112">
        <f t="shared" si="205"/>
        <v>0.005667327855</v>
      </c>
      <c r="BC71" s="113">
        <f t="shared" si="206"/>
        <v>0.003468499923</v>
      </c>
      <c r="BD71" s="112">
        <f t="shared" si="207"/>
        <v>0.02833663927</v>
      </c>
      <c r="BE71" s="113">
        <f t="shared" si="208"/>
        <v>0.0175743671</v>
      </c>
      <c r="BF71" s="112">
        <f t="shared" si="209"/>
        <v>0.1657693398</v>
      </c>
      <c r="BG71" s="113">
        <f t="shared" si="210"/>
        <v>0.1216599645</v>
      </c>
      <c r="BH71" s="112">
        <f t="shared" si="211"/>
        <v>0.6078209124</v>
      </c>
      <c r="BI71" s="113">
        <f t="shared" si="212"/>
        <v>0.7056236955</v>
      </c>
      <c r="BJ71" s="112">
        <f t="shared" si="213"/>
        <v>1.020119014</v>
      </c>
      <c r="BK71" s="113">
        <f t="shared" si="214"/>
        <v>1.448886229</v>
      </c>
      <c r="BL71" s="112">
        <f t="shared" si="215"/>
        <v>1.041371493</v>
      </c>
      <c r="BM71" s="113">
        <f t="shared" si="216"/>
        <v>1.338715165</v>
      </c>
      <c r="BN71" s="112">
        <f t="shared" si="217"/>
        <v>0.9577784075</v>
      </c>
      <c r="BO71" s="113">
        <f t="shared" si="218"/>
        <v>1.334385104</v>
      </c>
      <c r="BP71" s="112">
        <f t="shared" si="219"/>
        <v>0.5015585152</v>
      </c>
      <c r="BQ71" s="113">
        <f t="shared" si="220"/>
        <v>0.5455607879</v>
      </c>
      <c r="BR71" s="112">
        <f t="shared" si="221"/>
        <v>0.1771039955</v>
      </c>
      <c r="BS71" s="113">
        <f t="shared" si="222"/>
        <v>0.1901265035</v>
      </c>
      <c r="BT71" s="112">
        <f t="shared" si="223"/>
        <v>0.007084159819</v>
      </c>
      <c r="BU71" s="113">
        <f t="shared" si="224"/>
        <v>0.01009691764</v>
      </c>
      <c r="BV71" s="112"/>
      <c r="BW71" s="113"/>
      <c r="BX71" s="112">
        <f t="shared" si="225"/>
        <v>4.512609804</v>
      </c>
      <c r="BY71" s="114">
        <f t="shared" si="226"/>
        <v>5.716097233</v>
      </c>
    </row>
    <row r="72" ht="15.75" customHeight="1">
      <c r="A72" s="162" t="s">
        <v>101</v>
      </c>
      <c r="B72" s="261">
        <f t="shared" si="159"/>
        <v>0.00751738395</v>
      </c>
      <c r="C72" s="262">
        <f t="shared" si="160"/>
        <v>0.002490373813</v>
      </c>
      <c r="D72" s="261">
        <f t="shared" si="161"/>
        <v>0.03758691975</v>
      </c>
      <c r="E72" s="262">
        <f t="shared" si="162"/>
        <v>0.01877628589</v>
      </c>
      <c r="F72" s="261">
        <f t="shared" si="163"/>
        <v>0.2618555409</v>
      </c>
      <c r="G72" s="262">
        <f t="shared" si="164"/>
        <v>0.1289125856</v>
      </c>
      <c r="H72" s="261">
        <f t="shared" si="165"/>
        <v>0.80561298</v>
      </c>
      <c r="I72" s="262">
        <f t="shared" si="166"/>
        <v>0.5201421557</v>
      </c>
      <c r="J72" s="261">
        <f t="shared" si="167"/>
        <v>1.422038464</v>
      </c>
      <c r="K72" s="262">
        <f t="shared" si="168"/>
        <v>1.239676721</v>
      </c>
      <c r="L72" s="261">
        <f t="shared" si="169"/>
        <v>2.083568252</v>
      </c>
      <c r="M72" s="262">
        <f t="shared" si="170"/>
        <v>2.041880622</v>
      </c>
      <c r="N72" s="261">
        <f t="shared" si="171"/>
        <v>1.556098478</v>
      </c>
      <c r="O72" s="262">
        <f t="shared" si="172"/>
        <v>1.680772396</v>
      </c>
      <c r="P72" s="261">
        <f t="shared" si="173"/>
        <v>1.207793021</v>
      </c>
      <c r="Q72" s="262">
        <f t="shared" si="174"/>
        <v>1.448626553</v>
      </c>
      <c r="R72" s="261">
        <f t="shared" si="175"/>
        <v>0.5324813632</v>
      </c>
      <c r="S72" s="262">
        <f t="shared" si="176"/>
        <v>0.5950449163</v>
      </c>
      <c r="T72" s="261">
        <f t="shared" si="177"/>
        <v>0.07893253148</v>
      </c>
      <c r="U72" s="262">
        <f t="shared" si="178"/>
        <v>0.07639847383</v>
      </c>
      <c r="V72" s="261" t="str">
        <f t="shared" si="179"/>
        <v/>
      </c>
      <c r="W72" s="262" t="str">
        <f t="shared" si="180"/>
        <v/>
      </c>
      <c r="X72" s="112">
        <f t="shared" si="181"/>
        <v>7.993484934</v>
      </c>
      <c r="Y72" s="114">
        <f t="shared" si="182"/>
        <v>7.752721084</v>
      </c>
      <c r="AA72" s="162" t="s">
        <v>101</v>
      </c>
      <c r="AB72" s="112">
        <f t="shared" si="183"/>
        <v>0.007281351419</v>
      </c>
      <c r="AC72" s="113">
        <f t="shared" si="184"/>
        <v>0.001988782401</v>
      </c>
      <c r="AD72" s="112">
        <f t="shared" si="185"/>
        <v>0.03848714321</v>
      </c>
      <c r="AE72" s="113">
        <f t="shared" si="186"/>
        <v>0.01644480055</v>
      </c>
      <c r="AF72" s="112">
        <f t="shared" si="187"/>
        <v>0.3193392694</v>
      </c>
      <c r="AG72" s="113">
        <f t="shared" si="188"/>
        <v>0.2104760393</v>
      </c>
      <c r="AH72" s="112">
        <f t="shared" si="189"/>
        <v>0.7697428643</v>
      </c>
      <c r="AI72" s="113">
        <f t="shared" si="190"/>
        <v>0.5173590903</v>
      </c>
      <c r="AJ72" s="112">
        <f t="shared" si="191"/>
        <v>1.513480902</v>
      </c>
      <c r="AK72" s="113">
        <f t="shared" si="192"/>
        <v>1.387782934</v>
      </c>
      <c r="AL72" s="112">
        <f t="shared" si="193"/>
        <v>1.740242989</v>
      </c>
      <c r="AM72" s="113">
        <f t="shared" si="194"/>
        <v>1.809461371</v>
      </c>
      <c r="AN72" s="112">
        <f t="shared" si="195"/>
        <v>1.366813681</v>
      </c>
      <c r="AO72" s="113">
        <f t="shared" si="196"/>
        <v>1.600655793</v>
      </c>
      <c r="AP72" s="112">
        <f t="shared" si="197"/>
        <v>1.076599817</v>
      </c>
      <c r="AQ72" s="113">
        <f t="shared" si="198"/>
        <v>1.30913841</v>
      </c>
      <c r="AR72" s="112">
        <f t="shared" si="199"/>
        <v>0.434800699</v>
      </c>
      <c r="AS72" s="113">
        <f t="shared" si="200"/>
        <v>0.4701857535</v>
      </c>
      <c r="AT72" s="112">
        <f t="shared" si="201"/>
        <v>0.03848714321</v>
      </c>
      <c r="AU72" s="113">
        <f t="shared" si="202"/>
        <v>0.06764665387</v>
      </c>
      <c r="AV72" s="112">
        <f t="shared" ref="AV72:AV74" si="227">AV16*100/$AX$21</f>
        <v>0.00104019306</v>
      </c>
      <c r="AW72" s="113">
        <f t="shared" ref="AW72:AW74" si="228">AW16*100/$AY$21</f>
        <v>0.0008990561197</v>
      </c>
      <c r="AX72" s="112">
        <f t="shared" si="203"/>
        <v>7.306316052</v>
      </c>
      <c r="AY72" s="114">
        <f t="shared" si="204"/>
        <v>7.392038684</v>
      </c>
      <c r="BA72" s="162" t="s">
        <v>101</v>
      </c>
      <c r="BB72" s="112">
        <f t="shared" si="205"/>
        <v>0.007084159819</v>
      </c>
      <c r="BC72" s="113">
        <f t="shared" si="206"/>
        <v>0.002937210885</v>
      </c>
      <c r="BD72" s="112">
        <f t="shared" si="207"/>
        <v>0.04958911873</v>
      </c>
      <c r="BE72" s="113">
        <f t="shared" si="208"/>
        <v>0.02430491114</v>
      </c>
      <c r="BF72" s="112">
        <f t="shared" si="209"/>
        <v>0.3329555115</v>
      </c>
      <c r="BG72" s="113">
        <f t="shared" si="210"/>
        <v>0.2462095238</v>
      </c>
      <c r="BH72" s="112">
        <f t="shared" si="211"/>
        <v>0.8330971947</v>
      </c>
      <c r="BI72" s="113">
        <f t="shared" si="212"/>
        <v>0.6677452014</v>
      </c>
      <c r="BJ72" s="112">
        <f t="shared" si="213"/>
        <v>1.78237461</v>
      </c>
      <c r="BK72" s="113">
        <f t="shared" si="214"/>
        <v>1.591343137</v>
      </c>
      <c r="BL72" s="112">
        <f t="shared" si="215"/>
        <v>1.739869651</v>
      </c>
      <c r="BM72" s="113">
        <f t="shared" si="216"/>
        <v>1.668855222</v>
      </c>
      <c r="BN72" s="112">
        <f t="shared" si="217"/>
        <v>1.683196373</v>
      </c>
      <c r="BO72" s="113">
        <f t="shared" si="218"/>
        <v>1.778533538</v>
      </c>
      <c r="BP72" s="112">
        <f t="shared" si="219"/>
        <v>1.328988382</v>
      </c>
      <c r="BQ72" s="113">
        <f t="shared" si="220"/>
        <v>1.335380048</v>
      </c>
      <c r="BR72" s="112">
        <f t="shared" si="221"/>
        <v>0.4916406914</v>
      </c>
      <c r="BS72" s="113">
        <f t="shared" si="222"/>
        <v>0.4593848601</v>
      </c>
      <c r="BT72" s="112">
        <f t="shared" si="223"/>
        <v>0.03258713517</v>
      </c>
      <c r="BU72" s="113">
        <f t="shared" si="224"/>
        <v>0.0418842104</v>
      </c>
      <c r="BV72" s="112">
        <f>BV16*100/$BX$21</f>
        <v>0.001416831964</v>
      </c>
      <c r="BW72" s="113">
        <f>BW16*100/$BY$21</f>
        <v>0.0002162760968</v>
      </c>
      <c r="BX72" s="112">
        <f t="shared" si="225"/>
        <v>8.28279966</v>
      </c>
      <c r="BY72" s="114">
        <f t="shared" si="226"/>
        <v>7.816794138</v>
      </c>
    </row>
    <row r="73" ht="15.75" customHeight="1">
      <c r="A73" s="162" t="s">
        <v>103</v>
      </c>
      <c r="B73" s="261">
        <f t="shared" si="159"/>
        <v>0.0100231786</v>
      </c>
      <c r="C73" s="262">
        <f t="shared" si="160"/>
        <v>0.002160757193</v>
      </c>
      <c r="D73" s="261">
        <f t="shared" si="161"/>
        <v>0.07141514753</v>
      </c>
      <c r="E73" s="262">
        <f t="shared" si="162"/>
        <v>0.03291166459</v>
      </c>
      <c r="F73" s="261">
        <f t="shared" si="163"/>
        <v>0.3996742467</v>
      </c>
      <c r="G73" s="262">
        <f t="shared" si="164"/>
        <v>0.2395565997</v>
      </c>
      <c r="H73" s="261">
        <f t="shared" si="165"/>
        <v>1.572386143</v>
      </c>
      <c r="I73" s="262">
        <f t="shared" si="166"/>
        <v>0.8989633571</v>
      </c>
      <c r="J73" s="261">
        <f t="shared" si="167"/>
        <v>2.751362526</v>
      </c>
      <c r="K73" s="262">
        <f t="shared" si="168"/>
        <v>2.512411004</v>
      </c>
      <c r="L73" s="261">
        <f t="shared" si="169"/>
        <v>2.722545887</v>
      </c>
      <c r="M73" s="262">
        <f t="shared" si="170"/>
        <v>2.301439142</v>
      </c>
      <c r="N73" s="261">
        <f t="shared" si="171"/>
        <v>2.294055002</v>
      </c>
      <c r="O73" s="262">
        <f t="shared" si="172"/>
        <v>1.98075383</v>
      </c>
      <c r="P73" s="261">
        <f t="shared" si="173"/>
        <v>1.606214371</v>
      </c>
      <c r="Q73" s="262">
        <f t="shared" si="174"/>
        <v>1.456188273</v>
      </c>
      <c r="R73" s="261">
        <f t="shared" si="175"/>
        <v>0.6803232475</v>
      </c>
      <c r="S73" s="262">
        <f t="shared" si="176"/>
        <v>0.5498311096</v>
      </c>
      <c r="T73" s="261">
        <f t="shared" si="177"/>
        <v>0.0701622502</v>
      </c>
      <c r="U73" s="262">
        <f t="shared" si="178"/>
        <v>0.07188058003</v>
      </c>
      <c r="V73" s="261" t="str">
        <f t="shared" si="179"/>
        <v/>
      </c>
      <c r="W73" s="262" t="str">
        <f t="shared" si="180"/>
        <v/>
      </c>
      <c r="X73" s="112">
        <f t="shared" si="181"/>
        <v>12.178162</v>
      </c>
      <c r="Y73" s="114">
        <f t="shared" si="182"/>
        <v>10.04609632</v>
      </c>
      <c r="AA73" s="162" t="s">
        <v>103</v>
      </c>
      <c r="AB73" s="112">
        <f t="shared" si="183"/>
        <v>0.01248231672</v>
      </c>
      <c r="AC73" s="113">
        <f t="shared" si="184"/>
        <v>0.003665217797</v>
      </c>
      <c r="AD73" s="112">
        <f t="shared" si="185"/>
        <v>0.08113505867</v>
      </c>
      <c r="AE73" s="113">
        <f t="shared" si="186"/>
        <v>0.0372575548</v>
      </c>
      <c r="AF73" s="112">
        <f t="shared" si="187"/>
        <v>0.573146376</v>
      </c>
      <c r="AG73" s="113">
        <f t="shared" si="188"/>
        <v>0.2769277322</v>
      </c>
      <c r="AH73" s="112">
        <f t="shared" si="189"/>
        <v>1.776649746</v>
      </c>
      <c r="AI73" s="113">
        <f t="shared" si="190"/>
        <v>1.183257166</v>
      </c>
      <c r="AJ73" s="112">
        <f t="shared" si="191"/>
        <v>2.520387784</v>
      </c>
      <c r="AK73" s="113">
        <f t="shared" si="192"/>
        <v>2.360498049</v>
      </c>
      <c r="AL73" s="112">
        <f t="shared" si="193"/>
        <v>2.35915786</v>
      </c>
      <c r="AM73" s="113">
        <f t="shared" si="194"/>
        <v>2.203472475</v>
      </c>
      <c r="AN73" s="112">
        <f t="shared" si="195"/>
        <v>1.85258384</v>
      </c>
      <c r="AO73" s="113">
        <f t="shared" si="196"/>
        <v>1.572961342</v>
      </c>
      <c r="AP73" s="112">
        <f t="shared" si="197"/>
        <v>1.384496963</v>
      </c>
      <c r="AQ73" s="113">
        <f t="shared" si="198"/>
        <v>1.261004125</v>
      </c>
      <c r="AR73" s="112">
        <f t="shared" si="199"/>
        <v>0.4295997337</v>
      </c>
      <c r="AS73" s="113">
        <f t="shared" si="200"/>
        <v>0.3295923594</v>
      </c>
      <c r="AT73" s="112">
        <f t="shared" si="201"/>
        <v>0.03952733627</v>
      </c>
      <c r="AU73" s="113">
        <f t="shared" si="202"/>
        <v>0.06036292339</v>
      </c>
      <c r="AV73" s="112">
        <f t="shared" si="227"/>
        <v>0.00104019306</v>
      </c>
      <c r="AW73" s="113">
        <f t="shared" si="228"/>
        <v>0.0001277522017</v>
      </c>
      <c r="AX73" s="112">
        <f t="shared" si="203"/>
        <v>11.03020721</v>
      </c>
      <c r="AY73" s="114">
        <f t="shared" si="204"/>
        <v>9.289126696</v>
      </c>
      <c r="BA73" s="162" t="s">
        <v>103</v>
      </c>
      <c r="BB73" s="112">
        <f t="shared" si="205"/>
        <v>0.01841881553</v>
      </c>
      <c r="BC73" s="113">
        <f t="shared" si="206"/>
        <v>0.007223988244</v>
      </c>
      <c r="BD73" s="112">
        <f t="shared" si="207"/>
        <v>0.09492774157</v>
      </c>
      <c r="BE73" s="113">
        <f t="shared" si="208"/>
        <v>0.03678138219</v>
      </c>
      <c r="BF73" s="112">
        <f t="shared" si="209"/>
        <v>0.6120714083</v>
      </c>
      <c r="BG73" s="113">
        <f t="shared" si="210"/>
        <v>0.3465019773</v>
      </c>
      <c r="BH73" s="112">
        <f t="shared" si="211"/>
        <v>1.867384528</v>
      </c>
      <c r="BI73" s="113">
        <f t="shared" si="212"/>
        <v>1.739032931</v>
      </c>
      <c r="BJ73" s="112">
        <f t="shared" si="213"/>
        <v>2.326438084</v>
      </c>
      <c r="BK73" s="113">
        <f t="shared" si="214"/>
        <v>2.104989034</v>
      </c>
      <c r="BL73" s="112">
        <f t="shared" si="215"/>
        <v>2.17908756</v>
      </c>
      <c r="BM73" s="113">
        <f t="shared" si="216"/>
        <v>1.824471664</v>
      </c>
      <c r="BN73" s="112">
        <f t="shared" si="217"/>
        <v>1.953811278</v>
      </c>
      <c r="BO73" s="113">
        <f t="shared" si="218"/>
        <v>1.593774262</v>
      </c>
      <c r="BP73" s="112">
        <f t="shared" si="219"/>
        <v>1.272315103</v>
      </c>
      <c r="BQ73" s="113">
        <f t="shared" si="220"/>
        <v>1.051322054</v>
      </c>
      <c r="BR73" s="112">
        <f t="shared" si="221"/>
        <v>0.3641258147</v>
      </c>
      <c r="BS73" s="113">
        <f t="shared" si="222"/>
        <v>0.2914133707</v>
      </c>
      <c r="BT73" s="112">
        <f t="shared" si="223"/>
        <v>0.01416831964</v>
      </c>
      <c r="BU73" s="113">
        <f t="shared" si="224"/>
        <v>0.01406853323</v>
      </c>
      <c r="BV73" s="112"/>
      <c r="BW73" s="113"/>
      <c r="BX73" s="112">
        <f t="shared" si="225"/>
        <v>10.70274865</v>
      </c>
      <c r="BY73" s="114">
        <f t="shared" si="226"/>
        <v>9.009579197</v>
      </c>
    </row>
    <row r="74" ht="15.75" customHeight="1">
      <c r="A74" s="162" t="s">
        <v>105</v>
      </c>
      <c r="B74" s="261">
        <f t="shared" si="159"/>
        <v>0.00250579465</v>
      </c>
      <c r="C74" s="262">
        <f t="shared" si="160"/>
        <v>0.001467289093</v>
      </c>
      <c r="D74" s="261">
        <f t="shared" si="161"/>
        <v>0.02129925453</v>
      </c>
      <c r="E74" s="262">
        <f t="shared" si="162"/>
        <v>0.01415752898</v>
      </c>
      <c r="F74" s="261">
        <f t="shared" si="163"/>
        <v>0.1140136566</v>
      </c>
      <c r="G74" s="262">
        <f t="shared" si="164"/>
        <v>0.05338548155</v>
      </c>
      <c r="H74" s="261">
        <f t="shared" si="165"/>
        <v>0.296936666</v>
      </c>
      <c r="I74" s="262">
        <f t="shared" si="166"/>
        <v>0.2023079277</v>
      </c>
      <c r="J74" s="261">
        <f t="shared" si="167"/>
        <v>0.612666792</v>
      </c>
      <c r="K74" s="262">
        <f t="shared" si="168"/>
        <v>0.7286769629</v>
      </c>
      <c r="L74" s="261">
        <f t="shared" si="169"/>
        <v>0.7204159619</v>
      </c>
      <c r="M74" s="262">
        <f t="shared" si="170"/>
        <v>0.7896791644</v>
      </c>
      <c r="N74" s="261">
        <f t="shared" si="171"/>
        <v>0.6164254839</v>
      </c>
      <c r="O74" s="262">
        <f t="shared" si="172"/>
        <v>0.7353394324</v>
      </c>
      <c r="P74" s="261">
        <f t="shared" si="173"/>
        <v>0.4623191129</v>
      </c>
      <c r="Q74" s="262">
        <f t="shared" si="174"/>
        <v>0.5305594249</v>
      </c>
      <c r="R74" s="261">
        <f t="shared" si="175"/>
        <v>0.1678882416</v>
      </c>
      <c r="S74" s="262">
        <f t="shared" si="176"/>
        <v>0.2378257166</v>
      </c>
      <c r="T74" s="261">
        <f t="shared" si="177"/>
        <v>0.01754056255</v>
      </c>
      <c r="U74" s="262">
        <f t="shared" si="178"/>
        <v>0.02322311777</v>
      </c>
      <c r="V74" s="261" t="str">
        <f t="shared" si="179"/>
        <v/>
      </c>
      <c r="W74" s="262" t="str">
        <f t="shared" si="180"/>
        <v/>
      </c>
      <c r="X74" s="112">
        <f t="shared" si="181"/>
        <v>3.032011527</v>
      </c>
      <c r="Y74" s="114">
        <f t="shared" si="182"/>
        <v>3.316622046</v>
      </c>
      <c r="AA74" s="162" t="s">
        <v>105</v>
      </c>
      <c r="AB74" s="112">
        <f t="shared" si="183"/>
        <v>0.007281351419</v>
      </c>
      <c r="AC74" s="113">
        <f t="shared" si="184"/>
        <v>0.001058426991</v>
      </c>
      <c r="AD74" s="112">
        <f t="shared" si="185"/>
        <v>0.03432637097</v>
      </c>
      <c r="AE74" s="113">
        <f t="shared" si="186"/>
        <v>0.01857427409</v>
      </c>
      <c r="AF74" s="112">
        <f t="shared" si="187"/>
        <v>0.1258633602</v>
      </c>
      <c r="AG74" s="113">
        <f t="shared" si="188"/>
        <v>0.0829989245</v>
      </c>
      <c r="AH74" s="112">
        <f t="shared" si="189"/>
        <v>0.3422235167</v>
      </c>
      <c r="AI74" s="113">
        <f t="shared" si="190"/>
        <v>0.3148583793</v>
      </c>
      <c r="AJ74" s="112">
        <f t="shared" si="191"/>
        <v>0.6532412416</v>
      </c>
      <c r="AK74" s="113">
        <f t="shared" si="192"/>
        <v>0.7994343537</v>
      </c>
      <c r="AL74" s="112">
        <f t="shared" si="193"/>
        <v>0.7031705084</v>
      </c>
      <c r="AM74" s="113">
        <f t="shared" si="194"/>
        <v>0.7921908135</v>
      </c>
      <c r="AN74" s="112">
        <f t="shared" si="195"/>
        <v>0.5252974952</v>
      </c>
      <c r="AO74" s="113">
        <f t="shared" si="196"/>
        <v>0.6711675866</v>
      </c>
      <c r="AP74" s="112">
        <f t="shared" si="197"/>
        <v>0.434800699</v>
      </c>
      <c r="AQ74" s="113">
        <f t="shared" si="198"/>
        <v>0.5713019966</v>
      </c>
      <c r="AR74" s="112">
        <f t="shared" si="199"/>
        <v>0.1497878006</v>
      </c>
      <c r="AS74" s="113">
        <f t="shared" si="200"/>
        <v>0.1782156879</v>
      </c>
      <c r="AT74" s="112">
        <f t="shared" si="201"/>
        <v>0.01664308896</v>
      </c>
      <c r="AU74" s="113">
        <f t="shared" si="202"/>
        <v>0.01424836275</v>
      </c>
      <c r="AV74" s="112">
        <f t="shared" si="227"/>
        <v>0.00104019306</v>
      </c>
      <c r="AW74" s="113">
        <f t="shared" si="228"/>
        <v>0.0003800628002</v>
      </c>
      <c r="AX74" s="112">
        <f t="shared" si="203"/>
        <v>2.993675626</v>
      </c>
      <c r="AY74" s="114">
        <f t="shared" si="204"/>
        <v>3.444428869</v>
      </c>
      <c r="BA74" s="162" t="s">
        <v>105</v>
      </c>
      <c r="BB74" s="112">
        <f t="shared" si="205"/>
        <v>0.008500991782</v>
      </c>
      <c r="BC74" s="113">
        <f t="shared" si="206"/>
        <v>0.005071666908</v>
      </c>
      <c r="BD74" s="112">
        <f t="shared" si="207"/>
        <v>0.05242278266</v>
      </c>
      <c r="BE74" s="113">
        <f t="shared" si="208"/>
        <v>0.02705592979</v>
      </c>
      <c r="BF74" s="112">
        <f t="shared" si="209"/>
        <v>0.155851516</v>
      </c>
      <c r="BG74" s="113">
        <f t="shared" si="210"/>
        <v>0.09157035412</v>
      </c>
      <c r="BH74" s="112">
        <f t="shared" si="211"/>
        <v>0.4463020686</v>
      </c>
      <c r="BI74" s="113">
        <f t="shared" si="212"/>
        <v>0.5427091751</v>
      </c>
      <c r="BJ74" s="112">
        <f t="shared" si="213"/>
        <v>0.7282516294</v>
      </c>
      <c r="BK74" s="113">
        <f t="shared" si="214"/>
        <v>0.7671808742</v>
      </c>
      <c r="BL74" s="112">
        <f t="shared" si="215"/>
        <v>0.6942476622</v>
      </c>
      <c r="BM74" s="113">
        <f t="shared" si="216"/>
        <v>0.7901735578</v>
      </c>
      <c r="BN74" s="112">
        <f t="shared" si="217"/>
        <v>0.6347407198</v>
      </c>
      <c r="BO74" s="113">
        <f t="shared" si="218"/>
        <v>0.6903800905</v>
      </c>
      <c r="BP74" s="112">
        <f t="shared" si="219"/>
        <v>0.3967129498</v>
      </c>
      <c r="BQ74" s="113">
        <f t="shared" si="220"/>
        <v>0.4412850045</v>
      </c>
      <c r="BR74" s="112">
        <f t="shared" si="221"/>
        <v>0.1218475489</v>
      </c>
      <c r="BS74" s="113">
        <f t="shared" si="222"/>
        <v>0.1156157279</v>
      </c>
      <c r="BT74" s="112">
        <f t="shared" si="223"/>
        <v>0.008500991782</v>
      </c>
      <c r="BU74" s="113">
        <f t="shared" si="224"/>
        <v>0.01039032717</v>
      </c>
      <c r="BV74" s="112"/>
      <c r="BW74" s="113"/>
      <c r="BX74" s="112">
        <f t="shared" si="225"/>
        <v>3.247378861</v>
      </c>
      <c r="BY74" s="114">
        <f t="shared" si="226"/>
        <v>3.481432708</v>
      </c>
    </row>
    <row r="75" ht="15.75" customHeight="1">
      <c r="A75" s="162" t="s">
        <v>110</v>
      </c>
      <c r="B75" s="261">
        <f t="shared" si="159"/>
        <v>0.00250579465</v>
      </c>
      <c r="C75" s="262">
        <f t="shared" si="160"/>
        <v>0.002417377171</v>
      </c>
      <c r="D75" s="261">
        <f t="shared" si="161"/>
        <v>0.0150347679</v>
      </c>
      <c r="E75" s="262">
        <f t="shared" si="162"/>
        <v>0.008861491414</v>
      </c>
      <c r="F75" s="261">
        <f t="shared" si="163"/>
        <v>0.1816701121</v>
      </c>
      <c r="G75" s="262">
        <f t="shared" si="164"/>
        <v>0.1163946854</v>
      </c>
      <c r="H75" s="261">
        <f t="shared" si="165"/>
        <v>0.5675624883</v>
      </c>
      <c r="I75" s="262">
        <f t="shared" si="166"/>
        <v>0.4828502662</v>
      </c>
      <c r="J75" s="261">
        <f t="shared" si="167"/>
        <v>1.098790954</v>
      </c>
      <c r="K75" s="262">
        <f t="shared" si="168"/>
        <v>1.296759796</v>
      </c>
      <c r="L75" s="261">
        <f t="shared" si="169"/>
        <v>1.340600138</v>
      </c>
      <c r="M75" s="262">
        <f t="shared" si="170"/>
        <v>2.274644081</v>
      </c>
      <c r="N75" s="261">
        <f t="shared" si="171"/>
        <v>1.240368352</v>
      </c>
      <c r="O75" s="262">
        <f t="shared" si="172"/>
        <v>1.784451511</v>
      </c>
      <c r="P75" s="261">
        <f t="shared" si="173"/>
        <v>0.7805550335</v>
      </c>
      <c r="Q75" s="262">
        <f t="shared" si="174"/>
        <v>1.097801393</v>
      </c>
      <c r="R75" s="261">
        <f t="shared" si="175"/>
        <v>0.2869134874</v>
      </c>
      <c r="S75" s="262">
        <f t="shared" si="176"/>
        <v>0.337824991</v>
      </c>
      <c r="T75" s="261">
        <f t="shared" si="177"/>
        <v>0.0350811251</v>
      </c>
      <c r="U75" s="262">
        <f t="shared" si="178"/>
        <v>0.03233705976</v>
      </c>
      <c r="V75" s="261" t="str">
        <f t="shared" si="179"/>
        <v/>
      </c>
      <c r="W75" s="262" t="str">
        <f t="shared" si="180"/>
        <v/>
      </c>
      <c r="X75" s="112">
        <f t="shared" si="181"/>
        <v>5.549082253</v>
      </c>
      <c r="Y75" s="114">
        <f t="shared" si="182"/>
        <v>7.434342652</v>
      </c>
      <c r="AA75" s="162" t="s">
        <v>110</v>
      </c>
      <c r="AB75" s="112">
        <f t="shared" si="183"/>
        <v>0.003120579179</v>
      </c>
      <c r="AC75" s="113">
        <f t="shared" si="184"/>
        <v>0.003349103814</v>
      </c>
      <c r="AD75" s="112">
        <f t="shared" si="185"/>
        <v>0.02912540568</v>
      </c>
      <c r="AE75" s="113">
        <f t="shared" si="186"/>
        <v>0.0188309052</v>
      </c>
      <c r="AF75" s="112">
        <f t="shared" si="187"/>
        <v>0.2246817009</v>
      </c>
      <c r="AG75" s="113">
        <f t="shared" si="188"/>
        <v>0.1691791291</v>
      </c>
      <c r="AH75" s="112">
        <f t="shared" si="189"/>
        <v>0.6074727469</v>
      </c>
      <c r="AI75" s="113">
        <f t="shared" si="190"/>
        <v>0.614581102</v>
      </c>
      <c r="AJ75" s="112">
        <f t="shared" si="191"/>
        <v>1.10156445</v>
      </c>
      <c r="AK75" s="113">
        <f t="shared" si="192"/>
        <v>1.703805518</v>
      </c>
      <c r="AL75" s="112">
        <f t="shared" si="193"/>
        <v>1.246151286</v>
      </c>
      <c r="AM75" s="113">
        <f t="shared" si="194"/>
        <v>2.007852534</v>
      </c>
      <c r="AN75" s="112">
        <f t="shared" si="195"/>
        <v>1.036032288</v>
      </c>
      <c r="AO75" s="113">
        <f t="shared" si="196"/>
        <v>1.532136969</v>
      </c>
      <c r="AP75" s="112">
        <f t="shared" si="197"/>
        <v>0.6730049097</v>
      </c>
      <c r="AQ75" s="113">
        <f t="shared" si="198"/>
        <v>0.9810712414</v>
      </c>
      <c r="AR75" s="112">
        <f t="shared" si="199"/>
        <v>0.2153199634</v>
      </c>
      <c r="AS75" s="113">
        <f t="shared" si="200"/>
        <v>0.3101726397</v>
      </c>
      <c r="AT75" s="112">
        <f t="shared" si="201"/>
        <v>0.02912540568</v>
      </c>
      <c r="AU75" s="113">
        <f t="shared" si="202"/>
        <v>0.03485825285</v>
      </c>
      <c r="AV75" s="112"/>
      <c r="AW75" s="113"/>
      <c r="AX75" s="112">
        <f t="shared" si="203"/>
        <v>5.165598735</v>
      </c>
      <c r="AY75" s="114">
        <f t="shared" si="204"/>
        <v>7.375837394</v>
      </c>
      <c r="BA75" s="162" t="s">
        <v>110</v>
      </c>
      <c r="BB75" s="112">
        <f t="shared" si="205"/>
        <v>0.01133465571</v>
      </c>
      <c r="BC75" s="113">
        <f t="shared" si="206"/>
        <v>0.002152174026</v>
      </c>
      <c r="BD75" s="112">
        <f t="shared" si="207"/>
        <v>0.04817228677</v>
      </c>
      <c r="BE75" s="113">
        <f t="shared" si="208"/>
        <v>0.04855712049</v>
      </c>
      <c r="BF75" s="112">
        <f t="shared" si="209"/>
        <v>0.2776990649</v>
      </c>
      <c r="BG75" s="113">
        <f t="shared" si="210"/>
        <v>0.2200780474</v>
      </c>
      <c r="BH75" s="112">
        <f t="shared" si="211"/>
        <v>0.7367526211</v>
      </c>
      <c r="BI75" s="113">
        <f t="shared" si="212"/>
        <v>0.7846225355</v>
      </c>
      <c r="BJ75" s="112">
        <f t="shared" si="213"/>
        <v>1.224142817</v>
      </c>
      <c r="BK75" s="113">
        <f t="shared" si="214"/>
        <v>1.953901101</v>
      </c>
      <c r="BL75" s="112">
        <f t="shared" si="215"/>
        <v>1.401246812</v>
      </c>
      <c r="BM75" s="113">
        <f t="shared" si="216"/>
        <v>1.897922684</v>
      </c>
      <c r="BN75" s="112">
        <f t="shared" si="217"/>
        <v>1.144800227</v>
      </c>
      <c r="BO75" s="113">
        <f t="shared" si="218"/>
        <v>1.428398281</v>
      </c>
      <c r="BP75" s="112">
        <f t="shared" si="219"/>
        <v>0.6729951828</v>
      </c>
      <c r="BQ75" s="113">
        <f t="shared" si="220"/>
        <v>0.8112697175</v>
      </c>
      <c r="BR75" s="112">
        <f t="shared" si="221"/>
        <v>0.2578634174</v>
      </c>
      <c r="BS75" s="113">
        <f t="shared" si="222"/>
        <v>0.337016858</v>
      </c>
      <c r="BT75" s="112">
        <f t="shared" si="223"/>
        <v>0.01275148767</v>
      </c>
      <c r="BU75" s="113">
        <f t="shared" si="224"/>
        <v>0.006656161553</v>
      </c>
      <c r="BV75" s="112">
        <f t="shared" ref="BV75:BV77" si="229">BV19*100/$BX$21</f>
        <v>0.001416831964</v>
      </c>
      <c r="BW75" s="113">
        <f t="shared" ref="BW75:BW77" si="230">BW19*100/$BY$21</f>
        <v>0.0008424180834</v>
      </c>
      <c r="BX75" s="112">
        <f t="shared" si="225"/>
        <v>5.789175404</v>
      </c>
      <c r="BY75" s="114">
        <f t="shared" si="226"/>
        <v>7.491417098</v>
      </c>
    </row>
    <row r="76" ht="15.75" customHeight="1">
      <c r="A76" s="171" t="s">
        <v>113</v>
      </c>
      <c r="B76" s="267">
        <f t="shared" si="159"/>
        <v>0.00250579465</v>
      </c>
      <c r="C76" s="268">
        <f t="shared" si="160"/>
        <v>0.0004897565406</v>
      </c>
      <c r="D76" s="267">
        <f t="shared" si="161"/>
        <v>0.0350811251</v>
      </c>
      <c r="E76" s="268">
        <f t="shared" si="162"/>
        <v>0.02099468608</v>
      </c>
      <c r="F76" s="267">
        <f t="shared" si="163"/>
        <v>0.2606026436</v>
      </c>
      <c r="G76" s="268">
        <f t="shared" si="164"/>
        <v>0.185918572</v>
      </c>
      <c r="H76" s="267">
        <f t="shared" si="165"/>
        <v>0.7204159619</v>
      </c>
      <c r="I76" s="268">
        <f t="shared" si="166"/>
        <v>0.5171323743</v>
      </c>
      <c r="J76" s="267">
        <f t="shared" si="167"/>
        <v>1.326818267</v>
      </c>
      <c r="K76" s="268">
        <f t="shared" si="168"/>
        <v>1.529875144</v>
      </c>
      <c r="L76" s="267">
        <f t="shared" si="169"/>
        <v>1.660088956</v>
      </c>
      <c r="M76" s="268">
        <f t="shared" si="170"/>
        <v>1.800418033</v>
      </c>
      <c r="N76" s="267">
        <f t="shared" si="171"/>
        <v>1.427050053</v>
      </c>
      <c r="O76" s="268">
        <f t="shared" si="172"/>
        <v>1.454850218</v>
      </c>
      <c r="P76" s="267">
        <f t="shared" si="173"/>
        <v>0.8745223329</v>
      </c>
      <c r="Q76" s="268">
        <f t="shared" si="174"/>
        <v>0.8878462304</v>
      </c>
      <c r="R76" s="267">
        <f t="shared" si="175"/>
        <v>0.3996742467</v>
      </c>
      <c r="S76" s="268">
        <f t="shared" si="176"/>
        <v>0.3707331928</v>
      </c>
      <c r="T76" s="267">
        <f t="shared" si="177"/>
        <v>0.04886299568</v>
      </c>
      <c r="U76" s="268">
        <f t="shared" si="178"/>
        <v>0.03883520386</v>
      </c>
      <c r="V76" s="267" t="str">
        <f t="shared" si="179"/>
        <v/>
      </c>
      <c r="W76" s="268" t="str">
        <f t="shared" si="180"/>
        <v/>
      </c>
      <c r="X76" s="119">
        <f t="shared" si="181"/>
        <v>6.755622377</v>
      </c>
      <c r="Y76" s="121">
        <f t="shared" si="182"/>
        <v>6.80709341</v>
      </c>
      <c r="AA76" s="171" t="s">
        <v>113</v>
      </c>
      <c r="AB76" s="119">
        <f t="shared" si="183"/>
        <v>0.0104019306</v>
      </c>
      <c r="AC76" s="120">
        <f t="shared" si="184"/>
        <v>0.004366463795</v>
      </c>
      <c r="AD76" s="119">
        <f t="shared" si="185"/>
        <v>0.04472830157</v>
      </c>
      <c r="AE76" s="120">
        <f t="shared" si="186"/>
        <v>0.01431938903</v>
      </c>
      <c r="AF76" s="119">
        <f t="shared" si="187"/>
        <v>0.330781393</v>
      </c>
      <c r="AG76" s="120">
        <f t="shared" si="188"/>
        <v>0.2087148722</v>
      </c>
      <c r="AH76" s="119">
        <f t="shared" si="189"/>
        <v>0.7146126321</v>
      </c>
      <c r="AI76" s="120">
        <f t="shared" si="190"/>
        <v>0.5932344105</v>
      </c>
      <c r="AJ76" s="119">
        <f t="shared" si="191"/>
        <v>1.234709162</v>
      </c>
      <c r="AK76" s="120">
        <f t="shared" si="192"/>
        <v>1.479061867</v>
      </c>
      <c r="AL76" s="119">
        <f t="shared" si="193"/>
        <v>1.350170592</v>
      </c>
      <c r="AM76" s="120">
        <f t="shared" si="194"/>
        <v>1.517108354</v>
      </c>
      <c r="AN76" s="119">
        <f t="shared" si="195"/>
        <v>1.001705917</v>
      </c>
      <c r="AO76" s="120">
        <f t="shared" si="196"/>
        <v>0.9681138679</v>
      </c>
      <c r="AP76" s="119">
        <f t="shared" si="197"/>
        <v>0.7146126321</v>
      </c>
      <c r="AQ76" s="120">
        <f t="shared" si="198"/>
        <v>0.7252240312</v>
      </c>
      <c r="AR76" s="119">
        <f t="shared" si="199"/>
        <v>0.2922942498</v>
      </c>
      <c r="AS76" s="120">
        <f t="shared" si="200"/>
        <v>0.2806559494</v>
      </c>
      <c r="AT76" s="119">
        <f t="shared" si="201"/>
        <v>0.03120579179</v>
      </c>
      <c r="AU76" s="120">
        <f t="shared" si="202"/>
        <v>0.02254041217</v>
      </c>
      <c r="AV76" s="119"/>
      <c r="AW76" s="120"/>
      <c r="AX76" s="119">
        <f t="shared" si="203"/>
        <v>5.725222601</v>
      </c>
      <c r="AY76" s="121">
        <f t="shared" si="204"/>
        <v>5.813339617</v>
      </c>
      <c r="BA76" s="171" t="s">
        <v>113</v>
      </c>
      <c r="BB76" s="119">
        <f t="shared" si="205"/>
        <v>0.007084159819</v>
      </c>
      <c r="BC76" s="120">
        <f t="shared" si="206"/>
        <v>0.003933426984</v>
      </c>
      <c r="BD76" s="119">
        <f t="shared" si="207"/>
        <v>0.07509209408</v>
      </c>
      <c r="BE76" s="120">
        <f t="shared" si="208"/>
        <v>0.03889636232</v>
      </c>
      <c r="BF76" s="119">
        <f t="shared" si="209"/>
        <v>0.3372060074</v>
      </c>
      <c r="BG76" s="120">
        <f t="shared" si="210"/>
        <v>0.2230946571</v>
      </c>
      <c r="BH76" s="119">
        <f t="shared" si="211"/>
        <v>0.818928875</v>
      </c>
      <c r="BI76" s="120">
        <f t="shared" si="212"/>
        <v>0.7925812623</v>
      </c>
      <c r="BJ76" s="119">
        <f t="shared" si="213"/>
        <v>1.358741853</v>
      </c>
      <c r="BK76" s="120">
        <f t="shared" si="214"/>
        <v>1.469153555</v>
      </c>
      <c r="BL76" s="119">
        <f t="shared" si="215"/>
        <v>1.26239728</v>
      </c>
      <c r="BM76" s="120">
        <f t="shared" si="216"/>
        <v>1.181103105</v>
      </c>
      <c r="BN76" s="119">
        <f t="shared" si="217"/>
        <v>0.9804477189</v>
      </c>
      <c r="BO76" s="120">
        <f t="shared" si="218"/>
        <v>0.9159813311</v>
      </c>
      <c r="BP76" s="119">
        <f t="shared" si="219"/>
        <v>0.7197506376</v>
      </c>
      <c r="BQ76" s="120">
        <f t="shared" si="220"/>
        <v>0.6365877489</v>
      </c>
      <c r="BR76" s="119">
        <f t="shared" si="221"/>
        <v>0.3046188722</v>
      </c>
      <c r="BS76" s="120">
        <f t="shared" si="222"/>
        <v>0.2213911357</v>
      </c>
      <c r="BT76" s="119">
        <f t="shared" si="223"/>
        <v>0.02975347124</v>
      </c>
      <c r="BU76" s="120">
        <f t="shared" si="224"/>
        <v>0.02624880978</v>
      </c>
      <c r="BV76" s="119">
        <f t="shared" si="229"/>
        <v>0.001416831964</v>
      </c>
      <c r="BW76" s="120">
        <f t="shared" si="230"/>
        <v>0.0005898439004</v>
      </c>
      <c r="BX76" s="119">
        <f t="shared" si="225"/>
        <v>5.895437801</v>
      </c>
      <c r="BY76" s="121">
        <f t="shared" si="226"/>
        <v>5.509561239</v>
      </c>
    </row>
    <row r="77" ht="15.75" customHeight="1">
      <c r="A77" s="499" t="s">
        <v>13</v>
      </c>
      <c r="B77" s="528">
        <f t="shared" si="159"/>
        <v>0.08269122345</v>
      </c>
      <c r="C77" s="529">
        <f t="shared" si="160"/>
        <v>0.03504775096</v>
      </c>
      <c r="D77" s="528">
        <f t="shared" si="161"/>
        <v>0.4836183675</v>
      </c>
      <c r="E77" s="529">
        <f t="shared" si="162"/>
        <v>0.2539720005</v>
      </c>
      <c r="F77" s="528">
        <f t="shared" si="163"/>
        <v>3.281338094</v>
      </c>
      <c r="G77" s="529">
        <f t="shared" si="164"/>
        <v>1.910797334</v>
      </c>
      <c r="H77" s="528">
        <f t="shared" si="165"/>
        <v>11.44521706</v>
      </c>
      <c r="I77" s="529">
        <f t="shared" si="166"/>
        <v>7.359089413</v>
      </c>
      <c r="J77" s="528">
        <f t="shared" si="167"/>
        <v>20.97475412</v>
      </c>
      <c r="K77" s="529">
        <f t="shared" si="168"/>
        <v>20.53314653</v>
      </c>
      <c r="L77" s="528">
        <f t="shared" si="169"/>
        <v>23.92783311</v>
      </c>
      <c r="M77" s="529">
        <f t="shared" si="170"/>
        <v>26.75473513</v>
      </c>
      <c r="N77" s="528">
        <f t="shared" si="171"/>
        <v>19.88723924</v>
      </c>
      <c r="O77" s="529">
        <f t="shared" si="172"/>
        <v>21.65163516</v>
      </c>
      <c r="P77" s="528">
        <f t="shared" si="173"/>
        <v>13.69667356</v>
      </c>
      <c r="Q77" s="529">
        <f t="shared" si="174"/>
        <v>15.27348903</v>
      </c>
      <c r="R77" s="528">
        <f t="shared" si="175"/>
        <v>5.58792207</v>
      </c>
      <c r="S77" s="529">
        <f t="shared" si="176"/>
        <v>5.626061054</v>
      </c>
      <c r="T77" s="528">
        <f t="shared" si="177"/>
        <v>0.6277015599</v>
      </c>
      <c r="U77" s="529">
        <f t="shared" si="178"/>
        <v>0.5945911278</v>
      </c>
      <c r="V77" s="528">
        <f t="shared" si="179"/>
        <v>0.0050115893</v>
      </c>
      <c r="W77" s="529">
        <f t="shared" si="180"/>
        <v>0.007435471916</v>
      </c>
      <c r="X77" s="584">
        <f t="shared" si="181"/>
        <v>100</v>
      </c>
      <c r="Y77" s="585">
        <f t="shared" si="182"/>
        <v>100</v>
      </c>
      <c r="AA77" s="499" t="s">
        <v>13</v>
      </c>
      <c r="AB77" s="528">
        <f t="shared" si="183"/>
        <v>0.09673795456</v>
      </c>
      <c r="AC77" s="529">
        <f t="shared" si="184"/>
        <v>0.0464712083</v>
      </c>
      <c r="AD77" s="528">
        <f t="shared" si="185"/>
        <v>0.6938087709</v>
      </c>
      <c r="AE77" s="529">
        <f t="shared" si="186"/>
        <v>0.2975662613</v>
      </c>
      <c r="AF77" s="528">
        <f t="shared" si="187"/>
        <v>4.708953982</v>
      </c>
      <c r="AG77" s="529">
        <f t="shared" si="188"/>
        <v>2.656972373</v>
      </c>
      <c r="AH77" s="528">
        <f t="shared" si="189"/>
        <v>14.56062245</v>
      </c>
      <c r="AI77" s="529">
        <f t="shared" si="190"/>
        <v>9.732428347</v>
      </c>
      <c r="AJ77" s="528">
        <f t="shared" si="191"/>
        <v>21.98239993</v>
      </c>
      <c r="AK77" s="529">
        <f t="shared" si="192"/>
        <v>23.09765649</v>
      </c>
      <c r="AL77" s="528">
        <f t="shared" si="193"/>
        <v>22.83327786</v>
      </c>
      <c r="AM77" s="529">
        <f t="shared" si="194"/>
        <v>25.32483726</v>
      </c>
      <c r="AN77" s="528">
        <f t="shared" si="195"/>
        <v>17.70200549</v>
      </c>
      <c r="AO77" s="529">
        <f t="shared" si="196"/>
        <v>19.75408351</v>
      </c>
      <c r="AP77" s="528">
        <f t="shared" si="197"/>
        <v>12.60818008</v>
      </c>
      <c r="AQ77" s="529">
        <f t="shared" si="198"/>
        <v>14.19172665</v>
      </c>
      <c r="AR77" s="528">
        <f t="shared" si="199"/>
        <v>4.403137222</v>
      </c>
      <c r="AS77" s="529">
        <f t="shared" si="200"/>
        <v>4.451484813</v>
      </c>
      <c r="AT77" s="528">
        <f t="shared" si="201"/>
        <v>0.4077556795</v>
      </c>
      <c r="AU77" s="529">
        <f t="shared" si="202"/>
        <v>0.445366219</v>
      </c>
      <c r="AV77" s="528">
        <f>AV21*100/$AX$21</f>
        <v>0.003120579179</v>
      </c>
      <c r="AW77" s="529">
        <f>AW21*100/$AY$21</f>
        <v>0.001406871122</v>
      </c>
      <c r="AX77" s="584">
        <f t="shared" si="203"/>
        <v>100</v>
      </c>
      <c r="AY77" s="585">
        <f t="shared" si="204"/>
        <v>100</v>
      </c>
      <c r="BA77" s="499" t="s">
        <v>13</v>
      </c>
      <c r="BB77" s="528">
        <f t="shared" si="205"/>
        <v>0.1601020119</v>
      </c>
      <c r="BC77" s="529">
        <f t="shared" si="206"/>
        <v>0.06234698848</v>
      </c>
      <c r="BD77" s="528">
        <f t="shared" si="207"/>
        <v>0.896854633</v>
      </c>
      <c r="BE77" s="529">
        <f t="shared" si="208"/>
        <v>0.4538550448</v>
      </c>
      <c r="BF77" s="528">
        <f t="shared" si="209"/>
        <v>4.759138566</v>
      </c>
      <c r="BG77" s="529">
        <f t="shared" si="210"/>
        <v>2.988179664</v>
      </c>
      <c r="BH77" s="528">
        <f t="shared" si="211"/>
        <v>14.11873052</v>
      </c>
      <c r="BI77" s="529">
        <f t="shared" si="212"/>
        <v>13.38973991</v>
      </c>
      <c r="BJ77" s="528">
        <f t="shared" si="213"/>
        <v>21.48625673</v>
      </c>
      <c r="BK77" s="529">
        <f t="shared" si="214"/>
        <v>23.88151026</v>
      </c>
      <c r="BL77" s="528">
        <f t="shared" si="215"/>
        <v>22.0034004</v>
      </c>
      <c r="BM77" s="529">
        <f t="shared" si="216"/>
        <v>23.05779625</v>
      </c>
      <c r="BN77" s="528">
        <f t="shared" si="217"/>
        <v>19.14281666</v>
      </c>
      <c r="BO77" s="529">
        <f t="shared" si="218"/>
        <v>19.69003907</v>
      </c>
      <c r="BP77" s="528">
        <f t="shared" si="219"/>
        <v>12.96259564</v>
      </c>
      <c r="BQ77" s="529">
        <f t="shared" si="220"/>
        <v>12.49552584</v>
      </c>
      <c r="BR77" s="528">
        <f t="shared" si="221"/>
        <v>4.209407764</v>
      </c>
      <c r="BS77" s="529">
        <f t="shared" si="222"/>
        <v>3.727708061</v>
      </c>
      <c r="BT77" s="528">
        <f t="shared" si="223"/>
        <v>0.2521960895</v>
      </c>
      <c r="BU77" s="529">
        <f t="shared" si="224"/>
        <v>0.2493666081</v>
      </c>
      <c r="BV77" s="528">
        <f t="shared" si="229"/>
        <v>0.008500991782</v>
      </c>
      <c r="BW77" s="529">
        <f t="shared" si="230"/>
        <v>0.003932292669</v>
      </c>
      <c r="BX77" s="584">
        <f t="shared" si="225"/>
        <v>100</v>
      </c>
      <c r="BY77" s="585">
        <f t="shared" si="226"/>
        <v>100</v>
      </c>
    </row>
    <row r="78" ht="15.75" customHeight="1"/>
    <row r="79" ht="15.75" customHeight="1"/>
    <row r="80" ht="15.75" customHeight="1">
      <c r="A80" s="131" t="s">
        <v>74</v>
      </c>
      <c r="AA80" s="131" t="s">
        <v>67</v>
      </c>
      <c r="BA80" s="620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ht="15.75" customHeight="1">
      <c r="A81" s="286" t="s">
        <v>79</v>
      </c>
      <c r="B81" s="450" t="s">
        <v>50</v>
      </c>
      <c r="C81" s="8"/>
      <c r="D81" s="450" t="s">
        <v>53</v>
      </c>
      <c r="E81" s="8"/>
      <c r="F81" s="450" t="s">
        <v>54</v>
      </c>
      <c r="G81" s="8"/>
      <c r="H81" s="450" t="s">
        <v>55</v>
      </c>
      <c r="I81" s="8"/>
      <c r="J81" s="450" t="s">
        <v>56</v>
      </c>
      <c r="K81" s="8"/>
      <c r="L81" s="450" t="s">
        <v>57</v>
      </c>
      <c r="M81" s="8"/>
      <c r="N81" s="450" t="s">
        <v>59</v>
      </c>
      <c r="O81" s="8"/>
      <c r="P81" s="450" t="s">
        <v>60</v>
      </c>
      <c r="Q81" s="8"/>
      <c r="R81" s="450" t="s">
        <v>61</v>
      </c>
      <c r="S81" s="8"/>
      <c r="T81" s="450" t="s">
        <v>62</v>
      </c>
      <c r="U81" s="8"/>
      <c r="V81" s="450" t="s">
        <v>65</v>
      </c>
      <c r="W81" s="8"/>
      <c r="X81" s="450" t="s">
        <v>13</v>
      </c>
      <c r="Y81" s="10"/>
      <c r="AA81" s="286" t="s">
        <v>79</v>
      </c>
      <c r="AB81" s="450" t="s">
        <v>50</v>
      </c>
      <c r="AC81" s="8"/>
      <c r="AD81" s="450" t="s">
        <v>53</v>
      </c>
      <c r="AE81" s="8"/>
      <c r="AF81" s="450" t="s">
        <v>54</v>
      </c>
      <c r="AG81" s="8"/>
      <c r="AH81" s="450" t="s">
        <v>55</v>
      </c>
      <c r="AI81" s="8"/>
      <c r="AJ81" s="450" t="s">
        <v>56</v>
      </c>
      <c r="AK81" s="8"/>
      <c r="AL81" s="450" t="s">
        <v>57</v>
      </c>
      <c r="AM81" s="8"/>
      <c r="AN81" s="450" t="s">
        <v>59</v>
      </c>
      <c r="AO81" s="8"/>
      <c r="AP81" s="450" t="s">
        <v>60</v>
      </c>
      <c r="AQ81" s="8"/>
      <c r="AR81" s="450" t="s">
        <v>61</v>
      </c>
      <c r="AS81" s="8"/>
      <c r="AT81" s="450" t="s">
        <v>62</v>
      </c>
      <c r="AU81" s="8"/>
      <c r="AV81" s="450" t="s">
        <v>65</v>
      </c>
      <c r="AW81" s="8"/>
      <c r="AX81" s="450" t="s">
        <v>13</v>
      </c>
      <c r="AY81" s="10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5"/>
      <c r="BX81" s="205"/>
      <c r="BY81" s="205"/>
    </row>
    <row r="82" ht="15.75" customHeight="1">
      <c r="A82" s="187"/>
      <c r="B82" s="25" t="s">
        <v>21</v>
      </c>
      <c r="C82" s="25" t="s">
        <v>44</v>
      </c>
      <c r="D82" s="25" t="s">
        <v>21</v>
      </c>
      <c r="E82" s="25" t="s">
        <v>44</v>
      </c>
      <c r="F82" s="25" t="s">
        <v>21</v>
      </c>
      <c r="G82" s="25" t="s">
        <v>44</v>
      </c>
      <c r="H82" s="25" t="s">
        <v>21</v>
      </c>
      <c r="I82" s="25" t="s">
        <v>44</v>
      </c>
      <c r="J82" s="25" t="s">
        <v>21</v>
      </c>
      <c r="K82" s="25" t="s">
        <v>44</v>
      </c>
      <c r="L82" s="25" t="s">
        <v>21</v>
      </c>
      <c r="M82" s="25" t="s">
        <v>44</v>
      </c>
      <c r="N82" s="25" t="s">
        <v>21</v>
      </c>
      <c r="O82" s="25" t="s">
        <v>44</v>
      </c>
      <c r="P82" s="25" t="s">
        <v>21</v>
      </c>
      <c r="Q82" s="25" t="s">
        <v>44</v>
      </c>
      <c r="R82" s="25" t="s">
        <v>21</v>
      </c>
      <c r="S82" s="25" t="s">
        <v>44</v>
      </c>
      <c r="T82" s="25" t="s">
        <v>21</v>
      </c>
      <c r="U82" s="25" t="s">
        <v>44</v>
      </c>
      <c r="V82" s="25" t="s">
        <v>21</v>
      </c>
      <c r="W82" s="25" t="s">
        <v>44</v>
      </c>
      <c r="X82" s="25" t="s">
        <v>21</v>
      </c>
      <c r="Y82" s="228" t="s">
        <v>44</v>
      </c>
      <c r="AA82" s="187"/>
      <c r="AB82" s="25" t="s">
        <v>21</v>
      </c>
      <c r="AC82" s="25" t="s">
        <v>44</v>
      </c>
      <c r="AD82" s="25" t="s">
        <v>21</v>
      </c>
      <c r="AE82" s="25" t="s">
        <v>44</v>
      </c>
      <c r="AF82" s="25" t="s">
        <v>21</v>
      </c>
      <c r="AG82" s="25" t="s">
        <v>44</v>
      </c>
      <c r="AH82" s="25" t="s">
        <v>21</v>
      </c>
      <c r="AI82" s="25" t="s">
        <v>44</v>
      </c>
      <c r="AJ82" s="25" t="s">
        <v>21</v>
      </c>
      <c r="AK82" s="25" t="s">
        <v>44</v>
      </c>
      <c r="AL82" s="25" t="s">
        <v>21</v>
      </c>
      <c r="AM82" s="25" t="s">
        <v>44</v>
      </c>
      <c r="AN82" s="25" t="s">
        <v>21</v>
      </c>
      <c r="AO82" s="25" t="s">
        <v>44</v>
      </c>
      <c r="AP82" s="25" t="s">
        <v>21</v>
      </c>
      <c r="AQ82" s="25" t="s">
        <v>44</v>
      </c>
      <c r="AR82" s="25" t="s">
        <v>21</v>
      </c>
      <c r="AS82" s="25" t="s">
        <v>44</v>
      </c>
      <c r="AT82" s="25" t="s">
        <v>21</v>
      </c>
      <c r="AU82" s="25" t="s">
        <v>44</v>
      </c>
      <c r="AV82" s="25" t="s">
        <v>21</v>
      </c>
      <c r="AW82" s="25" t="s">
        <v>44</v>
      </c>
      <c r="AX82" s="25" t="s">
        <v>21</v>
      </c>
      <c r="AY82" s="228" t="s">
        <v>44</v>
      </c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5"/>
      <c r="BX82" s="205"/>
      <c r="BY82" s="205"/>
    </row>
    <row r="83" ht="15.75" customHeight="1">
      <c r="A83" s="159" t="s">
        <v>81</v>
      </c>
      <c r="B83" s="30">
        <f t="shared" ref="B83:Y83" si="231">IF(AND(ISBLANK(B6),ISBLANK(AB6)),"",B6-AB6)</f>
        <v>-11</v>
      </c>
      <c r="C83" s="31">
        <f t="shared" si="231"/>
        <v>-27.16415122</v>
      </c>
      <c r="D83" s="30">
        <f t="shared" si="231"/>
        <v>-67</v>
      </c>
      <c r="E83" s="31">
        <f t="shared" si="231"/>
        <v>-70.36537508</v>
      </c>
      <c r="F83" s="30">
        <f t="shared" si="231"/>
        <v>-728</v>
      </c>
      <c r="G83" s="31">
        <f t="shared" si="231"/>
        <v>-1554.498356</v>
      </c>
      <c r="H83" s="30">
        <f t="shared" si="231"/>
        <v>-2582</v>
      </c>
      <c r="I83" s="31">
        <f t="shared" si="231"/>
        <v>-5702.718341</v>
      </c>
      <c r="J83" s="30">
        <f t="shared" si="231"/>
        <v>-1560</v>
      </c>
      <c r="K83" s="31">
        <f t="shared" si="231"/>
        <v>-3480.450716</v>
      </c>
      <c r="L83" s="30">
        <f t="shared" si="231"/>
        <v>-1052</v>
      </c>
      <c r="M83" s="31">
        <f t="shared" si="231"/>
        <v>680.9851472</v>
      </c>
      <c r="N83" s="30">
        <f t="shared" si="231"/>
        <v>-849</v>
      </c>
      <c r="O83" s="31">
        <f t="shared" si="231"/>
        <v>-2571.463127</v>
      </c>
      <c r="P83" s="30">
        <f t="shared" si="231"/>
        <v>-526</v>
      </c>
      <c r="Q83" s="31">
        <f t="shared" si="231"/>
        <v>-955.790739</v>
      </c>
      <c r="R83" s="30">
        <f t="shared" si="231"/>
        <v>24</v>
      </c>
      <c r="S83" s="31">
        <f t="shared" si="231"/>
        <v>1822.624677</v>
      </c>
      <c r="T83" s="30">
        <f t="shared" si="231"/>
        <v>16</v>
      </c>
      <c r="U83" s="31">
        <f t="shared" si="231"/>
        <v>345.3820894</v>
      </c>
      <c r="V83" s="30" t="str">
        <f t="shared" si="231"/>
        <v/>
      </c>
      <c r="W83" s="31" t="str">
        <f t="shared" si="231"/>
        <v/>
      </c>
      <c r="X83" s="30">
        <f t="shared" si="231"/>
        <v>-7335</v>
      </c>
      <c r="Y83" s="457">
        <f t="shared" si="231"/>
        <v>-11513.45889</v>
      </c>
      <c r="AA83" s="159" t="s">
        <v>81</v>
      </c>
      <c r="AB83" s="30">
        <f t="shared" ref="AB83:AY83" si="232">IF(AND(ISBLANK(AB6),ISBLANK(BB6)),"",AB6-BB6)</f>
        <v>-13</v>
      </c>
      <c r="AC83" s="31">
        <f t="shared" si="232"/>
        <v>-57.75232945</v>
      </c>
      <c r="AD83" s="30">
        <f t="shared" si="232"/>
        <v>43</v>
      </c>
      <c r="AE83" s="31">
        <f t="shared" si="232"/>
        <v>-199.2350718</v>
      </c>
      <c r="AF83" s="30">
        <f t="shared" si="232"/>
        <v>487</v>
      </c>
      <c r="AG83" s="31">
        <f t="shared" si="232"/>
        <v>-608.2237207</v>
      </c>
      <c r="AH83" s="30">
        <f t="shared" si="232"/>
        <v>2436</v>
      </c>
      <c r="AI83" s="31">
        <f t="shared" si="232"/>
        <v>-3807.887665</v>
      </c>
      <c r="AJ83" s="30">
        <f t="shared" si="232"/>
        <v>3086</v>
      </c>
      <c r="AK83" s="31">
        <f t="shared" si="232"/>
        <v>-1192.677893</v>
      </c>
      <c r="AL83" s="30">
        <f t="shared" si="232"/>
        <v>2227</v>
      </c>
      <c r="AM83" s="31">
        <f t="shared" si="232"/>
        <v>940.3006498</v>
      </c>
      <c r="AN83" s="30">
        <f t="shared" si="232"/>
        <v>1229</v>
      </c>
      <c r="AO83" s="31">
        <f t="shared" si="232"/>
        <v>-1109.57038</v>
      </c>
      <c r="AP83" s="30">
        <f t="shared" si="232"/>
        <v>1022</v>
      </c>
      <c r="AQ83" s="31">
        <f t="shared" si="232"/>
        <v>1288.888102</v>
      </c>
      <c r="AR83" s="30">
        <f t="shared" si="232"/>
        <v>421</v>
      </c>
      <c r="AS83" s="31">
        <f t="shared" si="232"/>
        <v>1472.185673</v>
      </c>
      <c r="AT83" s="30">
        <f t="shared" si="232"/>
        <v>50</v>
      </c>
      <c r="AU83" s="31">
        <f t="shared" si="232"/>
        <v>61.06307558</v>
      </c>
      <c r="AV83" s="30">
        <f t="shared" si="232"/>
        <v>-1</v>
      </c>
      <c r="AW83" s="31">
        <f t="shared" si="232"/>
        <v>-2.2</v>
      </c>
      <c r="AX83" s="30">
        <f t="shared" si="232"/>
        <v>10987</v>
      </c>
      <c r="AY83" s="457">
        <f t="shared" si="232"/>
        <v>-3215.109559</v>
      </c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ht="15.75" customHeight="1">
      <c r="A84" s="162" t="s">
        <v>83</v>
      </c>
      <c r="B84" s="37">
        <f t="shared" ref="B84:Y84" si="233">IF(AND(ISBLANK(B7),ISBLANK(AB7)),"",B7-AB7)</f>
        <v>-1</v>
      </c>
      <c r="C84" s="38">
        <f t="shared" si="233"/>
        <v>-16.9</v>
      </c>
      <c r="D84" s="37">
        <f t="shared" si="233"/>
        <v>-6</v>
      </c>
      <c r="E84" s="38">
        <f t="shared" si="233"/>
        <v>8.766222222</v>
      </c>
      <c r="F84" s="37">
        <f t="shared" si="233"/>
        <v>-38</v>
      </c>
      <c r="G84" s="38">
        <f t="shared" si="233"/>
        <v>-89.05823229</v>
      </c>
      <c r="H84" s="37">
        <f t="shared" si="233"/>
        <v>-89</v>
      </c>
      <c r="I84" s="38">
        <f t="shared" si="233"/>
        <v>-335.5256312</v>
      </c>
      <c r="J84" s="37">
        <f t="shared" si="233"/>
        <v>-134</v>
      </c>
      <c r="K84" s="38">
        <f t="shared" si="233"/>
        <v>-503.9373089</v>
      </c>
      <c r="L84" s="37">
        <f t="shared" si="233"/>
        <v>-88</v>
      </c>
      <c r="M84" s="38">
        <f t="shared" si="233"/>
        <v>-534.7986146</v>
      </c>
      <c r="N84" s="37">
        <f t="shared" si="233"/>
        <v>-19</v>
      </c>
      <c r="O84" s="38">
        <f t="shared" si="233"/>
        <v>101.7459889</v>
      </c>
      <c r="P84" s="37">
        <f t="shared" si="233"/>
        <v>-6</v>
      </c>
      <c r="Q84" s="38">
        <f t="shared" si="233"/>
        <v>158.4429713</v>
      </c>
      <c r="R84" s="37">
        <f t="shared" si="233"/>
        <v>-6</v>
      </c>
      <c r="S84" s="38">
        <f t="shared" si="233"/>
        <v>79.77296845</v>
      </c>
      <c r="T84" s="37">
        <f t="shared" si="233"/>
        <v>8</v>
      </c>
      <c r="U84" s="38">
        <f t="shared" si="233"/>
        <v>38.435</v>
      </c>
      <c r="V84" s="37">
        <f t="shared" si="233"/>
        <v>1</v>
      </c>
      <c r="W84" s="38">
        <f t="shared" si="233"/>
        <v>2.6</v>
      </c>
      <c r="X84" s="37">
        <f t="shared" si="233"/>
        <v>-378</v>
      </c>
      <c r="Y84" s="463">
        <f t="shared" si="233"/>
        <v>-1090.456636</v>
      </c>
      <c r="AA84" s="162" t="s">
        <v>83</v>
      </c>
      <c r="AB84" s="37">
        <f t="shared" ref="AB84:AY84" si="234">IF(AND(ISBLANK(AB7),ISBLANK(BB7)),"",AB7-BB7)</f>
        <v>1</v>
      </c>
      <c r="AC84" s="38">
        <f t="shared" si="234"/>
        <v>16.9</v>
      </c>
      <c r="AD84" s="37">
        <f t="shared" si="234"/>
        <v>-9</v>
      </c>
      <c r="AE84" s="38">
        <f t="shared" si="234"/>
        <v>-13.33951222</v>
      </c>
      <c r="AF84" s="37">
        <f t="shared" si="234"/>
        <v>39</v>
      </c>
      <c r="AG84" s="38">
        <f t="shared" si="234"/>
        <v>-19.01668881</v>
      </c>
      <c r="AH84" s="37">
        <f t="shared" si="234"/>
        <v>61</v>
      </c>
      <c r="AI84" s="38">
        <f t="shared" si="234"/>
        <v>-458.3589625</v>
      </c>
      <c r="AJ84" s="37">
        <f t="shared" si="234"/>
        <v>65</v>
      </c>
      <c r="AK84" s="38">
        <f t="shared" si="234"/>
        <v>-626.0424456</v>
      </c>
      <c r="AL84" s="37">
        <f t="shared" si="234"/>
        <v>97</v>
      </c>
      <c r="AM84" s="38">
        <f t="shared" si="234"/>
        <v>-849.0411849</v>
      </c>
      <c r="AN84" s="37">
        <f t="shared" si="234"/>
        <v>114</v>
      </c>
      <c r="AO84" s="38">
        <f t="shared" si="234"/>
        <v>307.2844872</v>
      </c>
      <c r="AP84" s="37">
        <f t="shared" si="234"/>
        <v>43</v>
      </c>
      <c r="AQ84" s="38">
        <f t="shared" si="234"/>
        <v>-14.60710144</v>
      </c>
      <c r="AR84" s="37">
        <f t="shared" si="234"/>
        <v>40</v>
      </c>
      <c r="AS84" s="38">
        <f t="shared" si="234"/>
        <v>118.9977989</v>
      </c>
      <c r="AT84" s="37">
        <f t="shared" si="234"/>
        <v>7</v>
      </c>
      <c r="AU84" s="38">
        <f t="shared" si="234"/>
        <v>16.38833333</v>
      </c>
      <c r="AV84" s="37" t="str">
        <f t="shared" si="234"/>
        <v/>
      </c>
      <c r="AW84" s="38" t="str">
        <f t="shared" si="234"/>
        <v/>
      </c>
      <c r="AX84" s="37">
        <f t="shared" si="234"/>
        <v>458</v>
      </c>
      <c r="AY84" s="463">
        <f t="shared" si="234"/>
        <v>-1520.835276</v>
      </c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ht="15.75" customHeight="1">
      <c r="A85" s="162" t="s">
        <v>85</v>
      </c>
      <c r="B85" s="37">
        <f t="shared" ref="B85:Y85" si="235">IF(AND(ISBLANK(B8),ISBLANK(AB8)),"",B8-AB8)</f>
        <v>-1</v>
      </c>
      <c r="C85" s="38">
        <f t="shared" si="235"/>
        <v>-27.71</v>
      </c>
      <c r="D85" s="37">
        <f t="shared" si="235"/>
        <v>-24</v>
      </c>
      <c r="E85" s="38">
        <f t="shared" si="235"/>
        <v>-62.130048</v>
      </c>
      <c r="F85" s="37">
        <f t="shared" si="235"/>
        <v>-67</v>
      </c>
      <c r="G85" s="38">
        <f t="shared" si="235"/>
        <v>-222.3179738</v>
      </c>
      <c r="H85" s="37">
        <f t="shared" si="235"/>
        <v>-139</v>
      </c>
      <c r="I85" s="38">
        <f t="shared" si="235"/>
        <v>-861.8201156</v>
      </c>
      <c r="J85" s="37">
        <f t="shared" si="235"/>
        <v>-259</v>
      </c>
      <c r="K85" s="38">
        <f t="shared" si="235"/>
        <v>-2568.382558</v>
      </c>
      <c r="L85" s="37">
        <f t="shared" si="235"/>
        <v>-249</v>
      </c>
      <c r="M85" s="38">
        <f t="shared" si="235"/>
        <v>-923.530347</v>
      </c>
      <c r="N85" s="37">
        <f t="shared" si="235"/>
        <v>-186</v>
      </c>
      <c r="O85" s="38">
        <f t="shared" si="235"/>
        <v>-1045.508321</v>
      </c>
      <c r="P85" s="37">
        <f t="shared" si="235"/>
        <v>-169</v>
      </c>
      <c r="Q85" s="38">
        <f t="shared" si="235"/>
        <v>-1238.756774</v>
      </c>
      <c r="R85" s="37">
        <f t="shared" si="235"/>
        <v>-52</v>
      </c>
      <c r="S85" s="38">
        <f t="shared" si="235"/>
        <v>-417.6360172</v>
      </c>
      <c r="T85" s="37">
        <f t="shared" si="235"/>
        <v>2</v>
      </c>
      <c r="U85" s="38">
        <f t="shared" si="235"/>
        <v>-20.09342857</v>
      </c>
      <c r="V85" s="37" t="str">
        <f t="shared" si="235"/>
        <v/>
      </c>
      <c r="W85" s="38" t="str">
        <f t="shared" si="235"/>
        <v/>
      </c>
      <c r="X85" s="37">
        <f t="shared" si="235"/>
        <v>-1144</v>
      </c>
      <c r="Y85" s="463">
        <f t="shared" si="235"/>
        <v>-7387.885584</v>
      </c>
      <c r="AA85" s="162" t="s">
        <v>85</v>
      </c>
      <c r="AB85" s="37">
        <f t="shared" ref="AB85:AY85" si="236">IF(AND(ISBLANK(AB8),ISBLANK(BB8)),"",AB8-BB8)</f>
        <v>-1</v>
      </c>
      <c r="AC85" s="38">
        <f t="shared" si="236"/>
        <v>22.15362</v>
      </c>
      <c r="AD85" s="37">
        <f t="shared" si="236"/>
        <v>7</v>
      </c>
      <c r="AE85" s="38">
        <f t="shared" si="236"/>
        <v>-25.37580667</v>
      </c>
      <c r="AF85" s="37">
        <f t="shared" si="236"/>
        <v>25</v>
      </c>
      <c r="AG85" s="38">
        <f t="shared" si="236"/>
        <v>-104.0330573</v>
      </c>
      <c r="AH85" s="37">
        <f t="shared" si="236"/>
        <v>60</v>
      </c>
      <c r="AI85" s="38">
        <f t="shared" si="236"/>
        <v>-1646.922281</v>
      </c>
      <c r="AJ85" s="37">
        <f t="shared" si="236"/>
        <v>118</v>
      </c>
      <c r="AK85" s="38">
        <f t="shared" si="236"/>
        <v>-911.3646519</v>
      </c>
      <c r="AL85" s="37">
        <f t="shared" si="236"/>
        <v>248</v>
      </c>
      <c r="AM85" s="38">
        <f t="shared" si="236"/>
        <v>292.081181</v>
      </c>
      <c r="AN85" s="37">
        <f t="shared" si="236"/>
        <v>141</v>
      </c>
      <c r="AO85" s="38">
        <f t="shared" si="236"/>
        <v>-407.5336197</v>
      </c>
      <c r="AP85" s="37">
        <f t="shared" si="236"/>
        <v>51</v>
      </c>
      <c r="AQ85" s="38">
        <f t="shared" si="236"/>
        <v>153.4922231</v>
      </c>
      <c r="AR85" s="37">
        <f t="shared" si="236"/>
        <v>65</v>
      </c>
      <c r="AS85" s="38">
        <f t="shared" si="236"/>
        <v>98.57093767</v>
      </c>
      <c r="AT85" s="37">
        <f t="shared" si="236"/>
        <v>3</v>
      </c>
      <c r="AU85" s="38">
        <f t="shared" si="236"/>
        <v>48.782</v>
      </c>
      <c r="AV85" s="37" t="str">
        <f t="shared" si="236"/>
        <v/>
      </c>
      <c r="AW85" s="38" t="str">
        <f t="shared" si="236"/>
        <v/>
      </c>
      <c r="AX85" s="37">
        <f t="shared" si="236"/>
        <v>717</v>
      </c>
      <c r="AY85" s="463">
        <f t="shared" si="236"/>
        <v>-2480.149455</v>
      </c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ht="15.75" customHeight="1">
      <c r="A86" s="162" t="s">
        <v>87</v>
      </c>
      <c r="B86" s="37">
        <f t="shared" ref="B86:Y86" si="237">IF(AND(ISBLANK(B9),ISBLANK(AB9)),"",B9-AB9)</f>
        <v>0</v>
      </c>
      <c r="C86" s="38">
        <f t="shared" si="237"/>
        <v>4.046</v>
      </c>
      <c r="D86" s="37">
        <f t="shared" si="237"/>
        <v>-6</v>
      </c>
      <c r="E86" s="38">
        <f t="shared" si="237"/>
        <v>3.562777778</v>
      </c>
      <c r="F86" s="37">
        <f t="shared" si="237"/>
        <v>-34</v>
      </c>
      <c r="G86" s="38">
        <f t="shared" si="237"/>
        <v>-121.0786596</v>
      </c>
      <c r="H86" s="37">
        <f t="shared" si="237"/>
        <v>-148</v>
      </c>
      <c r="I86" s="38">
        <f t="shared" si="237"/>
        <v>-1016.325881</v>
      </c>
      <c r="J86" s="37">
        <f t="shared" si="237"/>
        <v>-136</v>
      </c>
      <c r="K86" s="38">
        <f t="shared" si="237"/>
        <v>-979.3301218</v>
      </c>
      <c r="L86" s="37">
        <f t="shared" si="237"/>
        <v>-96</v>
      </c>
      <c r="M86" s="38">
        <f t="shared" si="237"/>
        <v>289.2062109</v>
      </c>
      <c r="N86" s="37">
        <f t="shared" si="237"/>
        <v>2</v>
      </c>
      <c r="O86" s="38">
        <f t="shared" si="237"/>
        <v>929.9256703</v>
      </c>
      <c r="P86" s="37">
        <f t="shared" si="237"/>
        <v>-7</v>
      </c>
      <c r="Q86" s="38">
        <f t="shared" si="237"/>
        <v>208.9677879</v>
      </c>
      <c r="R86" s="37">
        <f t="shared" si="237"/>
        <v>2</v>
      </c>
      <c r="S86" s="38">
        <f t="shared" si="237"/>
        <v>281.176909</v>
      </c>
      <c r="T86" s="37">
        <f t="shared" si="237"/>
        <v>3</v>
      </c>
      <c r="U86" s="38">
        <f t="shared" si="237"/>
        <v>-96.84416667</v>
      </c>
      <c r="V86" s="37">
        <f t="shared" si="237"/>
        <v>2</v>
      </c>
      <c r="W86" s="38">
        <f t="shared" si="237"/>
        <v>35.1</v>
      </c>
      <c r="X86" s="37">
        <f t="shared" si="237"/>
        <v>-418</v>
      </c>
      <c r="Y86" s="463">
        <f t="shared" si="237"/>
        <v>-461.5934727</v>
      </c>
      <c r="AA86" s="162" t="s">
        <v>87</v>
      </c>
      <c r="AB86" s="37">
        <f t="shared" ref="AB86:AY86" si="238">IF(AND(ISBLANK(AB9),ISBLANK(BB9)),"",AB9-BB9)</f>
        <v>1</v>
      </c>
      <c r="AC86" s="38">
        <f t="shared" si="238"/>
        <v>-0.02035</v>
      </c>
      <c r="AD86" s="37">
        <f t="shared" si="238"/>
        <v>-9</v>
      </c>
      <c r="AE86" s="38">
        <f t="shared" si="238"/>
        <v>-31.55068578</v>
      </c>
      <c r="AF86" s="37">
        <f t="shared" si="238"/>
        <v>12</v>
      </c>
      <c r="AG86" s="38">
        <f t="shared" si="238"/>
        <v>-146.3898854</v>
      </c>
      <c r="AH86" s="37">
        <f t="shared" si="238"/>
        <v>-8</v>
      </c>
      <c r="AI86" s="38">
        <f t="shared" si="238"/>
        <v>-1241.047664</v>
      </c>
      <c r="AJ86" s="37">
        <f t="shared" si="238"/>
        <v>108</v>
      </c>
      <c r="AK86" s="38">
        <f t="shared" si="238"/>
        <v>-403.1478121</v>
      </c>
      <c r="AL86" s="37">
        <f t="shared" si="238"/>
        <v>125</v>
      </c>
      <c r="AM86" s="38">
        <f t="shared" si="238"/>
        <v>-424.0332176</v>
      </c>
      <c r="AN86" s="37">
        <f t="shared" si="238"/>
        <v>66</v>
      </c>
      <c r="AO86" s="38">
        <f t="shared" si="238"/>
        <v>-331.9348686</v>
      </c>
      <c r="AP86" s="37">
        <f t="shared" si="238"/>
        <v>85</v>
      </c>
      <c r="AQ86" s="38">
        <f t="shared" si="238"/>
        <v>223.6232678</v>
      </c>
      <c r="AR86" s="37">
        <f t="shared" si="238"/>
        <v>38</v>
      </c>
      <c r="AS86" s="38">
        <f t="shared" si="238"/>
        <v>152.4613003</v>
      </c>
      <c r="AT86" s="37">
        <f t="shared" si="238"/>
        <v>9</v>
      </c>
      <c r="AU86" s="38">
        <f t="shared" si="238"/>
        <v>125.3170967</v>
      </c>
      <c r="AV86" s="37" t="str">
        <f t="shared" si="238"/>
        <v/>
      </c>
      <c r="AW86" s="38" t="str">
        <f t="shared" si="238"/>
        <v/>
      </c>
      <c r="AX86" s="37">
        <f t="shared" si="238"/>
        <v>427</v>
      </c>
      <c r="AY86" s="463">
        <f t="shared" si="238"/>
        <v>-2076.722819</v>
      </c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ht="15.75" customHeight="1">
      <c r="A87" s="162" t="s">
        <v>89</v>
      </c>
      <c r="B87" s="37">
        <f t="shared" ref="B87:Y87" si="239">IF(AND(ISBLANK(B10),ISBLANK(AB10)),"",B10-AB10)</f>
        <v>1</v>
      </c>
      <c r="C87" s="38">
        <f t="shared" si="239"/>
        <v>2.37</v>
      </c>
      <c r="D87" s="37">
        <f t="shared" si="239"/>
        <v>-4</v>
      </c>
      <c r="E87" s="38">
        <f t="shared" si="239"/>
        <v>-1.932149123</v>
      </c>
      <c r="F87" s="37">
        <f t="shared" si="239"/>
        <v>-46</v>
      </c>
      <c r="G87" s="38">
        <f t="shared" si="239"/>
        <v>-339.5491667</v>
      </c>
      <c r="H87" s="37">
        <f t="shared" si="239"/>
        <v>-81</v>
      </c>
      <c r="I87" s="38">
        <f t="shared" si="239"/>
        <v>-548.3248582</v>
      </c>
      <c r="J87" s="37">
        <f t="shared" si="239"/>
        <v>-96</v>
      </c>
      <c r="K87" s="38">
        <f t="shared" si="239"/>
        <v>-1275.204202</v>
      </c>
      <c r="L87" s="37">
        <f t="shared" si="239"/>
        <v>-62</v>
      </c>
      <c r="M87" s="38">
        <f t="shared" si="239"/>
        <v>409.909288</v>
      </c>
      <c r="N87" s="37">
        <f t="shared" si="239"/>
        <v>10</v>
      </c>
      <c r="O87" s="38">
        <f t="shared" si="239"/>
        <v>70.90647603</v>
      </c>
      <c r="P87" s="37">
        <f t="shared" si="239"/>
        <v>-11</v>
      </c>
      <c r="Q87" s="38">
        <f t="shared" si="239"/>
        <v>421.2702483</v>
      </c>
      <c r="R87" s="37">
        <f t="shared" si="239"/>
        <v>30</v>
      </c>
      <c r="S87" s="38">
        <f t="shared" si="239"/>
        <v>36.85498771</v>
      </c>
      <c r="T87" s="37">
        <f t="shared" si="239"/>
        <v>2</v>
      </c>
      <c r="U87" s="38">
        <f t="shared" si="239"/>
        <v>30.9375</v>
      </c>
      <c r="V87" s="37" t="str">
        <f t="shared" si="239"/>
        <v/>
      </c>
      <c r="W87" s="38" t="str">
        <f t="shared" si="239"/>
        <v/>
      </c>
      <c r="X87" s="37">
        <f t="shared" si="239"/>
        <v>-257</v>
      </c>
      <c r="Y87" s="463">
        <f t="shared" si="239"/>
        <v>-1192.761876</v>
      </c>
      <c r="AA87" s="162" t="s">
        <v>89</v>
      </c>
      <c r="AB87" s="37">
        <f t="shared" ref="AB87:AY87" si="240">IF(AND(ISBLANK(AB10),ISBLANK(BB10)),"",AB10-BB10)</f>
        <v>0</v>
      </c>
      <c r="AC87" s="38">
        <f t="shared" si="240"/>
        <v>-15.29</v>
      </c>
      <c r="AD87" s="37">
        <f t="shared" si="240"/>
        <v>-9</v>
      </c>
      <c r="AE87" s="38">
        <f t="shared" si="240"/>
        <v>-77.31465667</v>
      </c>
      <c r="AF87" s="37">
        <f t="shared" si="240"/>
        <v>27</v>
      </c>
      <c r="AG87" s="38">
        <f t="shared" si="240"/>
        <v>2.351068</v>
      </c>
      <c r="AH87" s="37">
        <f t="shared" si="240"/>
        <v>39</v>
      </c>
      <c r="AI87" s="38">
        <f t="shared" si="240"/>
        <v>-1023.305402</v>
      </c>
      <c r="AJ87" s="37">
        <f t="shared" si="240"/>
        <v>-30</v>
      </c>
      <c r="AK87" s="38">
        <f t="shared" si="240"/>
        <v>-1921.935357</v>
      </c>
      <c r="AL87" s="37">
        <f t="shared" si="240"/>
        <v>131</v>
      </c>
      <c r="AM87" s="38">
        <f t="shared" si="240"/>
        <v>114.6214348</v>
      </c>
      <c r="AN87" s="37">
        <f t="shared" si="240"/>
        <v>72</v>
      </c>
      <c r="AO87" s="38">
        <f t="shared" si="240"/>
        <v>-735.9857664</v>
      </c>
      <c r="AP87" s="37">
        <f t="shared" si="240"/>
        <v>33</v>
      </c>
      <c r="AQ87" s="38">
        <f t="shared" si="240"/>
        <v>-254.1610708</v>
      </c>
      <c r="AR87" s="37">
        <f t="shared" si="240"/>
        <v>30</v>
      </c>
      <c r="AS87" s="38">
        <f t="shared" si="240"/>
        <v>193.9476209</v>
      </c>
      <c r="AT87" s="37">
        <f t="shared" si="240"/>
        <v>7</v>
      </c>
      <c r="AU87" s="38">
        <f t="shared" si="240"/>
        <v>18.3825</v>
      </c>
      <c r="AV87" s="37" t="str">
        <f t="shared" si="240"/>
        <v/>
      </c>
      <c r="AW87" s="38" t="str">
        <f t="shared" si="240"/>
        <v/>
      </c>
      <c r="AX87" s="37">
        <f t="shared" si="240"/>
        <v>300</v>
      </c>
      <c r="AY87" s="463">
        <f t="shared" si="240"/>
        <v>-3698.689629</v>
      </c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ht="15.75" customHeight="1">
      <c r="A88" s="162" t="s">
        <v>91</v>
      </c>
      <c r="B88" s="37">
        <f t="shared" ref="B88:Y88" si="241">IF(AND(ISBLANK(B11),ISBLANK(AB11)),"",B11-AB11)</f>
        <v>1</v>
      </c>
      <c r="C88" s="38">
        <f t="shared" si="241"/>
        <v>12.00166667</v>
      </c>
      <c r="D88" s="37">
        <f t="shared" si="241"/>
        <v>-23</v>
      </c>
      <c r="E88" s="38">
        <f t="shared" si="241"/>
        <v>-3.048948413</v>
      </c>
      <c r="F88" s="37">
        <f t="shared" si="241"/>
        <v>-75</v>
      </c>
      <c r="G88" s="38">
        <f t="shared" si="241"/>
        <v>-137.2502765</v>
      </c>
      <c r="H88" s="37">
        <f t="shared" si="241"/>
        <v>-155</v>
      </c>
      <c r="I88" s="38">
        <f t="shared" si="241"/>
        <v>-634.9948693</v>
      </c>
      <c r="J88" s="37">
        <f t="shared" si="241"/>
        <v>-285</v>
      </c>
      <c r="K88" s="38">
        <f t="shared" si="241"/>
        <v>-1688.394884</v>
      </c>
      <c r="L88" s="37">
        <f t="shared" si="241"/>
        <v>-303</v>
      </c>
      <c r="M88" s="38">
        <f t="shared" si="241"/>
        <v>-1368.334699</v>
      </c>
      <c r="N88" s="37">
        <f t="shared" si="241"/>
        <v>-195</v>
      </c>
      <c r="O88" s="38">
        <f t="shared" si="241"/>
        <v>-745.1783388</v>
      </c>
      <c r="P88" s="37">
        <f t="shared" si="241"/>
        <v>-137</v>
      </c>
      <c r="Q88" s="38">
        <f t="shared" si="241"/>
        <v>-639.1956892</v>
      </c>
      <c r="R88" s="37">
        <f t="shared" si="241"/>
        <v>-44</v>
      </c>
      <c r="S88" s="38">
        <f t="shared" si="241"/>
        <v>-331.275</v>
      </c>
      <c r="T88" s="37">
        <f t="shared" si="241"/>
        <v>-8</v>
      </c>
      <c r="U88" s="38">
        <f t="shared" si="241"/>
        <v>-35.1771179</v>
      </c>
      <c r="V88" s="37" t="str">
        <f t="shared" si="241"/>
        <v/>
      </c>
      <c r="W88" s="38" t="str">
        <f t="shared" si="241"/>
        <v/>
      </c>
      <c r="X88" s="37">
        <f t="shared" si="241"/>
        <v>-1224</v>
      </c>
      <c r="Y88" s="463">
        <f t="shared" si="241"/>
        <v>-5570.848156</v>
      </c>
      <c r="AA88" s="162" t="s">
        <v>91</v>
      </c>
      <c r="AB88" s="37">
        <f t="shared" ref="AB88:AY88" si="242">IF(AND(ISBLANK(AB11),ISBLANK(BB11)),"",AB11-BB11)</f>
        <v>-3</v>
      </c>
      <c r="AC88" s="38">
        <f t="shared" si="242"/>
        <v>-7.316456667</v>
      </c>
      <c r="AD88" s="37">
        <f t="shared" si="242"/>
        <v>-1</v>
      </c>
      <c r="AE88" s="38">
        <f t="shared" si="242"/>
        <v>-39.44491559</v>
      </c>
      <c r="AF88" s="37">
        <f t="shared" si="242"/>
        <v>24</v>
      </c>
      <c r="AG88" s="38">
        <f t="shared" si="242"/>
        <v>-274.1918998</v>
      </c>
      <c r="AH88" s="37">
        <f t="shared" si="242"/>
        <v>111</v>
      </c>
      <c r="AI88" s="38">
        <f t="shared" si="242"/>
        <v>-470.736967</v>
      </c>
      <c r="AJ88" s="37">
        <f t="shared" si="242"/>
        <v>119</v>
      </c>
      <c r="AK88" s="38">
        <f t="shared" si="242"/>
        <v>-1176.933753</v>
      </c>
      <c r="AL88" s="37">
        <f t="shared" si="242"/>
        <v>232</v>
      </c>
      <c r="AM88" s="38">
        <f t="shared" si="242"/>
        <v>120.9535264</v>
      </c>
      <c r="AN88" s="37">
        <f t="shared" si="242"/>
        <v>121</v>
      </c>
      <c r="AO88" s="38">
        <f t="shared" si="242"/>
        <v>-75.75101153</v>
      </c>
      <c r="AP88" s="37">
        <f t="shared" si="242"/>
        <v>101</v>
      </c>
      <c r="AQ88" s="38">
        <f t="shared" si="242"/>
        <v>-52.25274374</v>
      </c>
      <c r="AR88" s="37">
        <f t="shared" si="242"/>
        <v>38</v>
      </c>
      <c r="AS88" s="38">
        <f t="shared" si="242"/>
        <v>215.2685447</v>
      </c>
      <c r="AT88" s="37">
        <f t="shared" si="242"/>
        <v>13</v>
      </c>
      <c r="AU88" s="38">
        <f t="shared" si="242"/>
        <v>69.9971179</v>
      </c>
      <c r="AV88" s="37" t="str">
        <f t="shared" si="242"/>
        <v/>
      </c>
      <c r="AW88" s="38" t="str">
        <f t="shared" si="242"/>
        <v/>
      </c>
      <c r="AX88" s="37">
        <f t="shared" si="242"/>
        <v>755</v>
      </c>
      <c r="AY88" s="463">
        <f t="shared" si="242"/>
        <v>-1690.408558</v>
      </c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ht="15.75" customHeight="1">
      <c r="A89" s="162" t="s">
        <v>93</v>
      </c>
      <c r="B89" s="37">
        <f t="shared" ref="B89:Y89" si="243">IF(AND(ISBLANK(B12),ISBLANK(AB12)),"",B12-AB12)</f>
        <v>2</v>
      </c>
      <c r="C89" s="38">
        <f t="shared" si="243"/>
        <v>-9.522096995</v>
      </c>
      <c r="D89" s="37">
        <f t="shared" si="243"/>
        <v>-29</v>
      </c>
      <c r="E89" s="38">
        <f t="shared" si="243"/>
        <v>-68.37412599</v>
      </c>
      <c r="F89" s="37">
        <f t="shared" si="243"/>
        <v>-90</v>
      </c>
      <c r="G89" s="38">
        <f t="shared" si="243"/>
        <v>-196.0056335</v>
      </c>
      <c r="H89" s="37">
        <f t="shared" si="243"/>
        <v>-159</v>
      </c>
      <c r="I89" s="38">
        <f t="shared" si="243"/>
        <v>-999.741699</v>
      </c>
      <c r="J89" s="37">
        <f t="shared" si="243"/>
        <v>-284</v>
      </c>
      <c r="K89" s="38">
        <f t="shared" si="243"/>
        <v>-2118.197537</v>
      </c>
      <c r="L89" s="37">
        <f t="shared" si="243"/>
        <v>-242</v>
      </c>
      <c r="M89" s="38">
        <f t="shared" si="243"/>
        <v>-190.6498812</v>
      </c>
      <c r="N89" s="37">
        <f t="shared" si="243"/>
        <v>5</v>
      </c>
      <c r="O89" s="38">
        <f t="shared" si="243"/>
        <v>1074.271193</v>
      </c>
      <c r="P89" s="37">
        <f t="shared" si="243"/>
        <v>-50</v>
      </c>
      <c r="Q89" s="38">
        <f t="shared" si="243"/>
        <v>339.3611176</v>
      </c>
      <c r="R89" s="37">
        <f t="shared" si="243"/>
        <v>-2</v>
      </c>
      <c r="S89" s="38">
        <f t="shared" si="243"/>
        <v>187.2138016</v>
      </c>
      <c r="T89" s="37">
        <f t="shared" si="243"/>
        <v>6</v>
      </c>
      <c r="U89" s="38">
        <f t="shared" si="243"/>
        <v>34.5142284</v>
      </c>
      <c r="V89" s="37" t="str">
        <f t="shared" si="243"/>
        <v/>
      </c>
      <c r="W89" s="38" t="str">
        <f t="shared" si="243"/>
        <v/>
      </c>
      <c r="X89" s="37">
        <f t="shared" si="243"/>
        <v>-843</v>
      </c>
      <c r="Y89" s="463">
        <f t="shared" si="243"/>
        <v>-1947.130632</v>
      </c>
      <c r="AA89" s="162" t="s">
        <v>93</v>
      </c>
      <c r="AB89" s="37">
        <f t="shared" ref="AB89:AY89" si="244">IF(AND(ISBLANK(AB12),ISBLANK(BB12)),"",AB12-BB12)</f>
        <v>-1</v>
      </c>
      <c r="AC89" s="38">
        <f t="shared" si="244"/>
        <v>9.54386</v>
      </c>
      <c r="AD89" s="37">
        <f t="shared" si="244"/>
        <v>-1</v>
      </c>
      <c r="AE89" s="38">
        <f t="shared" si="244"/>
        <v>-92.60135017</v>
      </c>
      <c r="AF89" s="37">
        <f t="shared" si="244"/>
        <v>51</v>
      </c>
      <c r="AG89" s="38">
        <f t="shared" si="244"/>
        <v>-172.017607</v>
      </c>
      <c r="AH89" s="37">
        <f t="shared" si="244"/>
        <v>103</v>
      </c>
      <c r="AI89" s="38">
        <f t="shared" si="244"/>
        <v>-2857.123903</v>
      </c>
      <c r="AJ89" s="37">
        <f t="shared" si="244"/>
        <v>248</v>
      </c>
      <c r="AK89" s="38">
        <f t="shared" si="244"/>
        <v>-1243.459572</v>
      </c>
      <c r="AL89" s="37">
        <f t="shared" si="244"/>
        <v>293</v>
      </c>
      <c r="AM89" s="38">
        <f t="shared" si="244"/>
        <v>-21.92236364</v>
      </c>
      <c r="AN89" s="37">
        <f t="shared" si="244"/>
        <v>151</v>
      </c>
      <c r="AO89" s="38">
        <f t="shared" si="244"/>
        <v>-1053.853344</v>
      </c>
      <c r="AP89" s="37">
        <f t="shared" si="244"/>
        <v>140</v>
      </c>
      <c r="AQ89" s="38">
        <f t="shared" si="244"/>
        <v>183.6210368</v>
      </c>
      <c r="AR89" s="37">
        <f t="shared" si="244"/>
        <v>72</v>
      </c>
      <c r="AS89" s="38">
        <f t="shared" si="244"/>
        <v>380.5904216</v>
      </c>
      <c r="AT89" s="37">
        <f t="shared" si="244"/>
        <v>7</v>
      </c>
      <c r="AU89" s="38">
        <f t="shared" si="244"/>
        <v>18.5482716</v>
      </c>
      <c r="AV89" s="37">
        <f t="shared" si="244"/>
        <v>-1</v>
      </c>
      <c r="AW89" s="38">
        <f t="shared" si="244"/>
        <v>-6.5</v>
      </c>
      <c r="AX89" s="37">
        <f t="shared" si="244"/>
        <v>1062</v>
      </c>
      <c r="AY89" s="463">
        <f t="shared" si="244"/>
        <v>-4855.17455</v>
      </c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ht="15.75" customHeight="1">
      <c r="A90" s="162" t="s">
        <v>95</v>
      </c>
      <c r="B90" s="37">
        <f t="shared" ref="B90:Y90" si="245">IF(AND(ISBLANK(B13),ISBLANK(AB13)),"",B13-AB13)</f>
        <v>-1</v>
      </c>
      <c r="C90" s="38">
        <f t="shared" si="245"/>
        <v>-1.6</v>
      </c>
      <c r="D90" s="37">
        <f t="shared" si="245"/>
        <v>-12</v>
      </c>
      <c r="E90" s="38">
        <f t="shared" si="245"/>
        <v>2.747851996</v>
      </c>
      <c r="F90" s="37">
        <f t="shared" si="245"/>
        <v>-119</v>
      </c>
      <c r="G90" s="38">
        <f t="shared" si="245"/>
        <v>-400.2250995</v>
      </c>
      <c r="H90" s="37">
        <f t="shared" si="245"/>
        <v>-118</v>
      </c>
      <c r="I90" s="38">
        <f t="shared" si="245"/>
        <v>-181.4706825</v>
      </c>
      <c r="J90" s="37">
        <f t="shared" si="245"/>
        <v>-215</v>
      </c>
      <c r="K90" s="38">
        <f t="shared" si="245"/>
        <v>-1738.210598</v>
      </c>
      <c r="L90" s="37">
        <f t="shared" si="245"/>
        <v>-307</v>
      </c>
      <c r="M90" s="38">
        <f t="shared" si="245"/>
        <v>-2460.177841</v>
      </c>
      <c r="N90" s="37">
        <f t="shared" si="245"/>
        <v>-50</v>
      </c>
      <c r="O90" s="38">
        <f t="shared" si="245"/>
        <v>-571.4141378</v>
      </c>
      <c r="P90" s="37">
        <f t="shared" si="245"/>
        <v>-65</v>
      </c>
      <c r="Q90" s="38">
        <f t="shared" si="245"/>
        <v>-124.8869516</v>
      </c>
      <c r="R90" s="37">
        <f t="shared" si="245"/>
        <v>5</v>
      </c>
      <c r="S90" s="38">
        <f t="shared" si="245"/>
        <v>325.6499546</v>
      </c>
      <c r="T90" s="37">
        <f t="shared" si="245"/>
        <v>13</v>
      </c>
      <c r="U90" s="38">
        <f t="shared" si="245"/>
        <v>42.87600074</v>
      </c>
      <c r="V90" s="37">
        <f t="shared" si="245"/>
        <v>1</v>
      </c>
      <c r="W90" s="38">
        <f t="shared" si="245"/>
        <v>6.1</v>
      </c>
      <c r="X90" s="37">
        <f t="shared" si="245"/>
        <v>-868</v>
      </c>
      <c r="Y90" s="463">
        <f t="shared" si="245"/>
        <v>-5100.611503</v>
      </c>
      <c r="AA90" s="162" t="s">
        <v>95</v>
      </c>
      <c r="AB90" s="37">
        <f t="shared" ref="AB90:AY90" si="246">IF(AND(ISBLANK(AB13),ISBLANK(BB13)),"",AB13-BB13)</f>
        <v>-6</v>
      </c>
      <c r="AC90" s="38">
        <f t="shared" si="246"/>
        <v>-8.925</v>
      </c>
      <c r="AD90" s="37">
        <f t="shared" si="246"/>
        <v>9</v>
      </c>
      <c r="AE90" s="38">
        <f t="shared" si="246"/>
        <v>-16.98451273</v>
      </c>
      <c r="AF90" s="37">
        <f t="shared" si="246"/>
        <v>64</v>
      </c>
      <c r="AG90" s="38">
        <f t="shared" si="246"/>
        <v>61.44570316</v>
      </c>
      <c r="AH90" s="37">
        <f t="shared" si="246"/>
        <v>111</v>
      </c>
      <c r="AI90" s="38">
        <f t="shared" si="246"/>
        <v>-1383.074727</v>
      </c>
      <c r="AJ90" s="37">
        <f t="shared" si="246"/>
        <v>201</v>
      </c>
      <c r="AK90" s="38">
        <f t="shared" si="246"/>
        <v>-84.8999719</v>
      </c>
      <c r="AL90" s="37">
        <f t="shared" si="246"/>
        <v>320</v>
      </c>
      <c r="AM90" s="38">
        <f t="shared" si="246"/>
        <v>599.7947196</v>
      </c>
      <c r="AN90" s="37">
        <f t="shared" si="246"/>
        <v>247</v>
      </c>
      <c r="AO90" s="38">
        <f t="shared" si="246"/>
        <v>1180.750762</v>
      </c>
      <c r="AP90" s="37">
        <f t="shared" si="246"/>
        <v>110</v>
      </c>
      <c r="AQ90" s="38">
        <f t="shared" si="246"/>
        <v>306.0171063</v>
      </c>
      <c r="AR90" s="37">
        <f t="shared" si="246"/>
        <v>63</v>
      </c>
      <c r="AS90" s="38">
        <f t="shared" si="246"/>
        <v>-125.927341</v>
      </c>
      <c r="AT90" s="37">
        <f t="shared" si="246"/>
        <v>3</v>
      </c>
      <c r="AU90" s="38">
        <f t="shared" si="246"/>
        <v>24.37495354</v>
      </c>
      <c r="AV90" s="37" t="str">
        <f t="shared" si="246"/>
        <v/>
      </c>
      <c r="AW90" s="38" t="str">
        <f t="shared" si="246"/>
        <v/>
      </c>
      <c r="AX90" s="37">
        <f t="shared" si="246"/>
        <v>1122</v>
      </c>
      <c r="AY90" s="463">
        <f t="shared" si="246"/>
        <v>552.5716915</v>
      </c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ht="15.75" customHeight="1">
      <c r="A91" s="162" t="s">
        <v>97</v>
      </c>
      <c r="B91" s="37">
        <f t="shared" ref="B91:Y91" si="247">IF(AND(ISBLANK(B14),ISBLANK(AB14)),"",B14-AB14)</f>
        <v>2</v>
      </c>
      <c r="C91" s="38">
        <f t="shared" si="247"/>
        <v>11.61352381</v>
      </c>
      <c r="D91" s="37">
        <f t="shared" si="247"/>
        <v>-21</v>
      </c>
      <c r="E91" s="38">
        <f t="shared" si="247"/>
        <v>-3.692173611</v>
      </c>
      <c r="F91" s="37">
        <f t="shared" si="247"/>
        <v>-127</v>
      </c>
      <c r="G91" s="38">
        <f t="shared" si="247"/>
        <v>-453.2919588</v>
      </c>
      <c r="H91" s="37">
        <f t="shared" si="247"/>
        <v>-296</v>
      </c>
      <c r="I91" s="38">
        <f t="shared" si="247"/>
        <v>-1360.312235</v>
      </c>
      <c r="J91" s="37">
        <f t="shared" si="247"/>
        <v>-237</v>
      </c>
      <c r="K91" s="38">
        <f t="shared" si="247"/>
        <v>-578.6709383</v>
      </c>
      <c r="L91" s="37">
        <f t="shared" si="247"/>
        <v>-81</v>
      </c>
      <c r="M91" s="38">
        <f t="shared" si="247"/>
        <v>775.0463486</v>
      </c>
      <c r="N91" s="37">
        <f t="shared" si="247"/>
        <v>101</v>
      </c>
      <c r="O91" s="38">
        <f t="shared" si="247"/>
        <v>2483.09659</v>
      </c>
      <c r="P91" s="37">
        <f t="shared" si="247"/>
        <v>-20</v>
      </c>
      <c r="Q91" s="38">
        <f t="shared" si="247"/>
        <v>895.5609044</v>
      </c>
      <c r="R91" s="37">
        <f t="shared" si="247"/>
        <v>63</v>
      </c>
      <c r="S91" s="38">
        <f t="shared" si="247"/>
        <v>622.9036713</v>
      </c>
      <c r="T91" s="37">
        <f t="shared" si="247"/>
        <v>8</v>
      </c>
      <c r="U91" s="38">
        <f t="shared" si="247"/>
        <v>131.052037</v>
      </c>
      <c r="V91" s="37" t="str">
        <f t="shared" si="247"/>
        <v/>
      </c>
      <c r="W91" s="38" t="str">
        <f t="shared" si="247"/>
        <v/>
      </c>
      <c r="X91" s="37">
        <f t="shared" si="247"/>
        <v>-608</v>
      </c>
      <c r="Y91" s="463">
        <f t="shared" si="247"/>
        <v>2523.30577</v>
      </c>
      <c r="AA91" s="162" t="s">
        <v>97</v>
      </c>
      <c r="AB91" s="37">
        <f t="shared" ref="AB91:AY91" si="248">IF(AND(ISBLANK(AB14),ISBLANK(BB14)),"",AB14-BB14)</f>
        <v>-1</v>
      </c>
      <c r="AC91" s="38">
        <f t="shared" si="248"/>
        <v>-8.63861381</v>
      </c>
      <c r="AD91" s="37">
        <f t="shared" si="248"/>
        <v>5</v>
      </c>
      <c r="AE91" s="38">
        <f t="shared" si="248"/>
        <v>-171.3873681</v>
      </c>
      <c r="AF91" s="37">
        <f t="shared" si="248"/>
        <v>104</v>
      </c>
      <c r="AG91" s="38">
        <f t="shared" si="248"/>
        <v>-185.2987138</v>
      </c>
      <c r="AH91" s="37">
        <f t="shared" si="248"/>
        <v>257</v>
      </c>
      <c r="AI91" s="38">
        <f t="shared" si="248"/>
        <v>-3327.568115</v>
      </c>
      <c r="AJ91" s="37">
        <f t="shared" si="248"/>
        <v>365</v>
      </c>
      <c r="AK91" s="38">
        <f t="shared" si="248"/>
        <v>-1837.686717</v>
      </c>
      <c r="AL91" s="37">
        <f t="shared" si="248"/>
        <v>547</v>
      </c>
      <c r="AM91" s="38">
        <f t="shared" si="248"/>
        <v>1858.042679</v>
      </c>
      <c r="AN91" s="37">
        <f t="shared" si="248"/>
        <v>198</v>
      </c>
      <c r="AO91" s="38">
        <f t="shared" si="248"/>
        <v>-947.5861064</v>
      </c>
      <c r="AP91" s="37">
        <f t="shared" si="248"/>
        <v>227</v>
      </c>
      <c r="AQ91" s="38">
        <f t="shared" si="248"/>
        <v>1125.786308</v>
      </c>
      <c r="AR91" s="37">
        <f t="shared" si="248"/>
        <v>88</v>
      </c>
      <c r="AS91" s="38">
        <f t="shared" si="248"/>
        <v>230.2837298</v>
      </c>
      <c r="AT91" s="37">
        <f t="shared" si="248"/>
        <v>29</v>
      </c>
      <c r="AU91" s="38">
        <f t="shared" si="248"/>
        <v>160.872033</v>
      </c>
      <c r="AV91" s="37">
        <f t="shared" si="248"/>
        <v>-1</v>
      </c>
      <c r="AW91" s="38">
        <f t="shared" si="248"/>
        <v>-6.4</v>
      </c>
      <c r="AX91" s="37">
        <f t="shared" si="248"/>
        <v>1818</v>
      </c>
      <c r="AY91" s="463">
        <f t="shared" si="248"/>
        <v>-3109.580884</v>
      </c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ht="15.75" customHeight="1">
      <c r="A92" s="162" t="s">
        <v>99</v>
      </c>
      <c r="B92" s="37">
        <f t="shared" ref="B92:Y92" si="249">IF(AND(ISBLANK(B15),ISBLANK(AB15)),"",B15-AB15)</f>
        <v>0</v>
      </c>
      <c r="C92" s="38">
        <f t="shared" si="249"/>
        <v>5.495</v>
      </c>
      <c r="D92" s="37">
        <f t="shared" si="249"/>
        <v>-14</v>
      </c>
      <c r="E92" s="38">
        <f t="shared" si="249"/>
        <v>-76.41394444</v>
      </c>
      <c r="F92" s="37">
        <f t="shared" si="249"/>
        <v>-43</v>
      </c>
      <c r="G92" s="38">
        <f t="shared" si="249"/>
        <v>-196.6054659</v>
      </c>
      <c r="H92" s="37">
        <f t="shared" si="249"/>
        <v>-211</v>
      </c>
      <c r="I92" s="38">
        <f t="shared" si="249"/>
        <v>-1211.545203</v>
      </c>
      <c r="J92" s="37">
        <f t="shared" si="249"/>
        <v>-190</v>
      </c>
      <c r="K92" s="38">
        <f t="shared" si="249"/>
        <v>-3391.058956</v>
      </c>
      <c r="L92" s="37">
        <f t="shared" si="249"/>
        <v>-66</v>
      </c>
      <c r="M92" s="38">
        <f t="shared" si="249"/>
        <v>260.9947665</v>
      </c>
      <c r="N92" s="37">
        <f t="shared" si="249"/>
        <v>-99</v>
      </c>
      <c r="O92" s="38">
        <f t="shared" si="249"/>
        <v>-1134.826884</v>
      </c>
      <c r="P92" s="37">
        <f t="shared" si="249"/>
        <v>-16</v>
      </c>
      <c r="Q92" s="38">
        <f t="shared" si="249"/>
        <v>459.5824161</v>
      </c>
      <c r="R92" s="37">
        <f t="shared" si="249"/>
        <v>20</v>
      </c>
      <c r="S92" s="38">
        <f t="shared" si="249"/>
        <v>163.5165057</v>
      </c>
      <c r="T92" s="37">
        <f t="shared" si="249"/>
        <v>8</v>
      </c>
      <c r="U92" s="38">
        <f t="shared" si="249"/>
        <v>63.28333333</v>
      </c>
      <c r="V92" s="37" t="str">
        <f t="shared" si="249"/>
        <v/>
      </c>
      <c r="W92" s="38" t="str">
        <f t="shared" si="249"/>
        <v/>
      </c>
      <c r="X92" s="37">
        <f t="shared" si="249"/>
        <v>-611</v>
      </c>
      <c r="Y92" s="463">
        <f t="shared" si="249"/>
        <v>-5057.578431</v>
      </c>
      <c r="AA92" s="162" t="s">
        <v>99</v>
      </c>
      <c r="AB92" s="37">
        <f t="shared" ref="AB92:AY92" si="250">IF(AND(ISBLANK(AB15),ISBLANK(BB15)),"",AB15-BB15)</f>
        <v>1</v>
      </c>
      <c r="AC92" s="38">
        <f t="shared" si="250"/>
        <v>-21.27344</v>
      </c>
      <c r="AD92" s="37">
        <f t="shared" si="250"/>
        <v>6</v>
      </c>
      <c r="AE92" s="38">
        <f t="shared" si="250"/>
        <v>30.60587767</v>
      </c>
      <c r="AF92" s="37">
        <f t="shared" si="250"/>
        <v>33</v>
      </c>
      <c r="AG92" s="38">
        <f t="shared" si="250"/>
        <v>-157.6513461</v>
      </c>
      <c r="AH92" s="37">
        <f t="shared" si="250"/>
        <v>134</v>
      </c>
      <c r="AI92" s="38">
        <f t="shared" si="250"/>
        <v>-1624.709724</v>
      </c>
      <c r="AJ92" s="37">
        <f t="shared" si="250"/>
        <v>173</v>
      </c>
      <c r="AK92" s="38">
        <f t="shared" si="250"/>
        <v>-128.6079472</v>
      </c>
      <c r="AL92" s="37">
        <f t="shared" si="250"/>
        <v>224</v>
      </c>
      <c r="AM92" s="38">
        <f t="shared" si="250"/>
        <v>16.57643774</v>
      </c>
      <c r="AN92" s="37">
        <f t="shared" si="250"/>
        <v>124</v>
      </c>
      <c r="AO92" s="38">
        <f t="shared" si="250"/>
        <v>-682.6426902</v>
      </c>
      <c r="AP92" s="37">
        <f t="shared" si="250"/>
        <v>141</v>
      </c>
      <c r="AQ92" s="38">
        <f t="shared" si="250"/>
        <v>1204.922249</v>
      </c>
      <c r="AR92" s="37">
        <f t="shared" si="250"/>
        <v>31</v>
      </c>
      <c r="AS92" s="38">
        <f t="shared" si="250"/>
        <v>88.71189552</v>
      </c>
      <c r="AT92" s="37">
        <f t="shared" si="250"/>
        <v>6</v>
      </c>
      <c r="AU92" s="38">
        <f t="shared" si="250"/>
        <v>2.366666667</v>
      </c>
      <c r="AV92" s="37" t="str">
        <f t="shared" si="250"/>
        <v/>
      </c>
      <c r="AW92" s="38" t="str">
        <f t="shared" si="250"/>
        <v/>
      </c>
      <c r="AX92" s="37">
        <f t="shared" si="250"/>
        <v>873</v>
      </c>
      <c r="AY92" s="463">
        <f t="shared" si="250"/>
        <v>-1271.702021</v>
      </c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ht="15.75" customHeight="1">
      <c r="A93" s="162" t="s">
        <v>101</v>
      </c>
      <c r="B93" s="37">
        <f t="shared" ref="B93:Y93" si="251">IF(AND(ISBLANK(B16),ISBLANK(AB16)),"",B16-AB16)</f>
        <v>-1</v>
      </c>
      <c r="C93" s="38">
        <f t="shared" si="251"/>
        <v>2.216</v>
      </c>
      <c r="D93" s="37">
        <f t="shared" si="251"/>
        <v>-7</v>
      </c>
      <c r="E93" s="38">
        <f t="shared" si="251"/>
        <v>7.625764179</v>
      </c>
      <c r="F93" s="37">
        <f t="shared" si="251"/>
        <v>-98</v>
      </c>
      <c r="G93" s="38">
        <f t="shared" si="251"/>
        <v>-558.6438075</v>
      </c>
      <c r="H93" s="37">
        <f t="shared" si="251"/>
        <v>-97</v>
      </c>
      <c r="I93" s="38">
        <f t="shared" si="251"/>
        <v>-175.7742619</v>
      </c>
      <c r="J93" s="37">
        <f t="shared" si="251"/>
        <v>-320</v>
      </c>
      <c r="K93" s="38">
        <f t="shared" si="251"/>
        <v>-1387.926172</v>
      </c>
      <c r="L93" s="37">
        <f t="shared" si="251"/>
        <v>-10</v>
      </c>
      <c r="M93" s="38">
        <f t="shared" si="251"/>
        <v>696.9996114</v>
      </c>
      <c r="N93" s="37">
        <f t="shared" si="251"/>
        <v>-72</v>
      </c>
      <c r="O93" s="38">
        <f t="shared" si="251"/>
        <v>-122.6078751</v>
      </c>
      <c r="P93" s="37">
        <f t="shared" si="251"/>
        <v>-71</v>
      </c>
      <c r="Q93" s="38">
        <f t="shared" si="251"/>
        <v>335.4125075</v>
      </c>
      <c r="R93" s="37">
        <f t="shared" si="251"/>
        <v>7</v>
      </c>
      <c r="S93" s="38">
        <f t="shared" si="251"/>
        <v>560.859313</v>
      </c>
      <c r="T93" s="37">
        <f t="shared" si="251"/>
        <v>26</v>
      </c>
      <c r="U93" s="38">
        <f t="shared" si="251"/>
        <v>26.42744198</v>
      </c>
      <c r="V93" s="37">
        <f t="shared" si="251"/>
        <v>-1</v>
      </c>
      <c r="W93" s="38">
        <f t="shared" si="251"/>
        <v>-5.63</v>
      </c>
      <c r="X93" s="37">
        <f t="shared" si="251"/>
        <v>-644</v>
      </c>
      <c r="Y93" s="463">
        <f t="shared" si="251"/>
        <v>-621.0414784</v>
      </c>
      <c r="AA93" s="162" t="s">
        <v>101</v>
      </c>
      <c r="AB93" s="37">
        <f t="shared" ref="AB93:AY93" si="252">IF(AND(ISBLANK(AB16),ISBLANK(BB16)),"",AB16-BB16)</f>
        <v>2</v>
      </c>
      <c r="AC93" s="38">
        <f t="shared" si="252"/>
        <v>-6.9666</v>
      </c>
      <c r="AD93" s="37">
        <f t="shared" si="252"/>
        <v>2</v>
      </c>
      <c r="AE93" s="38">
        <f t="shared" si="252"/>
        <v>-57.72273633</v>
      </c>
      <c r="AF93" s="37">
        <f t="shared" si="252"/>
        <v>72</v>
      </c>
      <c r="AG93" s="38">
        <f t="shared" si="252"/>
        <v>-309.890545</v>
      </c>
      <c r="AH93" s="37">
        <f t="shared" si="252"/>
        <v>152</v>
      </c>
      <c r="AI93" s="38">
        <f t="shared" si="252"/>
        <v>-1175.310824</v>
      </c>
      <c r="AJ93" s="37">
        <f t="shared" si="252"/>
        <v>197</v>
      </c>
      <c r="AK93" s="38">
        <f t="shared" si="252"/>
        <v>-1831.364254</v>
      </c>
      <c r="AL93" s="37">
        <f t="shared" si="252"/>
        <v>445</v>
      </c>
      <c r="AM93" s="38">
        <f t="shared" si="252"/>
        <v>296.7343689</v>
      </c>
      <c r="AN93" s="37">
        <f t="shared" si="252"/>
        <v>126</v>
      </c>
      <c r="AO93" s="38">
        <f t="shared" si="252"/>
        <v>-1736.01597</v>
      </c>
      <c r="AP93" s="37">
        <f t="shared" si="252"/>
        <v>97</v>
      </c>
      <c r="AQ93" s="38">
        <f t="shared" si="252"/>
        <v>-631.4387622</v>
      </c>
      <c r="AR93" s="37">
        <f t="shared" si="252"/>
        <v>71</v>
      </c>
      <c r="AS93" s="38">
        <f t="shared" si="252"/>
        <v>-93.05439457</v>
      </c>
      <c r="AT93" s="37">
        <f t="shared" si="252"/>
        <v>14</v>
      </c>
      <c r="AU93" s="38">
        <f t="shared" si="252"/>
        <v>146.6766667</v>
      </c>
      <c r="AV93" s="37">
        <f t="shared" si="252"/>
        <v>0</v>
      </c>
      <c r="AW93" s="38">
        <f t="shared" si="252"/>
        <v>4.2</v>
      </c>
      <c r="AX93" s="37">
        <f t="shared" si="252"/>
        <v>1178</v>
      </c>
      <c r="AY93" s="463">
        <f t="shared" si="252"/>
        <v>-5394.153051</v>
      </c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ht="15.75" customHeight="1">
      <c r="A94" s="162" t="s">
        <v>103</v>
      </c>
      <c r="B94" s="37">
        <f t="shared" ref="B94:Y94" si="253">IF(AND(ISBLANK(B17),ISBLANK(AB17)),"",B17-AB17)</f>
        <v>-4</v>
      </c>
      <c r="C94" s="38">
        <f t="shared" si="253"/>
        <v>-10.22371131</v>
      </c>
      <c r="D94" s="37">
        <f t="shared" si="253"/>
        <v>-21</v>
      </c>
      <c r="E94" s="38">
        <f t="shared" si="253"/>
        <v>-39.43924298</v>
      </c>
      <c r="F94" s="37">
        <f t="shared" si="253"/>
        <v>-232</v>
      </c>
      <c r="G94" s="38">
        <f t="shared" si="253"/>
        <v>-323.0037884</v>
      </c>
      <c r="H94" s="37">
        <f t="shared" si="253"/>
        <v>-453</v>
      </c>
      <c r="I94" s="38">
        <f t="shared" si="253"/>
        <v>-2114.194712</v>
      </c>
      <c r="J94" s="37">
        <f t="shared" si="253"/>
        <v>-227</v>
      </c>
      <c r="K94" s="38">
        <f t="shared" si="253"/>
        <v>18.08497367</v>
      </c>
      <c r="L94" s="37">
        <f t="shared" si="253"/>
        <v>-95</v>
      </c>
      <c r="M94" s="38">
        <f t="shared" si="253"/>
        <v>-241.3697039</v>
      </c>
      <c r="N94" s="37">
        <f t="shared" si="253"/>
        <v>50</v>
      </c>
      <c r="O94" s="38">
        <f t="shared" si="253"/>
        <v>1817.913391</v>
      </c>
      <c r="P94" s="37">
        <f t="shared" si="253"/>
        <v>-49</v>
      </c>
      <c r="Q94" s="38">
        <f t="shared" si="253"/>
        <v>681.3790117</v>
      </c>
      <c r="R94" s="37">
        <f t="shared" si="253"/>
        <v>130</v>
      </c>
      <c r="S94" s="38">
        <f t="shared" si="253"/>
        <v>1174.932285</v>
      </c>
      <c r="T94" s="37">
        <f t="shared" si="253"/>
        <v>18</v>
      </c>
      <c r="U94" s="38">
        <f t="shared" si="253"/>
        <v>45.42558283</v>
      </c>
      <c r="V94" s="37">
        <f t="shared" si="253"/>
        <v>-1</v>
      </c>
      <c r="W94" s="38">
        <f t="shared" si="253"/>
        <v>-0.8</v>
      </c>
      <c r="X94" s="37">
        <f t="shared" si="253"/>
        <v>-884</v>
      </c>
      <c r="Y94" s="463">
        <f t="shared" si="253"/>
        <v>1008.704086</v>
      </c>
      <c r="AA94" s="162" t="s">
        <v>103</v>
      </c>
      <c r="AB94" s="37">
        <f t="shared" ref="AB94:AY94" si="254">IF(AND(ISBLANK(AB17),ISBLANK(BB17)),"",AB17-BB17)</f>
        <v>-1</v>
      </c>
      <c r="AC94" s="38">
        <f t="shared" si="254"/>
        <v>-24.81237936</v>
      </c>
      <c r="AD94" s="37">
        <f t="shared" si="254"/>
        <v>11</v>
      </c>
      <c r="AE94" s="38">
        <f t="shared" si="254"/>
        <v>-9.884123405</v>
      </c>
      <c r="AF94" s="37">
        <f t="shared" si="254"/>
        <v>119</v>
      </c>
      <c r="AG94" s="38">
        <f t="shared" si="254"/>
        <v>-556.8874336</v>
      </c>
      <c r="AH94" s="37">
        <f t="shared" si="254"/>
        <v>390</v>
      </c>
      <c r="AI94" s="38">
        <f t="shared" si="254"/>
        <v>-4088.642698</v>
      </c>
      <c r="AJ94" s="37">
        <f t="shared" si="254"/>
        <v>781</v>
      </c>
      <c r="AK94" s="38">
        <f t="shared" si="254"/>
        <v>863.7124445</v>
      </c>
      <c r="AL94" s="37">
        <f t="shared" si="254"/>
        <v>730</v>
      </c>
      <c r="AM94" s="38">
        <f t="shared" si="254"/>
        <v>1735.157075</v>
      </c>
      <c r="AN94" s="37">
        <f t="shared" si="254"/>
        <v>402</v>
      </c>
      <c r="AO94" s="38">
        <f t="shared" si="254"/>
        <v>-687.8286884</v>
      </c>
      <c r="AP94" s="37">
        <f t="shared" si="254"/>
        <v>433</v>
      </c>
      <c r="AQ94" s="38">
        <f t="shared" si="254"/>
        <v>945.306822</v>
      </c>
      <c r="AR94" s="37">
        <f t="shared" si="254"/>
        <v>156</v>
      </c>
      <c r="AS94" s="38">
        <f t="shared" si="254"/>
        <v>137.1463354</v>
      </c>
      <c r="AT94" s="37">
        <f t="shared" si="254"/>
        <v>28</v>
      </c>
      <c r="AU94" s="38">
        <f t="shared" si="254"/>
        <v>284.9800505</v>
      </c>
      <c r="AV94" s="37">
        <f t="shared" si="254"/>
        <v>1</v>
      </c>
      <c r="AW94" s="38">
        <f t="shared" si="254"/>
        <v>0.8</v>
      </c>
      <c r="AX94" s="37">
        <f t="shared" si="254"/>
        <v>3050</v>
      </c>
      <c r="AY94" s="463">
        <f t="shared" si="254"/>
        <v>-1400.952595</v>
      </c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ht="15.75" customHeight="1">
      <c r="A95" s="162" t="s">
        <v>105</v>
      </c>
      <c r="B95" s="37">
        <f t="shared" ref="B95:Y95" si="255">IF(AND(ISBLANK(B18),ISBLANK(AB18)),"",B18-AB18)</f>
        <v>-5</v>
      </c>
      <c r="C95" s="38">
        <f t="shared" si="255"/>
        <v>2.015333333</v>
      </c>
      <c r="D95" s="37">
        <f t="shared" si="255"/>
        <v>-16</v>
      </c>
      <c r="E95" s="38">
        <f t="shared" si="255"/>
        <v>-32.91688889</v>
      </c>
      <c r="F95" s="37">
        <f t="shared" si="255"/>
        <v>-30</v>
      </c>
      <c r="G95" s="38">
        <f t="shared" si="255"/>
        <v>-205.2725825</v>
      </c>
      <c r="H95" s="37">
        <f t="shared" si="255"/>
        <v>-92</v>
      </c>
      <c r="I95" s="38">
        <f t="shared" si="255"/>
        <v>-779.9502444</v>
      </c>
      <c r="J95" s="37">
        <f t="shared" si="255"/>
        <v>-139</v>
      </c>
      <c r="K95" s="38">
        <f t="shared" si="255"/>
        <v>-713.7520355</v>
      </c>
      <c r="L95" s="37">
        <f t="shared" si="255"/>
        <v>-101</v>
      </c>
      <c r="M95" s="38">
        <f t="shared" si="255"/>
        <v>-309.0475305</v>
      </c>
      <c r="N95" s="37">
        <f t="shared" si="255"/>
        <v>-13</v>
      </c>
      <c r="O95" s="38">
        <f t="shared" si="255"/>
        <v>128.7167241</v>
      </c>
      <c r="P95" s="37">
        <f t="shared" si="255"/>
        <v>-49</v>
      </c>
      <c r="Q95" s="38">
        <f t="shared" si="255"/>
        <v>-452.2065564</v>
      </c>
      <c r="R95" s="37">
        <f t="shared" si="255"/>
        <v>-10</v>
      </c>
      <c r="S95" s="38">
        <f t="shared" si="255"/>
        <v>284.9470922</v>
      </c>
      <c r="T95" s="37">
        <f t="shared" si="255"/>
        <v>-2</v>
      </c>
      <c r="U95" s="38">
        <f t="shared" si="255"/>
        <v>47.575</v>
      </c>
      <c r="V95" s="37">
        <f t="shared" si="255"/>
        <v>-1</v>
      </c>
      <c r="W95" s="38">
        <f t="shared" si="255"/>
        <v>-2.38</v>
      </c>
      <c r="X95" s="37">
        <f t="shared" si="255"/>
        <v>-458</v>
      </c>
      <c r="Y95" s="463">
        <f t="shared" si="255"/>
        <v>-2032.271689</v>
      </c>
      <c r="AA95" s="162" t="s">
        <v>105</v>
      </c>
      <c r="AB95" s="37">
        <f t="shared" ref="AB95:AY95" si="256">IF(AND(ISBLANK(AB18),ISBLANK(BB18)),"",AB18-BB18)</f>
        <v>1</v>
      </c>
      <c r="AC95" s="38">
        <f t="shared" si="256"/>
        <v>-26.90545</v>
      </c>
      <c r="AD95" s="37">
        <f t="shared" si="256"/>
        <v>-4</v>
      </c>
      <c r="AE95" s="38">
        <f t="shared" si="256"/>
        <v>-62.57722311</v>
      </c>
      <c r="AF95" s="37">
        <f t="shared" si="256"/>
        <v>11</v>
      </c>
      <c r="AG95" s="38">
        <f t="shared" si="256"/>
        <v>-85.70627641</v>
      </c>
      <c r="AH95" s="37">
        <f t="shared" si="256"/>
        <v>14</v>
      </c>
      <c r="AI95" s="38">
        <f t="shared" si="256"/>
        <v>-1616.667125</v>
      </c>
      <c r="AJ95" s="37">
        <f t="shared" si="256"/>
        <v>114</v>
      </c>
      <c r="AK95" s="38">
        <f t="shared" si="256"/>
        <v>-66.38143086</v>
      </c>
      <c r="AL95" s="37">
        <f t="shared" si="256"/>
        <v>186</v>
      </c>
      <c r="AM95" s="38">
        <f t="shared" si="256"/>
        <v>-263.7671284</v>
      </c>
      <c r="AN95" s="37">
        <f t="shared" si="256"/>
        <v>57</v>
      </c>
      <c r="AO95" s="38">
        <f t="shared" si="256"/>
        <v>-361.8031534</v>
      </c>
      <c r="AP95" s="37">
        <f t="shared" si="256"/>
        <v>138</v>
      </c>
      <c r="AQ95" s="38">
        <f t="shared" si="256"/>
        <v>659.8227321</v>
      </c>
      <c r="AR95" s="37">
        <f t="shared" si="256"/>
        <v>58</v>
      </c>
      <c r="AS95" s="38">
        <f t="shared" si="256"/>
        <v>351.5667471</v>
      </c>
      <c r="AT95" s="37">
        <f t="shared" si="256"/>
        <v>10</v>
      </c>
      <c r="AU95" s="38">
        <f t="shared" si="256"/>
        <v>20.525</v>
      </c>
      <c r="AV95" s="37">
        <f t="shared" si="256"/>
        <v>1</v>
      </c>
      <c r="AW95" s="38">
        <f t="shared" si="256"/>
        <v>2.38</v>
      </c>
      <c r="AX95" s="37">
        <f t="shared" si="256"/>
        <v>586</v>
      </c>
      <c r="AY95" s="463">
        <f t="shared" si="256"/>
        <v>-1449.513308</v>
      </c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ht="15.75" customHeight="1">
      <c r="A96" s="162" t="s">
        <v>110</v>
      </c>
      <c r="B96" s="37">
        <f t="shared" ref="B96:Y96" si="257">IF(AND(ISBLANK(B19),ISBLANK(AB19)),"",B19-AB19)</f>
        <v>-1</v>
      </c>
      <c r="C96" s="38">
        <f t="shared" si="257"/>
        <v>-6.7325</v>
      </c>
      <c r="D96" s="37">
        <f t="shared" si="257"/>
        <v>-16</v>
      </c>
      <c r="E96" s="38">
        <f t="shared" si="257"/>
        <v>-65.72121717</v>
      </c>
      <c r="F96" s="37">
        <f t="shared" si="257"/>
        <v>-71</v>
      </c>
      <c r="G96" s="38">
        <f t="shared" si="257"/>
        <v>-373.7764454</v>
      </c>
      <c r="H96" s="37">
        <f t="shared" si="257"/>
        <v>-131</v>
      </c>
      <c r="I96" s="38">
        <f t="shared" si="257"/>
        <v>-1004.265116</v>
      </c>
      <c r="J96" s="37">
        <f t="shared" si="257"/>
        <v>-182</v>
      </c>
      <c r="K96" s="38">
        <f t="shared" si="257"/>
        <v>-3030.640221</v>
      </c>
      <c r="L96" s="37">
        <f t="shared" si="257"/>
        <v>-128</v>
      </c>
      <c r="M96" s="38">
        <f t="shared" si="257"/>
        <v>825.7852493</v>
      </c>
      <c r="N96" s="37">
        <f t="shared" si="257"/>
        <v>-6</v>
      </c>
      <c r="O96" s="38">
        <f t="shared" si="257"/>
        <v>917.2061142</v>
      </c>
      <c r="P96" s="37">
        <f t="shared" si="257"/>
        <v>-24</v>
      </c>
      <c r="Q96" s="38">
        <f t="shared" si="257"/>
        <v>323.2100402</v>
      </c>
      <c r="R96" s="37">
        <f t="shared" si="257"/>
        <v>22</v>
      </c>
      <c r="S96" s="38">
        <f t="shared" si="257"/>
        <v>47.68034847</v>
      </c>
      <c r="T96" s="37">
        <f t="shared" si="257"/>
        <v>0</v>
      </c>
      <c r="U96" s="38">
        <f t="shared" si="257"/>
        <v>-27.79933333</v>
      </c>
      <c r="V96" s="37" t="str">
        <f t="shared" si="257"/>
        <v/>
      </c>
      <c r="W96" s="38" t="str">
        <f t="shared" si="257"/>
        <v/>
      </c>
      <c r="X96" s="37">
        <f t="shared" si="257"/>
        <v>-537</v>
      </c>
      <c r="Y96" s="463">
        <f t="shared" si="257"/>
        <v>-2395.053081</v>
      </c>
      <c r="AA96" s="162" t="s">
        <v>110</v>
      </c>
      <c r="AB96" s="37">
        <f t="shared" ref="AB96:AY96" si="258">IF(AND(ISBLANK(AB19),ISBLANK(BB19)),"",AB19-BB19)</f>
        <v>-5</v>
      </c>
      <c r="AC96" s="38">
        <f t="shared" si="258"/>
        <v>6.7425</v>
      </c>
      <c r="AD96" s="37">
        <f t="shared" si="258"/>
        <v>-6</v>
      </c>
      <c r="AE96" s="38">
        <f t="shared" si="258"/>
        <v>-203.1342956</v>
      </c>
      <c r="AF96" s="37">
        <f t="shared" si="258"/>
        <v>20</v>
      </c>
      <c r="AG96" s="38">
        <f t="shared" si="258"/>
        <v>-395.7176743</v>
      </c>
      <c r="AH96" s="37">
        <f t="shared" si="258"/>
        <v>64</v>
      </c>
      <c r="AI96" s="38">
        <f t="shared" si="258"/>
        <v>-1339.278078</v>
      </c>
      <c r="AJ96" s="37">
        <f t="shared" si="258"/>
        <v>195</v>
      </c>
      <c r="AK96" s="38">
        <f t="shared" si="258"/>
        <v>-2249.595797</v>
      </c>
      <c r="AL96" s="37">
        <f t="shared" si="258"/>
        <v>209</v>
      </c>
      <c r="AM96" s="38">
        <f t="shared" si="258"/>
        <v>24.50875895</v>
      </c>
      <c r="AN96" s="37">
        <f t="shared" si="258"/>
        <v>188</v>
      </c>
      <c r="AO96" s="38">
        <f t="shared" si="258"/>
        <v>149.976633</v>
      </c>
      <c r="AP96" s="37">
        <f t="shared" si="258"/>
        <v>172</v>
      </c>
      <c r="AQ96" s="38">
        <f t="shared" si="258"/>
        <v>779.5392462</v>
      </c>
      <c r="AR96" s="37">
        <f t="shared" si="258"/>
        <v>25</v>
      </c>
      <c r="AS96" s="38">
        <f t="shared" si="258"/>
        <v>-285.988895</v>
      </c>
      <c r="AT96" s="37">
        <f t="shared" si="258"/>
        <v>19</v>
      </c>
      <c r="AU96" s="38">
        <f t="shared" si="258"/>
        <v>174.2766667</v>
      </c>
      <c r="AV96" s="37">
        <f t="shared" si="258"/>
        <v>-1</v>
      </c>
      <c r="AW96" s="38">
        <f t="shared" si="258"/>
        <v>-5.57</v>
      </c>
      <c r="AX96" s="37">
        <f t="shared" si="258"/>
        <v>880</v>
      </c>
      <c r="AY96" s="463">
        <f t="shared" si="258"/>
        <v>-3344.240935</v>
      </c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ht="15.75" customHeight="1">
      <c r="A97" s="171" t="s">
        <v>113</v>
      </c>
      <c r="B97" s="55">
        <f t="shared" ref="B97:Y97" si="259">IF(AND(ISBLANK(B20),ISBLANK(AB20)),"",B20-AB20)</f>
        <v>-8</v>
      </c>
      <c r="C97" s="56">
        <f t="shared" si="259"/>
        <v>-24.45833333</v>
      </c>
      <c r="D97" s="55">
        <f t="shared" si="259"/>
        <v>-15</v>
      </c>
      <c r="E97" s="56">
        <f t="shared" si="259"/>
        <v>34.00324246</v>
      </c>
      <c r="F97" s="55">
        <f t="shared" si="259"/>
        <v>-110</v>
      </c>
      <c r="G97" s="56">
        <f t="shared" si="259"/>
        <v>-211.8110294</v>
      </c>
      <c r="H97" s="55">
        <f t="shared" si="259"/>
        <v>-112</v>
      </c>
      <c r="I97" s="56">
        <f t="shared" si="259"/>
        <v>-668.6445141</v>
      </c>
      <c r="J97" s="55">
        <f t="shared" si="259"/>
        <v>-128</v>
      </c>
      <c r="K97" s="56">
        <f t="shared" si="259"/>
        <v>-250.0594706</v>
      </c>
      <c r="L97" s="55">
        <f t="shared" si="259"/>
        <v>27</v>
      </c>
      <c r="M97" s="56">
        <f t="shared" si="259"/>
        <v>1105.370851</v>
      </c>
      <c r="N97" s="55">
        <f t="shared" si="259"/>
        <v>176</v>
      </c>
      <c r="O97" s="56">
        <f t="shared" si="259"/>
        <v>2507.611763</v>
      </c>
      <c r="P97" s="55">
        <f t="shared" si="259"/>
        <v>11</v>
      </c>
      <c r="Q97" s="56">
        <f t="shared" si="259"/>
        <v>688.5776574</v>
      </c>
      <c r="R97" s="55">
        <f t="shared" si="259"/>
        <v>38</v>
      </c>
      <c r="S97" s="56">
        <f t="shared" si="259"/>
        <v>426.3692422</v>
      </c>
      <c r="T97" s="55">
        <f t="shared" si="259"/>
        <v>9</v>
      </c>
      <c r="U97" s="56">
        <f t="shared" si="259"/>
        <v>87.615</v>
      </c>
      <c r="V97" s="55" t="str">
        <f t="shared" si="259"/>
        <v/>
      </c>
      <c r="W97" s="56" t="str">
        <f t="shared" si="259"/>
        <v/>
      </c>
      <c r="X97" s="55">
        <f t="shared" si="259"/>
        <v>-112</v>
      </c>
      <c r="Y97" s="497">
        <f t="shared" si="259"/>
        <v>3694.574409</v>
      </c>
      <c r="AA97" s="171" t="s">
        <v>113</v>
      </c>
      <c r="AB97" s="55">
        <f t="shared" ref="AB97:AY97" si="260">IF(AND(ISBLANK(AB20),ISBLANK(BB20)),"",AB20-BB20)</f>
        <v>5</v>
      </c>
      <c r="AC97" s="56">
        <f t="shared" si="260"/>
        <v>1.335833333</v>
      </c>
      <c r="AD97" s="55">
        <f t="shared" si="260"/>
        <v>-10</v>
      </c>
      <c r="AE97" s="56">
        <f t="shared" si="260"/>
        <v>-167.5098157</v>
      </c>
      <c r="AF97" s="55">
        <f t="shared" si="260"/>
        <v>80</v>
      </c>
      <c r="AG97" s="56">
        <f t="shared" si="260"/>
        <v>-168.0855667</v>
      </c>
      <c r="AH97" s="55">
        <f t="shared" si="260"/>
        <v>109</v>
      </c>
      <c r="AI97" s="56">
        <f t="shared" si="260"/>
        <v>-1525.576141</v>
      </c>
      <c r="AJ97" s="55">
        <f t="shared" si="260"/>
        <v>228</v>
      </c>
      <c r="AK97" s="56">
        <f t="shared" si="260"/>
        <v>-451.8567523</v>
      </c>
      <c r="AL97" s="55">
        <f t="shared" si="260"/>
        <v>407</v>
      </c>
      <c r="AM97" s="56">
        <f t="shared" si="260"/>
        <v>1690.961227</v>
      </c>
      <c r="AN97" s="55">
        <f t="shared" si="260"/>
        <v>271</v>
      </c>
      <c r="AO97" s="56">
        <f t="shared" si="260"/>
        <v>6.053888549</v>
      </c>
      <c r="AP97" s="55">
        <f t="shared" si="260"/>
        <v>179</v>
      </c>
      <c r="AQ97" s="56">
        <f t="shared" si="260"/>
        <v>332.3755485</v>
      </c>
      <c r="AR97" s="55">
        <f t="shared" si="260"/>
        <v>66</v>
      </c>
      <c r="AS97" s="56">
        <f t="shared" si="260"/>
        <v>293.6818523</v>
      </c>
      <c r="AT97" s="55">
        <f t="shared" si="260"/>
        <v>9</v>
      </c>
      <c r="AU97" s="56">
        <f t="shared" si="260"/>
        <v>-32.40416667</v>
      </c>
      <c r="AV97" s="55">
        <f t="shared" si="260"/>
        <v>-1</v>
      </c>
      <c r="AW97" s="56">
        <f t="shared" si="260"/>
        <v>-3.9</v>
      </c>
      <c r="AX97" s="55">
        <f t="shared" si="260"/>
        <v>1343</v>
      </c>
      <c r="AY97" s="497">
        <f t="shared" si="260"/>
        <v>-24.92409262</v>
      </c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ht="15.75" customHeight="1">
      <c r="A98" s="499" t="s">
        <v>13</v>
      </c>
      <c r="B98" s="500">
        <f t="shared" ref="B98:Y98" si="261">IF(AND(ISBLANK(B21),ISBLANK(AB21)),"",B21-AB21)</f>
        <v>-27</v>
      </c>
      <c r="C98" s="501">
        <f t="shared" si="261"/>
        <v>-84.55326905</v>
      </c>
      <c r="D98" s="500">
        <f t="shared" si="261"/>
        <v>-281</v>
      </c>
      <c r="E98" s="501">
        <f t="shared" si="261"/>
        <v>-367.3282551</v>
      </c>
      <c r="F98" s="500">
        <f t="shared" si="261"/>
        <v>-1908</v>
      </c>
      <c r="G98" s="501">
        <f t="shared" si="261"/>
        <v>-5382.388476</v>
      </c>
      <c r="H98" s="500">
        <f t="shared" si="261"/>
        <v>-4863</v>
      </c>
      <c r="I98" s="501">
        <f t="shared" si="261"/>
        <v>-17595.60836</v>
      </c>
      <c r="J98" s="500">
        <f t="shared" si="261"/>
        <v>-4392</v>
      </c>
      <c r="K98" s="501">
        <f t="shared" si="261"/>
        <v>-23686.13075</v>
      </c>
      <c r="L98" s="500">
        <f t="shared" si="261"/>
        <v>-2853</v>
      </c>
      <c r="M98" s="501">
        <f t="shared" si="261"/>
        <v>-983.6111439</v>
      </c>
      <c r="N98" s="500">
        <f t="shared" si="261"/>
        <v>-1145</v>
      </c>
      <c r="O98" s="501">
        <f t="shared" si="261"/>
        <v>3840.395228</v>
      </c>
      <c r="P98" s="500">
        <f t="shared" si="261"/>
        <v>-1189</v>
      </c>
      <c r="Q98" s="501">
        <f t="shared" si="261"/>
        <v>1100.927952</v>
      </c>
      <c r="R98" s="500">
        <f t="shared" si="261"/>
        <v>227</v>
      </c>
      <c r="S98" s="501">
        <f t="shared" si="261"/>
        <v>5265.590739</v>
      </c>
      <c r="T98" s="500">
        <f t="shared" si="261"/>
        <v>109</v>
      </c>
      <c r="U98" s="501">
        <f t="shared" si="261"/>
        <v>713.6091673</v>
      </c>
      <c r="V98" s="500">
        <f t="shared" si="261"/>
        <v>1</v>
      </c>
      <c r="W98" s="501">
        <f t="shared" si="261"/>
        <v>34.99</v>
      </c>
      <c r="X98" s="500">
        <f t="shared" si="261"/>
        <v>-16321</v>
      </c>
      <c r="Y98" s="503">
        <f t="shared" si="261"/>
        <v>-37144.10717</v>
      </c>
      <c r="AA98" s="499" t="s">
        <v>13</v>
      </c>
      <c r="AB98" s="500">
        <f t="shared" ref="AB98:AY98" si="262">IF(AND(ISBLANK(AB21),ISBLANK(BB21)),"",AB21-BB21)</f>
        <v>-20</v>
      </c>
      <c r="AC98" s="501">
        <f t="shared" si="262"/>
        <v>-121.2248059</v>
      </c>
      <c r="AD98" s="500">
        <f t="shared" si="262"/>
        <v>34</v>
      </c>
      <c r="AE98" s="501">
        <f t="shared" si="262"/>
        <v>-1137.456196</v>
      </c>
      <c r="AF98" s="500">
        <f t="shared" si="262"/>
        <v>1168</v>
      </c>
      <c r="AG98" s="501">
        <f t="shared" si="262"/>
        <v>-3119.313644</v>
      </c>
      <c r="AH98" s="500">
        <f t="shared" si="262"/>
        <v>4033</v>
      </c>
      <c r="AI98" s="501">
        <f t="shared" si="262"/>
        <v>-27586.21028</v>
      </c>
      <c r="AJ98" s="500">
        <f t="shared" si="262"/>
        <v>5968</v>
      </c>
      <c r="AK98" s="501">
        <f t="shared" si="262"/>
        <v>-13262.24191</v>
      </c>
      <c r="AL98" s="500">
        <f t="shared" si="262"/>
        <v>6421</v>
      </c>
      <c r="AM98" s="501">
        <f t="shared" si="262"/>
        <v>6130.968164</v>
      </c>
      <c r="AN98" s="500">
        <f t="shared" si="262"/>
        <v>3507</v>
      </c>
      <c r="AO98" s="501">
        <f t="shared" si="262"/>
        <v>-6486.439828</v>
      </c>
      <c r="AP98" s="500">
        <f t="shared" si="262"/>
        <v>2972</v>
      </c>
      <c r="AQ98" s="501">
        <f t="shared" si="262"/>
        <v>6250.934964</v>
      </c>
      <c r="AR98" s="500">
        <f t="shared" si="262"/>
        <v>1262</v>
      </c>
      <c r="AS98" s="501">
        <f t="shared" si="262"/>
        <v>3228.442227</v>
      </c>
      <c r="AT98" s="500">
        <f t="shared" si="262"/>
        <v>214</v>
      </c>
      <c r="AU98" s="501">
        <f t="shared" si="262"/>
        <v>1140.146265</v>
      </c>
      <c r="AV98" s="500">
        <f t="shared" si="262"/>
        <v>-3</v>
      </c>
      <c r="AW98" s="501">
        <f t="shared" si="262"/>
        <v>-17.19</v>
      </c>
      <c r="AX98" s="500">
        <f t="shared" si="262"/>
        <v>25556</v>
      </c>
      <c r="AY98" s="503">
        <f t="shared" si="262"/>
        <v>-34979.58504</v>
      </c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05"/>
      <c r="BO98" s="205"/>
      <c r="BP98" s="205"/>
      <c r="BQ98" s="205"/>
      <c r="BR98" s="205"/>
      <c r="BS98" s="205"/>
      <c r="BT98" s="205"/>
      <c r="BU98" s="205"/>
      <c r="BV98" s="205"/>
      <c r="BW98" s="205"/>
      <c r="BX98" s="205"/>
      <c r="BY98" s="205"/>
    </row>
    <row r="99" ht="15.75" customHeight="1"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ht="15.75" customHeight="1">
      <c r="A100" s="140" t="s">
        <v>72</v>
      </c>
      <c r="AA100" s="140" t="s">
        <v>73</v>
      </c>
      <c r="BA100" s="620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ht="15.75" customHeight="1">
      <c r="A101" s="286" t="s">
        <v>79</v>
      </c>
      <c r="B101" s="450" t="s">
        <v>50</v>
      </c>
      <c r="C101" s="8"/>
      <c r="D101" s="450" t="s">
        <v>53</v>
      </c>
      <c r="E101" s="8"/>
      <c r="F101" s="450" t="s">
        <v>54</v>
      </c>
      <c r="G101" s="8"/>
      <c r="H101" s="450" t="s">
        <v>55</v>
      </c>
      <c r="I101" s="8"/>
      <c r="J101" s="450" t="s">
        <v>56</v>
      </c>
      <c r="K101" s="8"/>
      <c r="L101" s="450" t="s">
        <v>57</v>
      </c>
      <c r="M101" s="8"/>
      <c r="N101" s="450" t="s">
        <v>59</v>
      </c>
      <c r="O101" s="8"/>
      <c r="P101" s="450" t="s">
        <v>60</v>
      </c>
      <c r="Q101" s="8"/>
      <c r="R101" s="450" t="s">
        <v>61</v>
      </c>
      <c r="S101" s="8"/>
      <c r="T101" s="450" t="s">
        <v>62</v>
      </c>
      <c r="U101" s="8"/>
      <c r="V101" s="450" t="s">
        <v>65</v>
      </c>
      <c r="W101" s="8"/>
      <c r="X101" s="450" t="s">
        <v>13</v>
      </c>
      <c r="Y101" s="10"/>
      <c r="AA101" s="286" t="s">
        <v>79</v>
      </c>
      <c r="AB101" s="450" t="s">
        <v>50</v>
      </c>
      <c r="AC101" s="8"/>
      <c r="AD101" s="450" t="s">
        <v>53</v>
      </c>
      <c r="AE101" s="8"/>
      <c r="AF101" s="450" t="s">
        <v>54</v>
      </c>
      <c r="AG101" s="8"/>
      <c r="AH101" s="450" t="s">
        <v>55</v>
      </c>
      <c r="AI101" s="8"/>
      <c r="AJ101" s="450" t="s">
        <v>56</v>
      </c>
      <c r="AK101" s="8"/>
      <c r="AL101" s="450" t="s">
        <v>57</v>
      </c>
      <c r="AM101" s="8"/>
      <c r="AN101" s="450" t="s">
        <v>59</v>
      </c>
      <c r="AO101" s="8"/>
      <c r="AP101" s="450" t="s">
        <v>60</v>
      </c>
      <c r="AQ101" s="8"/>
      <c r="AR101" s="450" t="s">
        <v>61</v>
      </c>
      <c r="AS101" s="8"/>
      <c r="AT101" s="450" t="s">
        <v>62</v>
      </c>
      <c r="AU101" s="8"/>
      <c r="AV101" s="450" t="s">
        <v>65</v>
      </c>
      <c r="AW101" s="8"/>
      <c r="AX101" s="450" t="s">
        <v>13</v>
      </c>
      <c r="AY101" s="10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05"/>
      <c r="BO101" s="205"/>
      <c r="BP101" s="205"/>
      <c r="BQ101" s="205"/>
      <c r="BR101" s="205"/>
      <c r="BS101" s="205"/>
      <c r="BT101" s="205"/>
      <c r="BU101" s="205"/>
      <c r="BV101" s="205"/>
      <c r="BW101" s="205"/>
      <c r="BX101" s="205"/>
      <c r="BY101" s="205"/>
    </row>
    <row r="102" ht="15.75" customHeight="1">
      <c r="A102" s="187"/>
      <c r="B102" s="25" t="s">
        <v>21</v>
      </c>
      <c r="C102" s="25" t="s">
        <v>44</v>
      </c>
      <c r="D102" s="25" t="s">
        <v>21</v>
      </c>
      <c r="E102" s="25" t="s">
        <v>44</v>
      </c>
      <c r="F102" s="25" t="s">
        <v>21</v>
      </c>
      <c r="G102" s="25" t="s">
        <v>44</v>
      </c>
      <c r="H102" s="25" t="s">
        <v>21</v>
      </c>
      <c r="I102" s="25" t="s">
        <v>44</v>
      </c>
      <c r="J102" s="25" t="s">
        <v>21</v>
      </c>
      <c r="K102" s="25" t="s">
        <v>44</v>
      </c>
      <c r="L102" s="25" t="s">
        <v>21</v>
      </c>
      <c r="M102" s="25" t="s">
        <v>44</v>
      </c>
      <c r="N102" s="25" t="s">
        <v>21</v>
      </c>
      <c r="O102" s="25" t="s">
        <v>44</v>
      </c>
      <c r="P102" s="25" t="s">
        <v>21</v>
      </c>
      <c r="Q102" s="25" t="s">
        <v>44</v>
      </c>
      <c r="R102" s="25" t="s">
        <v>21</v>
      </c>
      <c r="S102" s="25" t="s">
        <v>44</v>
      </c>
      <c r="T102" s="25" t="s">
        <v>21</v>
      </c>
      <c r="U102" s="25" t="s">
        <v>44</v>
      </c>
      <c r="V102" s="25" t="s">
        <v>21</v>
      </c>
      <c r="W102" s="25" t="s">
        <v>44</v>
      </c>
      <c r="X102" s="25" t="s">
        <v>21</v>
      </c>
      <c r="Y102" s="228" t="s">
        <v>44</v>
      </c>
      <c r="AA102" s="187"/>
      <c r="AB102" s="25" t="s">
        <v>21</v>
      </c>
      <c r="AC102" s="25" t="s">
        <v>44</v>
      </c>
      <c r="AD102" s="25" t="s">
        <v>21</v>
      </c>
      <c r="AE102" s="25" t="s">
        <v>44</v>
      </c>
      <c r="AF102" s="25" t="s">
        <v>21</v>
      </c>
      <c r="AG102" s="25" t="s">
        <v>44</v>
      </c>
      <c r="AH102" s="25" t="s">
        <v>21</v>
      </c>
      <c r="AI102" s="25" t="s">
        <v>44</v>
      </c>
      <c r="AJ102" s="25" t="s">
        <v>21</v>
      </c>
      <c r="AK102" s="25" t="s">
        <v>44</v>
      </c>
      <c r="AL102" s="25" t="s">
        <v>21</v>
      </c>
      <c r="AM102" s="25" t="s">
        <v>44</v>
      </c>
      <c r="AN102" s="25" t="s">
        <v>21</v>
      </c>
      <c r="AO102" s="25" t="s">
        <v>44</v>
      </c>
      <c r="AP102" s="25" t="s">
        <v>21</v>
      </c>
      <c r="AQ102" s="25" t="s">
        <v>44</v>
      </c>
      <c r="AR102" s="25" t="s">
        <v>21</v>
      </c>
      <c r="AS102" s="25" t="s">
        <v>44</v>
      </c>
      <c r="AT102" s="25" t="s">
        <v>21</v>
      </c>
      <c r="AU102" s="25" t="s">
        <v>44</v>
      </c>
      <c r="AV102" s="25" t="s">
        <v>21</v>
      </c>
      <c r="AW102" s="25" t="s">
        <v>44</v>
      </c>
      <c r="AX102" s="25" t="s">
        <v>21</v>
      </c>
      <c r="AY102" s="228" t="s">
        <v>44</v>
      </c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5"/>
    </row>
    <row r="103" ht="15.75" customHeight="1">
      <c r="A103" s="159" t="s">
        <v>81</v>
      </c>
      <c r="B103" s="109">
        <f t="shared" ref="B103:Y103" si="263">IF(ISBLANK(AB6),IF(B83="","","***"),B83/AB6*100)</f>
        <v>-39.28571429</v>
      </c>
      <c r="C103" s="110">
        <f t="shared" si="263"/>
        <v>-24.20918218</v>
      </c>
      <c r="D103" s="109">
        <f t="shared" si="263"/>
        <v>-35.82887701</v>
      </c>
      <c r="E103" s="110">
        <f t="shared" si="263"/>
        <v>-13.73235595</v>
      </c>
      <c r="F103" s="109">
        <f t="shared" si="263"/>
        <v>-49.12280702</v>
      </c>
      <c r="G103" s="110">
        <f t="shared" si="263"/>
        <v>-32.3564797</v>
      </c>
      <c r="H103" s="109">
        <f t="shared" si="263"/>
        <v>-45.17144857</v>
      </c>
      <c r="I103" s="110">
        <f t="shared" si="263"/>
        <v>-29.4153768</v>
      </c>
      <c r="J103" s="109">
        <f t="shared" si="263"/>
        <v>-22.08067941</v>
      </c>
      <c r="K103" s="110">
        <f t="shared" si="263"/>
        <v>-9.87408803</v>
      </c>
      <c r="L103" s="109">
        <f t="shared" si="263"/>
        <v>-17.21204188</v>
      </c>
      <c r="M103" s="110">
        <f t="shared" si="263"/>
        <v>1.9755443</v>
      </c>
      <c r="N103" s="109">
        <f t="shared" si="263"/>
        <v>-18.14878153</v>
      </c>
      <c r="O103" s="110">
        <f t="shared" si="263"/>
        <v>-8.804604319</v>
      </c>
      <c r="P103" s="109">
        <f t="shared" si="263"/>
        <v>-16.16968952</v>
      </c>
      <c r="Q103" s="110">
        <f t="shared" si="263"/>
        <v>-4.380575028</v>
      </c>
      <c r="R103" s="109">
        <f t="shared" si="263"/>
        <v>2.262016965</v>
      </c>
      <c r="S103" s="110">
        <f t="shared" si="263"/>
        <v>29.51297354</v>
      </c>
      <c r="T103" s="109">
        <f t="shared" si="263"/>
        <v>18.60465116</v>
      </c>
      <c r="U103" s="110">
        <f t="shared" si="263"/>
        <v>103.4750667</v>
      </c>
      <c r="V103" s="109" t="str">
        <f t="shared" si="263"/>
        <v/>
      </c>
      <c r="W103" s="110" t="str">
        <f t="shared" si="263"/>
        <v/>
      </c>
      <c r="X103" s="109">
        <f t="shared" si="263"/>
        <v>-24.72360793</v>
      </c>
      <c r="Y103" s="111">
        <f t="shared" si="263"/>
        <v>-7.571205304</v>
      </c>
      <c r="AA103" s="159" t="s">
        <v>81</v>
      </c>
      <c r="AB103" s="109">
        <f t="shared" ref="AB103:AY103" si="264">IF(ISBLANK(BB6),"",AB83/BB6*100)</f>
        <v>-31.70731707</v>
      </c>
      <c r="AC103" s="110">
        <f t="shared" si="264"/>
        <v>-33.98029086</v>
      </c>
      <c r="AD103" s="109">
        <f t="shared" si="264"/>
        <v>29.86111111</v>
      </c>
      <c r="AE103" s="110">
        <f t="shared" si="264"/>
        <v>-27.99657901</v>
      </c>
      <c r="AF103" s="109">
        <f t="shared" si="264"/>
        <v>48.94472362</v>
      </c>
      <c r="AG103" s="110">
        <f t="shared" si="264"/>
        <v>-11.23736617</v>
      </c>
      <c r="AH103" s="109">
        <f t="shared" si="264"/>
        <v>74.26829268</v>
      </c>
      <c r="AI103" s="110">
        <f t="shared" si="264"/>
        <v>-16.4170246</v>
      </c>
      <c r="AJ103" s="109">
        <f t="shared" si="264"/>
        <v>77.55717517</v>
      </c>
      <c r="AK103" s="110">
        <f t="shared" si="264"/>
        <v>-3.272900779</v>
      </c>
      <c r="AL103" s="109">
        <f t="shared" si="264"/>
        <v>57.32303732</v>
      </c>
      <c r="AM103" s="110">
        <f t="shared" si="264"/>
        <v>2.804317774</v>
      </c>
      <c r="AN103" s="109">
        <f t="shared" si="264"/>
        <v>35.63351696</v>
      </c>
      <c r="AO103" s="110">
        <f t="shared" si="264"/>
        <v>-3.660080815</v>
      </c>
      <c r="AP103" s="109">
        <f t="shared" si="264"/>
        <v>45.80905424</v>
      </c>
      <c r="AQ103" s="110">
        <f t="shared" si="264"/>
        <v>6.278085746</v>
      </c>
      <c r="AR103" s="109">
        <f t="shared" si="264"/>
        <v>65.78125</v>
      </c>
      <c r="AS103" s="110">
        <f t="shared" si="264"/>
        <v>31.29987679</v>
      </c>
      <c r="AT103" s="109">
        <f t="shared" si="264"/>
        <v>138.8888889</v>
      </c>
      <c r="AU103" s="110">
        <f t="shared" si="264"/>
        <v>22.390405</v>
      </c>
      <c r="AV103" s="109">
        <f t="shared" si="264"/>
        <v>-100</v>
      </c>
      <c r="AW103" s="110">
        <f t="shared" si="264"/>
        <v>-100</v>
      </c>
      <c r="AX103" s="109">
        <f t="shared" si="264"/>
        <v>58.813768</v>
      </c>
      <c r="AY103" s="111">
        <f t="shared" si="264"/>
        <v>-2.07046866</v>
      </c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ht="15.75" customHeight="1">
      <c r="A104" s="162" t="s">
        <v>83</v>
      </c>
      <c r="B104" s="112">
        <f t="shared" ref="B104:Y104" si="265">IF(ISBLANK(AB7),IF(B84="","","***"),B84/AB7*100)</f>
        <v>-100</v>
      </c>
      <c r="C104" s="113">
        <f t="shared" si="265"/>
        <v>-100</v>
      </c>
      <c r="D104" s="112">
        <f t="shared" si="265"/>
        <v>-60</v>
      </c>
      <c r="E104" s="113">
        <f t="shared" si="265"/>
        <v>60.31619828</v>
      </c>
      <c r="F104" s="112">
        <f t="shared" si="265"/>
        <v>-40.42553191</v>
      </c>
      <c r="G104" s="113">
        <f t="shared" si="265"/>
        <v>-37.99168803</v>
      </c>
      <c r="H104" s="112">
        <f t="shared" si="265"/>
        <v>-36.92946058</v>
      </c>
      <c r="I104" s="113">
        <f t="shared" si="265"/>
        <v>-33.41374424</v>
      </c>
      <c r="J104" s="112">
        <f t="shared" si="265"/>
        <v>-31.1627907</v>
      </c>
      <c r="K104" s="113">
        <f t="shared" si="265"/>
        <v>-18.63213315</v>
      </c>
      <c r="L104" s="112">
        <f t="shared" si="265"/>
        <v>-16.2962963</v>
      </c>
      <c r="M104" s="113">
        <f t="shared" si="265"/>
        <v>-13.312732</v>
      </c>
      <c r="N104" s="112">
        <f t="shared" si="265"/>
        <v>-4.318181818</v>
      </c>
      <c r="O104" s="113">
        <f t="shared" si="265"/>
        <v>2.649661409</v>
      </c>
      <c r="P104" s="112">
        <f t="shared" si="265"/>
        <v>-2.380952381</v>
      </c>
      <c r="Q104" s="113">
        <f t="shared" si="265"/>
        <v>7.915154372</v>
      </c>
      <c r="R104" s="112">
        <f t="shared" si="265"/>
        <v>-5.128205128</v>
      </c>
      <c r="S104" s="113">
        <f t="shared" si="265"/>
        <v>11.15228727</v>
      </c>
      <c r="T104" s="112">
        <f t="shared" si="265"/>
        <v>66.66666667</v>
      </c>
      <c r="U104" s="113">
        <f t="shared" si="265"/>
        <v>48.26193416</v>
      </c>
      <c r="V104" s="112" t="str">
        <f t="shared" si="265"/>
        <v>***</v>
      </c>
      <c r="W104" s="113" t="str">
        <f t="shared" si="265"/>
        <v>***</v>
      </c>
      <c r="X104" s="112">
        <f t="shared" si="265"/>
        <v>-17.68834815</v>
      </c>
      <c r="Y104" s="114">
        <f t="shared" si="265"/>
        <v>-7.454308816</v>
      </c>
      <c r="AA104" s="162" t="s">
        <v>83</v>
      </c>
      <c r="AB104" s="112" t="str">
        <f t="shared" ref="AB104:AY104" si="266">IF(ISBLANK(BB7),"",AB84/BB7*100)</f>
        <v/>
      </c>
      <c r="AC104" s="113" t="str">
        <f t="shared" si="266"/>
        <v/>
      </c>
      <c r="AD104" s="112">
        <f t="shared" si="266"/>
        <v>-47.36842105</v>
      </c>
      <c r="AE104" s="113">
        <f t="shared" si="266"/>
        <v>-47.85768821</v>
      </c>
      <c r="AF104" s="112">
        <f t="shared" si="266"/>
        <v>70.90909091</v>
      </c>
      <c r="AG104" s="113">
        <f t="shared" si="266"/>
        <v>-7.503673113</v>
      </c>
      <c r="AH104" s="112">
        <f t="shared" si="266"/>
        <v>33.88888889</v>
      </c>
      <c r="AI104" s="113">
        <f t="shared" si="266"/>
        <v>-31.34049432</v>
      </c>
      <c r="AJ104" s="112">
        <f t="shared" si="266"/>
        <v>17.80821918</v>
      </c>
      <c r="AK104" s="113">
        <f t="shared" si="266"/>
        <v>-18.79606439</v>
      </c>
      <c r="AL104" s="112">
        <f t="shared" si="266"/>
        <v>21.89616253</v>
      </c>
      <c r="AM104" s="113">
        <f t="shared" si="266"/>
        <v>-17.44758941</v>
      </c>
      <c r="AN104" s="112">
        <f t="shared" si="266"/>
        <v>34.96932515</v>
      </c>
      <c r="AO104" s="113">
        <f t="shared" si="266"/>
        <v>8.69834548</v>
      </c>
      <c r="AP104" s="112">
        <f t="shared" si="266"/>
        <v>20.57416268</v>
      </c>
      <c r="AQ104" s="113">
        <f t="shared" si="266"/>
        <v>-0.7244240697</v>
      </c>
      <c r="AR104" s="112">
        <f t="shared" si="266"/>
        <v>51.94805195</v>
      </c>
      <c r="AS104" s="113">
        <f t="shared" si="266"/>
        <v>19.95575766</v>
      </c>
      <c r="AT104" s="112">
        <f t="shared" si="266"/>
        <v>140</v>
      </c>
      <c r="AU104" s="113">
        <f t="shared" si="266"/>
        <v>25.91040843</v>
      </c>
      <c r="AV104" s="112" t="str">
        <f t="shared" si="266"/>
        <v/>
      </c>
      <c r="AW104" s="113" t="str">
        <f t="shared" si="266"/>
        <v/>
      </c>
      <c r="AX104" s="112">
        <f t="shared" si="266"/>
        <v>27.27814175</v>
      </c>
      <c r="AY104" s="114">
        <f t="shared" si="266"/>
        <v>-9.41730028</v>
      </c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ht="15.75" customHeight="1">
      <c r="A105" s="162" t="s">
        <v>85</v>
      </c>
      <c r="B105" s="112">
        <f t="shared" ref="B105:Y105" si="267">IF(ISBLANK(AB8),IF(B85="","","***"),B85/AB8*100)</f>
        <v>-50</v>
      </c>
      <c r="C105" s="113">
        <f t="shared" si="267"/>
        <v>-98.26241135</v>
      </c>
      <c r="D105" s="112">
        <f t="shared" si="267"/>
        <v>-75</v>
      </c>
      <c r="E105" s="113">
        <f t="shared" si="267"/>
        <v>-71.66642602</v>
      </c>
      <c r="F105" s="112">
        <f t="shared" si="267"/>
        <v>-53.6</v>
      </c>
      <c r="G105" s="113">
        <f t="shared" si="267"/>
        <v>-48.22905554</v>
      </c>
      <c r="H105" s="112">
        <f t="shared" si="267"/>
        <v>-43.30218069</v>
      </c>
      <c r="I105" s="113">
        <f t="shared" si="267"/>
        <v>-50.65659166</v>
      </c>
      <c r="J105" s="112">
        <f t="shared" si="267"/>
        <v>-41.24203822</v>
      </c>
      <c r="K105" s="113">
        <f t="shared" si="267"/>
        <v>-46.4926536</v>
      </c>
      <c r="L105" s="112">
        <f t="shared" si="267"/>
        <v>-33.83152174</v>
      </c>
      <c r="M105" s="113">
        <f t="shared" si="267"/>
        <v>-16.27440213</v>
      </c>
      <c r="N105" s="112">
        <f t="shared" si="267"/>
        <v>-31.10367893</v>
      </c>
      <c r="O105" s="113">
        <f t="shared" si="267"/>
        <v>-24.13563471</v>
      </c>
      <c r="P105" s="112">
        <f t="shared" si="267"/>
        <v>-38.76146789</v>
      </c>
      <c r="Q105" s="113">
        <f t="shared" si="267"/>
        <v>-35.68868132</v>
      </c>
      <c r="R105" s="112">
        <f t="shared" si="267"/>
        <v>-29.05027933</v>
      </c>
      <c r="S105" s="113">
        <f t="shared" si="267"/>
        <v>-37.41595082</v>
      </c>
      <c r="T105" s="112">
        <f t="shared" si="267"/>
        <v>18.18181818</v>
      </c>
      <c r="U105" s="113">
        <f t="shared" si="267"/>
        <v>-17.2546874</v>
      </c>
      <c r="V105" s="112" t="str">
        <f t="shared" si="267"/>
        <v/>
      </c>
      <c r="W105" s="113" t="str">
        <f t="shared" si="267"/>
        <v/>
      </c>
      <c r="X105" s="112">
        <f t="shared" si="267"/>
        <v>-37.28813559</v>
      </c>
      <c r="Y105" s="114">
        <f t="shared" si="267"/>
        <v>-32.81807747</v>
      </c>
      <c r="AA105" s="162" t="s">
        <v>85</v>
      </c>
      <c r="AB105" s="112">
        <f t="shared" ref="AB105:AY105" si="268">IF(ISBLANK(BB8),"",AB85/BB8*100)</f>
        <v>-33.33333333</v>
      </c>
      <c r="AC105" s="113">
        <f t="shared" si="268"/>
        <v>366.3947684</v>
      </c>
      <c r="AD105" s="112">
        <f t="shared" si="268"/>
        <v>28</v>
      </c>
      <c r="AE105" s="113">
        <f t="shared" si="268"/>
        <v>-22.64298254</v>
      </c>
      <c r="AF105" s="112">
        <f t="shared" si="268"/>
        <v>25</v>
      </c>
      <c r="AG105" s="113">
        <f t="shared" si="268"/>
        <v>-18.41306759</v>
      </c>
      <c r="AH105" s="112">
        <f t="shared" si="268"/>
        <v>22.98850575</v>
      </c>
      <c r="AI105" s="113">
        <f t="shared" si="268"/>
        <v>-49.18797521</v>
      </c>
      <c r="AJ105" s="112">
        <f t="shared" si="268"/>
        <v>23.1372549</v>
      </c>
      <c r="AK105" s="113">
        <f t="shared" si="268"/>
        <v>-14.16121075</v>
      </c>
      <c r="AL105" s="112">
        <f t="shared" si="268"/>
        <v>50.81967213</v>
      </c>
      <c r="AM105" s="113">
        <f t="shared" si="268"/>
        <v>5.426334411</v>
      </c>
      <c r="AN105" s="112">
        <f t="shared" si="268"/>
        <v>30.85339168</v>
      </c>
      <c r="AO105" s="113">
        <f t="shared" si="268"/>
        <v>-8.598957843</v>
      </c>
      <c r="AP105" s="112">
        <f t="shared" si="268"/>
        <v>13.24675325</v>
      </c>
      <c r="AQ105" s="113">
        <f t="shared" si="268"/>
        <v>4.626722542</v>
      </c>
      <c r="AR105" s="112">
        <f t="shared" si="268"/>
        <v>57.01754386</v>
      </c>
      <c r="AS105" s="113">
        <f t="shared" si="268"/>
        <v>9.686353813</v>
      </c>
      <c r="AT105" s="112">
        <f t="shared" si="268"/>
        <v>37.5</v>
      </c>
      <c r="AU105" s="113">
        <f t="shared" si="268"/>
        <v>72.08807448</v>
      </c>
      <c r="AV105" s="112" t="str">
        <f t="shared" si="268"/>
        <v/>
      </c>
      <c r="AW105" s="113" t="str">
        <f t="shared" si="268"/>
        <v/>
      </c>
      <c r="AX105" s="112">
        <f t="shared" si="268"/>
        <v>30.49766057</v>
      </c>
      <c r="AY105" s="114">
        <f t="shared" si="268"/>
        <v>-9.923859294</v>
      </c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ht="15.75" customHeight="1">
      <c r="A106" s="162" t="s">
        <v>87</v>
      </c>
      <c r="B106" s="112">
        <f t="shared" ref="B106:Y106" si="269">IF(ISBLANK(AB9),IF(B86="","","***"),B86/AB9*100)</f>
        <v>0</v>
      </c>
      <c r="C106" s="113">
        <f t="shared" si="269"/>
        <v>111.4600551</v>
      </c>
      <c r="D106" s="112">
        <f t="shared" si="269"/>
        <v>-30</v>
      </c>
      <c r="E106" s="113">
        <f t="shared" si="269"/>
        <v>5.579942486</v>
      </c>
      <c r="F106" s="112">
        <f t="shared" si="269"/>
        <v>-28.57142857</v>
      </c>
      <c r="G106" s="113">
        <f t="shared" si="269"/>
        <v>-26.69026604</v>
      </c>
      <c r="H106" s="112">
        <f t="shared" si="269"/>
        <v>-42.52873563</v>
      </c>
      <c r="I106" s="113">
        <f t="shared" si="269"/>
        <v>-49.19107697</v>
      </c>
      <c r="J106" s="112">
        <f t="shared" si="269"/>
        <v>-20.3898051</v>
      </c>
      <c r="K106" s="113">
        <f t="shared" si="269"/>
        <v>-17.93450948</v>
      </c>
      <c r="L106" s="112">
        <f t="shared" si="269"/>
        <v>-12.43523316</v>
      </c>
      <c r="M106" s="113">
        <f t="shared" si="269"/>
        <v>4.910869635</v>
      </c>
      <c r="N106" s="112">
        <f t="shared" si="269"/>
        <v>0.3091190108</v>
      </c>
      <c r="O106" s="113">
        <f t="shared" si="269"/>
        <v>19.05119846</v>
      </c>
      <c r="P106" s="112">
        <f t="shared" si="269"/>
        <v>-1.414141414</v>
      </c>
      <c r="Q106" s="113">
        <f t="shared" si="269"/>
        <v>5.230054921</v>
      </c>
      <c r="R106" s="112">
        <f t="shared" si="269"/>
        <v>1.129943503</v>
      </c>
      <c r="S106" s="113">
        <f t="shared" si="269"/>
        <v>22.20432036</v>
      </c>
      <c r="T106" s="112">
        <f t="shared" si="269"/>
        <v>12.5</v>
      </c>
      <c r="U106" s="113">
        <f t="shared" si="269"/>
        <v>-35.05999053</v>
      </c>
      <c r="V106" s="112" t="str">
        <f t="shared" si="269"/>
        <v>***</v>
      </c>
      <c r="W106" s="113" t="str">
        <f t="shared" si="269"/>
        <v>***</v>
      </c>
      <c r="X106" s="112">
        <f t="shared" si="269"/>
        <v>-12.77506112</v>
      </c>
      <c r="Y106" s="114">
        <f t="shared" si="269"/>
        <v>-1.895182715</v>
      </c>
      <c r="AA106" s="162" t="s">
        <v>87</v>
      </c>
      <c r="AB106" s="112">
        <f t="shared" ref="AB106:AY106" si="270">IF(ISBLANK(BB9),"",AB86/BB9*100)</f>
        <v>50</v>
      </c>
      <c r="AC106" s="113">
        <f t="shared" si="270"/>
        <v>-0.5574807895</v>
      </c>
      <c r="AD106" s="112">
        <f t="shared" si="270"/>
        <v>-31.03448276</v>
      </c>
      <c r="AE106" s="113">
        <f t="shared" si="270"/>
        <v>-33.07185623</v>
      </c>
      <c r="AF106" s="112">
        <f t="shared" si="270"/>
        <v>11.21495327</v>
      </c>
      <c r="AG106" s="113">
        <f t="shared" si="270"/>
        <v>-24.39695634</v>
      </c>
      <c r="AH106" s="112">
        <f t="shared" si="270"/>
        <v>-2.247191011</v>
      </c>
      <c r="AI106" s="113">
        <f t="shared" si="270"/>
        <v>-37.52647755</v>
      </c>
      <c r="AJ106" s="112">
        <f t="shared" si="270"/>
        <v>19.32021467</v>
      </c>
      <c r="AK106" s="113">
        <f t="shared" si="270"/>
        <v>-6.875269499</v>
      </c>
      <c r="AL106" s="112">
        <f t="shared" si="270"/>
        <v>19.31993818</v>
      </c>
      <c r="AM106" s="113">
        <f t="shared" si="270"/>
        <v>-6.716680083</v>
      </c>
      <c r="AN106" s="112">
        <f t="shared" si="270"/>
        <v>11.35972461</v>
      </c>
      <c r="AO106" s="113">
        <f t="shared" si="270"/>
        <v>-6.367288679</v>
      </c>
      <c r="AP106" s="112">
        <f t="shared" si="270"/>
        <v>20.73170732</v>
      </c>
      <c r="AQ106" s="113">
        <f t="shared" si="270"/>
        <v>5.928671962</v>
      </c>
      <c r="AR106" s="112">
        <f t="shared" si="270"/>
        <v>27.3381295</v>
      </c>
      <c r="AS106" s="113">
        <f t="shared" si="270"/>
        <v>13.68771627</v>
      </c>
      <c r="AT106" s="112">
        <f t="shared" si="270"/>
        <v>60</v>
      </c>
      <c r="AU106" s="113">
        <f t="shared" si="270"/>
        <v>83.04256167</v>
      </c>
      <c r="AV106" s="112" t="str">
        <f t="shared" si="270"/>
        <v/>
      </c>
      <c r="AW106" s="113" t="str">
        <f t="shared" si="270"/>
        <v/>
      </c>
      <c r="AX106" s="112">
        <f t="shared" si="270"/>
        <v>15.00878735</v>
      </c>
      <c r="AY106" s="114">
        <f t="shared" si="270"/>
        <v>-7.856592555</v>
      </c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ht="15.75" customHeight="1">
      <c r="A107" s="162" t="s">
        <v>89</v>
      </c>
      <c r="B107" s="112">
        <f t="shared" ref="B107:Y107" si="271">IF(ISBLANK(AB10),IF(B87="","","***"),B87/AB10*100)</f>
        <v>100</v>
      </c>
      <c r="C107" s="113">
        <f t="shared" si="271"/>
        <v>147.2049689</v>
      </c>
      <c r="D107" s="112">
        <f t="shared" si="271"/>
        <v>-26.66666667</v>
      </c>
      <c r="E107" s="113">
        <f t="shared" si="271"/>
        <v>-3.56924099</v>
      </c>
      <c r="F107" s="112">
        <f t="shared" si="271"/>
        <v>-40</v>
      </c>
      <c r="G107" s="113">
        <f t="shared" si="271"/>
        <v>-52.7718363</v>
      </c>
      <c r="H107" s="112">
        <f t="shared" si="271"/>
        <v>-27.27272727</v>
      </c>
      <c r="I107" s="113">
        <f t="shared" si="271"/>
        <v>-30.54155137</v>
      </c>
      <c r="J107" s="112">
        <f t="shared" si="271"/>
        <v>-18.97233202</v>
      </c>
      <c r="K107" s="113">
        <f t="shared" si="271"/>
        <v>-25.63274925</v>
      </c>
      <c r="L107" s="112">
        <f t="shared" si="271"/>
        <v>-8.732394366</v>
      </c>
      <c r="M107" s="113">
        <f t="shared" si="271"/>
        <v>6.154609585</v>
      </c>
      <c r="N107" s="112">
        <f t="shared" si="271"/>
        <v>1.776198934</v>
      </c>
      <c r="O107" s="113">
        <f t="shared" si="271"/>
        <v>1.422689973</v>
      </c>
      <c r="P107" s="112">
        <f t="shared" si="271"/>
        <v>-2.894736842</v>
      </c>
      <c r="Q107" s="113">
        <f t="shared" si="271"/>
        <v>13.48662497</v>
      </c>
      <c r="R107" s="112">
        <f t="shared" si="271"/>
        <v>25.21008403</v>
      </c>
      <c r="S107" s="113">
        <f t="shared" si="271"/>
        <v>3.105823281</v>
      </c>
      <c r="T107" s="112">
        <f t="shared" si="271"/>
        <v>20</v>
      </c>
      <c r="U107" s="113">
        <f t="shared" si="271"/>
        <v>50.60728745</v>
      </c>
      <c r="V107" s="112" t="str">
        <f t="shared" si="271"/>
        <v/>
      </c>
      <c r="W107" s="113" t="str">
        <f t="shared" si="271"/>
        <v/>
      </c>
      <c r="X107" s="112">
        <f t="shared" si="271"/>
        <v>-9.462444772</v>
      </c>
      <c r="Y107" s="114">
        <f t="shared" si="271"/>
        <v>-5.078829446</v>
      </c>
      <c r="AA107" s="162" t="s">
        <v>89</v>
      </c>
      <c r="AB107" s="112">
        <f t="shared" ref="AB107:AY107" si="272">IF(ISBLANK(BB10),"",AB87/BB10*100)</f>
        <v>0</v>
      </c>
      <c r="AC107" s="113">
        <f t="shared" si="272"/>
        <v>-90.47337278</v>
      </c>
      <c r="AD107" s="112">
        <f t="shared" si="272"/>
        <v>-37.5</v>
      </c>
      <c r="AE107" s="113">
        <f t="shared" si="272"/>
        <v>-58.81767889</v>
      </c>
      <c r="AF107" s="112">
        <f t="shared" si="272"/>
        <v>30.68181818</v>
      </c>
      <c r="AG107" s="113">
        <f t="shared" si="272"/>
        <v>0.3667368349</v>
      </c>
      <c r="AH107" s="112">
        <f t="shared" si="272"/>
        <v>15.11627907</v>
      </c>
      <c r="AI107" s="113">
        <f t="shared" si="272"/>
        <v>-36.30485762</v>
      </c>
      <c r="AJ107" s="112">
        <f t="shared" si="272"/>
        <v>-5.597014925</v>
      </c>
      <c r="AK107" s="113">
        <f t="shared" si="272"/>
        <v>-27.86690778</v>
      </c>
      <c r="AL107" s="112">
        <f t="shared" si="272"/>
        <v>22.62521589</v>
      </c>
      <c r="AM107" s="113">
        <f t="shared" si="272"/>
        <v>1.751127715</v>
      </c>
      <c r="AN107" s="112">
        <f t="shared" si="272"/>
        <v>14.66395112</v>
      </c>
      <c r="AO107" s="113">
        <f t="shared" si="272"/>
        <v>-12.86697806</v>
      </c>
      <c r="AP107" s="112">
        <f t="shared" si="272"/>
        <v>9.510086455</v>
      </c>
      <c r="AQ107" s="113">
        <f t="shared" si="272"/>
        <v>-7.524509058</v>
      </c>
      <c r="AR107" s="112">
        <f t="shared" si="272"/>
        <v>33.70786517</v>
      </c>
      <c r="AS107" s="113">
        <f t="shared" si="272"/>
        <v>19.53750562</v>
      </c>
      <c r="AT107" s="112">
        <f t="shared" si="272"/>
        <v>233.3333333</v>
      </c>
      <c r="AU107" s="113">
        <f t="shared" si="272"/>
        <v>43</v>
      </c>
      <c r="AV107" s="112" t="str">
        <f t="shared" si="272"/>
        <v/>
      </c>
      <c r="AW107" s="113" t="str">
        <f t="shared" si="272"/>
        <v/>
      </c>
      <c r="AX107" s="112">
        <f t="shared" si="272"/>
        <v>12.41721854</v>
      </c>
      <c r="AY107" s="114">
        <f t="shared" si="272"/>
        <v>-13.60629461</v>
      </c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ht="15.75" customHeight="1">
      <c r="A108" s="162" t="s">
        <v>91</v>
      </c>
      <c r="B108" s="112">
        <f t="shared" ref="B108:Y108" si="273">IF(ISBLANK(AB11),IF(B88="","","***"),B88/AB11*100)</f>
        <v>50</v>
      </c>
      <c r="C108" s="113">
        <f t="shared" si="273"/>
        <v>4235.882353</v>
      </c>
      <c r="D108" s="112">
        <f t="shared" si="273"/>
        <v>-82.14285714</v>
      </c>
      <c r="E108" s="113">
        <f t="shared" si="273"/>
        <v>-7.948467147</v>
      </c>
      <c r="F108" s="112">
        <f t="shared" si="273"/>
        <v>-50.67567568</v>
      </c>
      <c r="G108" s="113">
        <f t="shared" si="273"/>
        <v>-33.05595882</v>
      </c>
      <c r="H108" s="112">
        <f t="shared" si="273"/>
        <v>-39.64194373</v>
      </c>
      <c r="I108" s="113">
        <f t="shared" si="273"/>
        <v>-33.03382472</v>
      </c>
      <c r="J108" s="112">
        <f t="shared" si="273"/>
        <v>-43.71165644</v>
      </c>
      <c r="K108" s="113">
        <f t="shared" si="273"/>
        <v>-36.25154389</v>
      </c>
      <c r="L108" s="112">
        <f t="shared" si="273"/>
        <v>-36.11442193</v>
      </c>
      <c r="M108" s="113">
        <f t="shared" si="273"/>
        <v>-21.70298181</v>
      </c>
      <c r="N108" s="112">
        <f t="shared" si="273"/>
        <v>-28.67647059</v>
      </c>
      <c r="O108" s="113">
        <f t="shared" si="273"/>
        <v>-14.09906098</v>
      </c>
      <c r="P108" s="112">
        <f t="shared" si="273"/>
        <v>-29.58963283</v>
      </c>
      <c r="Q108" s="113">
        <f t="shared" si="273"/>
        <v>-18.69258423</v>
      </c>
      <c r="R108" s="112">
        <f t="shared" si="273"/>
        <v>-28.20512821</v>
      </c>
      <c r="S108" s="113">
        <f t="shared" si="273"/>
        <v>-26.18484048</v>
      </c>
      <c r="T108" s="112">
        <f t="shared" si="273"/>
        <v>-40</v>
      </c>
      <c r="U108" s="113">
        <f t="shared" si="273"/>
        <v>-23.44092323</v>
      </c>
      <c r="V108" s="112" t="str">
        <f t="shared" si="273"/>
        <v/>
      </c>
      <c r="W108" s="113" t="str">
        <f t="shared" si="273"/>
        <v/>
      </c>
      <c r="X108" s="112">
        <f t="shared" si="273"/>
        <v>-36.22373483</v>
      </c>
      <c r="Y108" s="114">
        <f t="shared" si="273"/>
        <v>-23.74777745</v>
      </c>
      <c r="AA108" s="162" t="s">
        <v>91</v>
      </c>
      <c r="AB108" s="112">
        <f t="shared" ref="AB108:AY108" si="274">IF(ISBLANK(BB11),"",AB88/BB11*100)</f>
        <v>-60</v>
      </c>
      <c r="AC108" s="113">
        <f t="shared" si="274"/>
        <v>-96.27182681</v>
      </c>
      <c r="AD108" s="112">
        <f t="shared" si="274"/>
        <v>-3.448275862</v>
      </c>
      <c r="AE108" s="113">
        <f t="shared" si="274"/>
        <v>-50.69788769</v>
      </c>
      <c r="AF108" s="112">
        <f t="shared" si="274"/>
        <v>19.35483871</v>
      </c>
      <c r="AG108" s="113">
        <f t="shared" si="274"/>
        <v>-39.77267084</v>
      </c>
      <c r="AH108" s="112">
        <f t="shared" si="274"/>
        <v>39.64285714</v>
      </c>
      <c r="AI108" s="113">
        <f t="shared" si="274"/>
        <v>-19.6714683</v>
      </c>
      <c r="AJ108" s="112">
        <f t="shared" si="274"/>
        <v>22.32645403</v>
      </c>
      <c r="AK108" s="113">
        <f t="shared" si="274"/>
        <v>-20.17239996</v>
      </c>
      <c r="AL108" s="112">
        <f t="shared" si="274"/>
        <v>38.22075783</v>
      </c>
      <c r="AM108" s="113">
        <f t="shared" si="274"/>
        <v>1.955951964</v>
      </c>
      <c r="AN108" s="112">
        <f t="shared" si="274"/>
        <v>21.64579606</v>
      </c>
      <c r="AO108" s="113">
        <f t="shared" si="274"/>
        <v>-1.412986825</v>
      </c>
      <c r="AP108" s="112">
        <f t="shared" si="274"/>
        <v>27.90055249</v>
      </c>
      <c r="AQ108" s="113">
        <f t="shared" si="274"/>
        <v>-1.505076094</v>
      </c>
      <c r="AR108" s="112">
        <f t="shared" si="274"/>
        <v>32.20338983</v>
      </c>
      <c r="AS108" s="113">
        <f t="shared" si="274"/>
        <v>20.50426823</v>
      </c>
      <c r="AT108" s="112">
        <f t="shared" si="274"/>
        <v>185.7142857</v>
      </c>
      <c r="AU108" s="113">
        <f t="shared" si="274"/>
        <v>87.41990496</v>
      </c>
      <c r="AV108" s="112" t="str">
        <f t="shared" si="274"/>
        <v/>
      </c>
      <c r="AW108" s="113" t="str">
        <f t="shared" si="274"/>
        <v/>
      </c>
      <c r="AX108" s="112">
        <f t="shared" si="274"/>
        <v>28.77286585</v>
      </c>
      <c r="AY108" s="114">
        <f t="shared" si="274"/>
        <v>-6.721625349</v>
      </c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ht="15.75" customHeight="1">
      <c r="A109" s="162" t="s">
        <v>93</v>
      </c>
      <c r="B109" s="112">
        <f t="shared" ref="B109:Y109" si="275">IF(ISBLANK(AB12),IF(B89="","","***"),B89/AB12*100)</f>
        <v>50</v>
      </c>
      <c r="C109" s="113">
        <f t="shared" si="275"/>
        <v>-31.57324821</v>
      </c>
      <c r="D109" s="112">
        <f t="shared" si="275"/>
        <v>-61.70212766</v>
      </c>
      <c r="E109" s="113">
        <f t="shared" si="275"/>
        <v>-58.95317473</v>
      </c>
      <c r="F109" s="112">
        <f t="shared" si="275"/>
        <v>-38.29787234</v>
      </c>
      <c r="G109" s="113">
        <f t="shared" si="275"/>
        <v>-24.6832011</v>
      </c>
      <c r="H109" s="112">
        <f t="shared" si="275"/>
        <v>-24.96075353</v>
      </c>
      <c r="I109" s="113">
        <f t="shared" si="275"/>
        <v>-30.97159864</v>
      </c>
      <c r="J109" s="112">
        <f t="shared" si="275"/>
        <v>-24.54624028</v>
      </c>
      <c r="K109" s="113">
        <f t="shared" si="275"/>
        <v>-22.01630688</v>
      </c>
      <c r="L109" s="112">
        <f t="shared" si="275"/>
        <v>-17.69005848</v>
      </c>
      <c r="M109" s="113">
        <f t="shared" si="275"/>
        <v>-1.739034185</v>
      </c>
      <c r="N109" s="112">
        <f t="shared" si="275"/>
        <v>0.487804878</v>
      </c>
      <c r="O109" s="113">
        <f t="shared" si="275"/>
        <v>13.9251725</v>
      </c>
      <c r="P109" s="112">
        <f t="shared" si="275"/>
        <v>-6.954102921</v>
      </c>
      <c r="Q109" s="113">
        <f t="shared" si="275"/>
        <v>6.941089306</v>
      </c>
      <c r="R109" s="112">
        <f t="shared" si="275"/>
        <v>-0.7380073801</v>
      </c>
      <c r="S109" s="113">
        <f t="shared" si="275"/>
        <v>10.51859327</v>
      </c>
      <c r="T109" s="112">
        <f t="shared" si="275"/>
        <v>37.5</v>
      </c>
      <c r="U109" s="113">
        <f t="shared" si="275"/>
        <v>47.39775833</v>
      </c>
      <c r="V109" s="112" t="str">
        <f t="shared" si="275"/>
        <v/>
      </c>
      <c r="W109" s="113" t="str">
        <f t="shared" si="275"/>
        <v/>
      </c>
      <c r="X109" s="112">
        <f t="shared" si="275"/>
        <v>-15.38601935</v>
      </c>
      <c r="Y109" s="114">
        <f t="shared" si="275"/>
        <v>-4.966082351</v>
      </c>
      <c r="AA109" s="162" t="s">
        <v>93</v>
      </c>
      <c r="AB109" s="112">
        <f t="shared" ref="AB109:AY109" si="276">IF(ISBLANK(BB12),"",AB89/BB12*100)</f>
        <v>-20</v>
      </c>
      <c r="AC109" s="113">
        <f t="shared" si="276"/>
        <v>46.29595404</v>
      </c>
      <c r="AD109" s="112">
        <f t="shared" si="276"/>
        <v>-2.083333333</v>
      </c>
      <c r="AE109" s="113">
        <f t="shared" si="276"/>
        <v>-44.39571128</v>
      </c>
      <c r="AF109" s="112">
        <f t="shared" si="276"/>
        <v>27.7173913</v>
      </c>
      <c r="AG109" s="113">
        <f t="shared" si="276"/>
        <v>-17.80531175</v>
      </c>
      <c r="AH109" s="112">
        <f t="shared" si="276"/>
        <v>19.28838951</v>
      </c>
      <c r="AI109" s="113">
        <f t="shared" si="276"/>
        <v>-46.95313605</v>
      </c>
      <c r="AJ109" s="112">
        <f t="shared" si="276"/>
        <v>27.28272827</v>
      </c>
      <c r="AK109" s="113">
        <f t="shared" si="276"/>
        <v>-11.4451627</v>
      </c>
      <c r="AL109" s="112">
        <f t="shared" si="276"/>
        <v>27.25581395</v>
      </c>
      <c r="AM109" s="113">
        <f t="shared" si="276"/>
        <v>-0.1995682174</v>
      </c>
      <c r="AN109" s="112">
        <f t="shared" si="276"/>
        <v>17.27688787</v>
      </c>
      <c r="AO109" s="113">
        <f t="shared" si="276"/>
        <v>-12.01869297</v>
      </c>
      <c r="AP109" s="112">
        <f t="shared" si="276"/>
        <v>24.17962003</v>
      </c>
      <c r="AQ109" s="113">
        <f t="shared" si="276"/>
        <v>3.902229918</v>
      </c>
      <c r="AR109" s="112">
        <f t="shared" si="276"/>
        <v>36.18090452</v>
      </c>
      <c r="AS109" s="113">
        <f t="shared" si="276"/>
        <v>27.19967032</v>
      </c>
      <c r="AT109" s="112">
        <f t="shared" si="276"/>
        <v>77.77777778</v>
      </c>
      <c r="AU109" s="113">
        <f t="shared" si="276"/>
        <v>34.17776231</v>
      </c>
      <c r="AV109" s="112">
        <f t="shared" si="276"/>
        <v>-100</v>
      </c>
      <c r="AW109" s="113">
        <f t="shared" si="276"/>
        <v>-100</v>
      </c>
      <c r="AX109" s="112">
        <f t="shared" si="276"/>
        <v>24.04346842</v>
      </c>
      <c r="AY109" s="114">
        <f t="shared" si="276"/>
        <v>-11.01852082</v>
      </c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ht="15.75" customHeight="1">
      <c r="A110" s="162" t="s">
        <v>95</v>
      </c>
      <c r="B110" s="112">
        <f t="shared" ref="B110:Y110" si="277">IF(ISBLANK(AB13),IF(B90="","","***"),B90/AB13*100)</f>
        <v>-100</v>
      </c>
      <c r="C110" s="113">
        <f t="shared" si="277"/>
        <v>-100</v>
      </c>
      <c r="D110" s="112">
        <f t="shared" si="277"/>
        <v>-44.44444444</v>
      </c>
      <c r="E110" s="113">
        <f t="shared" si="277"/>
        <v>5.896174868</v>
      </c>
      <c r="F110" s="112">
        <f t="shared" si="277"/>
        <v>-54.09090909</v>
      </c>
      <c r="G110" s="113">
        <f t="shared" si="277"/>
        <v>-53.23467724</v>
      </c>
      <c r="H110" s="112">
        <f t="shared" si="277"/>
        <v>-24.38016529</v>
      </c>
      <c r="I110" s="113">
        <f t="shared" si="277"/>
        <v>-10.30279561</v>
      </c>
      <c r="J110" s="112">
        <f t="shared" si="277"/>
        <v>-25.84134615</v>
      </c>
      <c r="K110" s="113">
        <f t="shared" si="277"/>
        <v>-30.34173906</v>
      </c>
      <c r="L110" s="112">
        <f t="shared" si="277"/>
        <v>-28.61136999</v>
      </c>
      <c r="M110" s="113">
        <f t="shared" si="277"/>
        <v>-30.08506228</v>
      </c>
      <c r="N110" s="112">
        <f t="shared" si="277"/>
        <v>-6.45994832</v>
      </c>
      <c r="O110" s="113">
        <f t="shared" si="277"/>
        <v>-10.73575073</v>
      </c>
      <c r="P110" s="112">
        <f t="shared" si="277"/>
        <v>-12.72015656</v>
      </c>
      <c r="Q110" s="113">
        <f t="shared" si="277"/>
        <v>-4.258667662</v>
      </c>
      <c r="R110" s="112">
        <f t="shared" si="277"/>
        <v>2.272727273</v>
      </c>
      <c r="S110" s="113">
        <f t="shared" si="277"/>
        <v>38.33838357</v>
      </c>
      <c r="T110" s="112">
        <f t="shared" si="277"/>
        <v>86.66666667</v>
      </c>
      <c r="U110" s="113">
        <f t="shared" si="277"/>
        <v>44.19535881</v>
      </c>
      <c r="V110" s="112" t="str">
        <f t="shared" si="277"/>
        <v>***</v>
      </c>
      <c r="W110" s="113" t="str">
        <f t="shared" si="277"/>
        <v>***</v>
      </c>
      <c r="X110" s="112">
        <f t="shared" si="277"/>
        <v>-20.88044263</v>
      </c>
      <c r="Y110" s="114">
        <f t="shared" si="277"/>
        <v>-19.87065236</v>
      </c>
      <c r="AA110" s="162" t="s">
        <v>95</v>
      </c>
      <c r="AB110" s="112">
        <f t="shared" ref="AB110:AY110" si="278">IF(ISBLANK(BB13),"",AB90/BB13*100)</f>
        <v>-85.71428571</v>
      </c>
      <c r="AC110" s="113">
        <f t="shared" si="278"/>
        <v>-84.79809976</v>
      </c>
      <c r="AD110" s="112">
        <f t="shared" si="278"/>
        <v>50</v>
      </c>
      <c r="AE110" s="113">
        <f t="shared" si="278"/>
        <v>-26.71004254</v>
      </c>
      <c r="AF110" s="112">
        <f t="shared" si="278"/>
        <v>41.02564103</v>
      </c>
      <c r="AG110" s="113">
        <f t="shared" si="278"/>
        <v>8.900439557</v>
      </c>
      <c r="AH110" s="112">
        <f t="shared" si="278"/>
        <v>29.75871314</v>
      </c>
      <c r="AI110" s="113">
        <f t="shared" si="278"/>
        <v>-43.98465967</v>
      </c>
      <c r="AJ110" s="112">
        <f t="shared" si="278"/>
        <v>31.85419968</v>
      </c>
      <c r="AK110" s="113">
        <f t="shared" si="278"/>
        <v>-1.460348948</v>
      </c>
      <c r="AL110" s="112">
        <f t="shared" si="278"/>
        <v>42.49667995</v>
      </c>
      <c r="AM110" s="113">
        <f t="shared" si="278"/>
        <v>7.91535297</v>
      </c>
      <c r="AN110" s="112">
        <f t="shared" si="278"/>
        <v>46.86907021</v>
      </c>
      <c r="AO110" s="113">
        <f t="shared" si="278"/>
        <v>28.5082604</v>
      </c>
      <c r="AP110" s="112">
        <f t="shared" si="278"/>
        <v>27.43142145</v>
      </c>
      <c r="AQ110" s="113">
        <f t="shared" si="278"/>
        <v>11.65105403</v>
      </c>
      <c r="AR110" s="112">
        <f t="shared" si="278"/>
        <v>40.12738854</v>
      </c>
      <c r="AS110" s="113">
        <f t="shared" si="278"/>
        <v>-12.91116134</v>
      </c>
      <c r="AT110" s="112">
        <f t="shared" si="278"/>
        <v>25</v>
      </c>
      <c r="AU110" s="113">
        <f t="shared" si="278"/>
        <v>33.55593898</v>
      </c>
      <c r="AV110" s="112" t="str">
        <f t="shared" si="278"/>
        <v/>
      </c>
      <c r="AW110" s="113" t="str">
        <f t="shared" si="278"/>
        <v/>
      </c>
      <c r="AX110" s="112">
        <f t="shared" si="278"/>
        <v>36.96869852</v>
      </c>
      <c r="AY110" s="114">
        <f t="shared" si="278"/>
        <v>2.200034824</v>
      </c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ht="15.75" customHeight="1">
      <c r="A111" s="162" t="s">
        <v>97</v>
      </c>
      <c r="B111" s="112">
        <f t="shared" ref="B111:Y111" si="279">IF(ISBLANK(AB14),IF(B91="","","***"),B91/AB14*100)</f>
        <v>28.57142857</v>
      </c>
      <c r="C111" s="113">
        <f t="shared" si="279"/>
        <v>263.3167782</v>
      </c>
      <c r="D111" s="112">
        <f t="shared" si="279"/>
        <v>-37.5</v>
      </c>
      <c r="E111" s="113">
        <f t="shared" si="279"/>
        <v>-2.98153257</v>
      </c>
      <c r="F111" s="112">
        <f t="shared" si="279"/>
        <v>-38.95705521</v>
      </c>
      <c r="G111" s="113">
        <f t="shared" si="279"/>
        <v>-30.31361153</v>
      </c>
      <c r="H111" s="112">
        <f t="shared" si="279"/>
        <v>-31.09243697</v>
      </c>
      <c r="I111" s="113">
        <f t="shared" si="279"/>
        <v>-28.01928926</v>
      </c>
      <c r="J111" s="112">
        <f t="shared" si="279"/>
        <v>-15.28046422</v>
      </c>
      <c r="K111" s="113">
        <f t="shared" si="279"/>
        <v>-4.500062944</v>
      </c>
      <c r="L111" s="112">
        <f t="shared" si="279"/>
        <v>-4.684788895</v>
      </c>
      <c r="M111" s="113">
        <f t="shared" si="279"/>
        <v>5.033433546</v>
      </c>
      <c r="N111" s="112">
        <f t="shared" si="279"/>
        <v>8.054226475</v>
      </c>
      <c r="O111" s="113">
        <f t="shared" si="279"/>
        <v>24.19312911</v>
      </c>
      <c r="P111" s="112">
        <f t="shared" si="279"/>
        <v>-2.002002002</v>
      </c>
      <c r="Q111" s="113">
        <f t="shared" si="279"/>
        <v>11.12621518</v>
      </c>
      <c r="R111" s="112">
        <f t="shared" si="279"/>
        <v>20.06369427</v>
      </c>
      <c r="S111" s="113">
        <f t="shared" si="279"/>
        <v>26.49241882</v>
      </c>
      <c r="T111" s="112">
        <f t="shared" si="279"/>
        <v>21.05263158</v>
      </c>
      <c r="U111" s="113">
        <f t="shared" si="279"/>
        <v>46.40535492</v>
      </c>
      <c r="V111" s="112" t="str">
        <f t="shared" si="279"/>
        <v/>
      </c>
      <c r="W111" s="113" t="str">
        <f t="shared" si="279"/>
        <v/>
      </c>
      <c r="X111" s="112">
        <f t="shared" si="279"/>
        <v>-8.414060338</v>
      </c>
      <c r="Y111" s="114">
        <f t="shared" si="279"/>
        <v>4.531632355</v>
      </c>
      <c r="AA111" s="162" t="s">
        <v>97</v>
      </c>
      <c r="AB111" s="112">
        <f t="shared" ref="AB111:AY111" si="280">IF(ISBLANK(BB14),"",AB91/BB14*100)</f>
        <v>-12.5</v>
      </c>
      <c r="AC111" s="113">
        <f t="shared" si="280"/>
        <v>-66.20089071</v>
      </c>
      <c r="AD111" s="112">
        <f t="shared" si="280"/>
        <v>9.803921569</v>
      </c>
      <c r="AE111" s="113">
        <f t="shared" si="280"/>
        <v>-58.05370043</v>
      </c>
      <c r="AF111" s="112">
        <f t="shared" si="280"/>
        <v>46.84684685</v>
      </c>
      <c r="AG111" s="113">
        <f t="shared" si="280"/>
        <v>-11.02548494</v>
      </c>
      <c r="AH111" s="112">
        <f t="shared" si="280"/>
        <v>36.97841727</v>
      </c>
      <c r="AI111" s="113">
        <f t="shared" si="280"/>
        <v>-40.66697982</v>
      </c>
      <c r="AJ111" s="112">
        <f t="shared" si="280"/>
        <v>30.77571669</v>
      </c>
      <c r="AK111" s="113">
        <f t="shared" si="280"/>
        <v>-12.50394021</v>
      </c>
      <c r="AL111" s="112">
        <f t="shared" si="280"/>
        <v>46.27749577</v>
      </c>
      <c r="AM111" s="113">
        <f t="shared" si="280"/>
        <v>13.72269796</v>
      </c>
      <c r="AN111" s="112">
        <f t="shared" si="280"/>
        <v>18.75</v>
      </c>
      <c r="AO111" s="113">
        <f t="shared" si="280"/>
        <v>-8.452115569</v>
      </c>
      <c r="AP111" s="112">
        <f t="shared" si="280"/>
        <v>29.40414508</v>
      </c>
      <c r="AQ111" s="113">
        <f t="shared" si="280"/>
        <v>16.2607865</v>
      </c>
      <c r="AR111" s="112">
        <f t="shared" si="280"/>
        <v>38.9380531</v>
      </c>
      <c r="AS111" s="113">
        <f t="shared" si="280"/>
        <v>10.85747835</v>
      </c>
      <c r="AT111" s="112">
        <f t="shared" si="280"/>
        <v>322.2222222</v>
      </c>
      <c r="AU111" s="113">
        <f t="shared" si="280"/>
        <v>132.3667152</v>
      </c>
      <c r="AV111" s="112">
        <f t="shared" si="280"/>
        <v>-100</v>
      </c>
      <c r="AW111" s="113">
        <f t="shared" si="280"/>
        <v>-100</v>
      </c>
      <c r="AX111" s="112">
        <f t="shared" si="280"/>
        <v>33.61686391</v>
      </c>
      <c r="AY111" s="114">
        <f t="shared" si="280"/>
        <v>-5.289155728</v>
      </c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ht="15.75" customHeight="1">
      <c r="A112" s="162" t="s">
        <v>99</v>
      </c>
      <c r="B112" s="112">
        <f t="shared" ref="B112:Y112" si="281">IF(ISBLANK(AB15),IF(B92="","","***"),B92/AB15*100)</f>
        <v>0</v>
      </c>
      <c r="C112" s="113">
        <f t="shared" si="281"/>
        <v>331.0240964</v>
      </c>
      <c r="D112" s="112">
        <f t="shared" si="281"/>
        <v>-53.84615385</v>
      </c>
      <c r="E112" s="113">
        <f t="shared" si="281"/>
        <v>-52.05090915</v>
      </c>
      <c r="F112" s="112">
        <f t="shared" si="281"/>
        <v>-28.66666667</v>
      </c>
      <c r="G112" s="113">
        <f t="shared" si="281"/>
        <v>-30.3987798</v>
      </c>
      <c r="H112" s="112">
        <f t="shared" si="281"/>
        <v>-37.47779751</v>
      </c>
      <c r="I112" s="113">
        <f t="shared" si="281"/>
        <v>-39.84275438</v>
      </c>
      <c r="J112" s="112">
        <f t="shared" si="281"/>
        <v>-21.27659574</v>
      </c>
      <c r="K112" s="113">
        <f t="shared" si="281"/>
        <v>-35.87924722</v>
      </c>
      <c r="L112" s="112">
        <f t="shared" si="281"/>
        <v>-6.882168926</v>
      </c>
      <c r="M112" s="113">
        <f t="shared" si="281"/>
        <v>2.943090013</v>
      </c>
      <c r="N112" s="112">
        <f t="shared" si="281"/>
        <v>-12.375</v>
      </c>
      <c r="O112" s="113">
        <f t="shared" si="281"/>
        <v>-13.94101399</v>
      </c>
      <c r="P112" s="112">
        <f t="shared" si="281"/>
        <v>-3.232323232</v>
      </c>
      <c r="Q112" s="113">
        <f t="shared" si="281"/>
        <v>9.550506894</v>
      </c>
      <c r="R112" s="112">
        <f t="shared" si="281"/>
        <v>12.82051282</v>
      </c>
      <c r="S112" s="113">
        <f t="shared" si="281"/>
        <v>12.15001765</v>
      </c>
      <c r="T112" s="112">
        <f t="shared" si="281"/>
        <v>72.72727273</v>
      </c>
      <c r="U112" s="113">
        <f t="shared" si="281"/>
        <v>91.5469187</v>
      </c>
      <c r="V112" s="112" t="str">
        <f t="shared" si="281"/>
        <v/>
      </c>
      <c r="W112" s="113" t="str">
        <f t="shared" si="281"/>
        <v/>
      </c>
      <c r="X112" s="112">
        <f t="shared" si="281"/>
        <v>-15.05667817</v>
      </c>
      <c r="Y112" s="114">
        <f t="shared" si="281"/>
        <v>-13.84777885</v>
      </c>
      <c r="AA112" s="162" t="s">
        <v>99</v>
      </c>
      <c r="AB112" s="112">
        <f t="shared" ref="AB112:AY112" si="282">IF(ISBLANK(BB15),"",AB92/BB15*100)</f>
        <v>25</v>
      </c>
      <c r="AC112" s="113">
        <f t="shared" si="282"/>
        <v>-92.76166157</v>
      </c>
      <c r="AD112" s="112">
        <f t="shared" si="282"/>
        <v>30</v>
      </c>
      <c r="AE112" s="113">
        <f t="shared" si="282"/>
        <v>26.33889978</v>
      </c>
      <c r="AF112" s="112">
        <f t="shared" si="282"/>
        <v>28.20512821</v>
      </c>
      <c r="AG112" s="113">
        <f t="shared" si="282"/>
        <v>-19.59848421</v>
      </c>
      <c r="AH112" s="112">
        <f t="shared" si="282"/>
        <v>31.23543124</v>
      </c>
      <c r="AI112" s="113">
        <f t="shared" si="282"/>
        <v>-34.82371574</v>
      </c>
      <c r="AJ112" s="112">
        <f t="shared" si="282"/>
        <v>24.02777778</v>
      </c>
      <c r="AK112" s="113">
        <f t="shared" si="282"/>
        <v>-1.342474383</v>
      </c>
      <c r="AL112" s="112">
        <f t="shared" si="282"/>
        <v>30.47619048</v>
      </c>
      <c r="AM112" s="113">
        <f t="shared" si="282"/>
        <v>0.1872731473</v>
      </c>
      <c r="AN112" s="112">
        <f t="shared" si="282"/>
        <v>18.34319527</v>
      </c>
      <c r="AO112" s="113">
        <f t="shared" si="282"/>
        <v>-7.737216419</v>
      </c>
      <c r="AP112" s="112">
        <f t="shared" si="282"/>
        <v>39.83050847</v>
      </c>
      <c r="AQ112" s="113">
        <f t="shared" si="282"/>
        <v>33.40322212</v>
      </c>
      <c r="AR112" s="112">
        <f t="shared" si="282"/>
        <v>24.8</v>
      </c>
      <c r="AS112" s="113">
        <f t="shared" si="282"/>
        <v>7.056862953</v>
      </c>
      <c r="AT112" s="112">
        <f t="shared" si="282"/>
        <v>120</v>
      </c>
      <c r="AU112" s="113">
        <f t="shared" si="282"/>
        <v>3.545036948</v>
      </c>
      <c r="AV112" s="112" t="str">
        <f t="shared" si="282"/>
        <v/>
      </c>
      <c r="AW112" s="113" t="str">
        <f t="shared" si="282"/>
        <v/>
      </c>
      <c r="AX112" s="112">
        <f t="shared" si="282"/>
        <v>27.40973312</v>
      </c>
      <c r="AY112" s="114">
        <f t="shared" si="282"/>
        <v>-3.364792129</v>
      </c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ht="15.75" customHeight="1">
      <c r="A113" s="162" t="s">
        <v>101</v>
      </c>
      <c r="B113" s="112">
        <f t="shared" ref="B113:Y113" si="283">IF(ISBLANK(AB16),IF(B93="","","***"),B93/AB16*100)</f>
        <v>-14.28571429</v>
      </c>
      <c r="C113" s="113">
        <f t="shared" si="283"/>
        <v>17.79348001</v>
      </c>
      <c r="D113" s="112">
        <f t="shared" si="283"/>
        <v>-18.91891892</v>
      </c>
      <c r="E113" s="113">
        <f t="shared" si="283"/>
        <v>7.405138182</v>
      </c>
      <c r="F113" s="112">
        <f t="shared" si="283"/>
        <v>-31.9218241</v>
      </c>
      <c r="G113" s="113">
        <f t="shared" si="283"/>
        <v>-42.38485806</v>
      </c>
      <c r="H113" s="112">
        <f t="shared" si="283"/>
        <v>-13.10810811</v>
      </c>
      <c r="I113" s="113">
        <f t="shared" si="283"/>
        <v>-5.425522956</v>
      </c>
      <c r="J113" s="112">
        <f t="shared" si="283"/>
        <v>-21.99312715</v>
      </c>
      <c r="K113" s="113">
        <f t="shared" si="283"/>
        <v>-15.97067344</v>
      </c>
      <c r="L113" s="112">
        <f t="shared" si="283"/>
        <v>-0.5977286312</v>
      </c>
      <c r="M113" s="113">
        <f t="shared" si="283"/>
        <v>6.151225193</v>
      </c>
      <c r="N113" s="112">
        <f t="shared" si="283"/>
        <v>-5.479452055</v>
      </c>
      <c r="O113" s="113">
        <f t="shared" si="283"/>
        <v>-1.223203801</v>
      </c>
      <c r="P113" s="112">
        <f t="shared" si="283"/>
        <v>-6.859903382</v>
      </c>
      <c r="Q113" s="113">
        <f t="shared" si="283"/>
        <v>4.091401451</v>
      </c>
      <c r="R113" s="112">
        <f t="shared" si="283"/>
        <v>1.674641148</v>
      </c>
      <c r="S113" s="113">
        <f t="shared" si="283"/>
        <v>19.04859185</v>
      </c>
      <c r="T113" s="112">
        <f t="shared" si="283"/>
        <v>70.27027027</v>
      </c>
      <c r="U113" s="113">
        <f t="shared" si="283"/>
        <v>6.238601074</v>
      </c>
      <c r="V113" s="112">
        <f t="shared" si="283"/>
        <v>-100</v>
      </c>
      <c r="W113" s="113">
        <f t="shared" si="283"/>
        <v>-100</v>
      </c>
      <c r="X113" s="112">
        <f t="shared" si="283"/>
        <v>-9.16856492</v>
      </c>
      <c r="Y113" s="114">
        <f t="shared" si="283"/>
        <v>-1.341636246</v>
      </c>
      <c r="AA113" s="162" t="s">
        <v>101</v>
      </c>
      <c r="AB113" s="112">
        <f t="shared" ref="AB113:AY113" si="284">IF(ISBLANK(BB16),"",AB93/BB16*100)</f>
        <v>40</v>
      </c>
      <c r="AC113" s="113">
        <f t="shared" si="284"/>
        <v>-35.87221816</v>
      </c>
      <c r="AD113" s="112">
        <f t="shared" si="284"/>
        <v>5.714285714</v>
      </c>
      <c r="AE113" s="113">
        <f t="shared" si="284"/>
        <v>-35.91909273</v>
      </c>
      <c r="AF113" s="112">
        <f t="shared" si="284"/>
        <v>30.63829787</v>
      </c>
      <c r="AG113" s="113">
        <f t="shared" si="284"/>
        <v>-19.03601171</v>
      </c>
      <c r="AH113" s="112">
        <f t="shared" si="284"/>
        <v>25.85034014</v>
      </c>
      <c r="AI113" s="113">
        <f t="shared" si="284"/>
        <v>-26.62039197</v>
      </c>
      <c r="AJ113" s="112">
        <f t="shared" si="284"/>
        <v>15.65977742</v>
      </c>
      <c r="AK113" s="113">
        <f t="shared" si="284"/>
        <v>-17.40537495</v>
      </c>
      <c r="AL113" s="112">
        <f t="shared" si="284"/>
        <v>36.23778502</v>
      </c>
      <c r="AM113" s="113">
        <f t="shared" si="284"/>
        <v>2.689191158</v>
      </c>
      <c r="AN113" s="112">
        <f t="shared" si="284"/>
        <v>10.60606061</v>
      </c>
      <c r="AO113" s="113">
        <f t="shared" si="284"/>
        <v>-14.76264385</v>
      </c>
      <c r="AP113" s="112">
        <f t="shared" si="284"/>
        <v>10.34115139</v>
      </c>
      <c r="AQ113" s="113">
        <f t="shared" si="284"/>
        <v>-7.151527961</v>
      </c>
      <c r="AR113" s="112">
        <f t="shared" si="284"/>
        <v>20.4610951</v>
      </c>
      <c r="AS113" s="113">
        <f t="shared" si="284"/>
        <v>-3.063604477</v>
      </c>
      <c r="AT113" s="112">
        <f t="shared" si="284"/>
        <v>60.86956522</v>
      </c>
      <c r="AU113" s="113">
        <f t="shared" si="284"/>
        <v>52.96429367</v>
      </c>
      <c r="AV113" s="112">
        <f t="shared" si="284"/>
        <v>0</v>
      </c>
      <c r="AW113" s="113">
        <f t="shared" si="284"/>
        <v>293.7062937</v>
      </c>
      <c r="AX113" s="112">
        <f t="shared" si="284"/>
        <v>20.15053028</v>
      </c>
      <c r="AY113" s="114">
        <f t="shared" si="284"/>
        <v>-10.43679314</v>
      </c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ht="15.75" customHeight="1">
      <c r="A114" s="162" t="s">
        <v>103</v>
      </c>
      <c r="B114" s="112">
        <f t="shared" ref="B114:Y114" si="285">IF(ISBLANK(AB17),IF(B94="","","***"),B94/AB17*100)</f>
        <v>-33.33333333</v>
      </c>
      <c r="C114" s="113">
        <f t="shared" si="285"/>
        <v>-44.54379324</v>
      </c>
      <c r="D114" s="112">
        <f t="shared" si="285"/>
        <v>-26.92307692</v>
      </c>
      <c r="E114" s="113">
        <f t="shared" si="285"/>
        <v>-16.90412237</v>
      </c>
      <c r="F114" s="112">
        <f t="shared" si="285"/>
        <v>-42.10526316</v>
      </c>
      <c r="G114" s="113">
        <f t="shared" si="285"/>
        <v>-18.62599893</v>
      </c>
      <c r="H114" s="112">
        <f t="shared" si="285"/>
        <v>-26.52224824</v>
      </c>
      <c r="I114" s="113">
        <f t="shared" si="285"/>
        <v>-28.53279036</v>
      </c>
      <c r="J114" s="112">
        <f t="shared" si="285"/>
        <v>-9.368551383</v>
      </c>
      <c r="K114" s="113">
        <f t="shared" si="285"/>
        <v>0.1223468076</v>
      </c>
      <c r="L114" s="112">
        <f t="shared" si="285"/>
        <v>-4.188712522</v>
      </c>
      <c r="M114" s="113">
        <f t="shared" si="285"/>
        <v>-1.749256653</v>
      </c>
      <c r="N114" s="112">
        <f t="shared" si="285"/>
        <v>2.807411567</v>
      </c>
      <c r="O114" s="113">
        <f t="shared" si="285"/>
        <v>18.45582852</v>
      </c>
      <c r="P114" s="112">
        <f t="shared" si="285"/>
        <v>-3.681442524</v>
      </c>
      <c r="Q114" s="113">
        <f t="shared" si="285"/>
        <v>8.628804941</v>
      </c>
      <c r="R114" s="112">
        <f t="shared" si="285"/>
        <v>31.47699758</v>
      </c>
      <c r="S114" s="113">
        <f t="shared" si="285"/>
        <v>56.92645097</v>
      </c>
      <c r="T114" s="112">
        <f t="shared" si="285"/>
        <v>47.36842105</v>
      </c>
      <c r="U114" s="113">
        <f t="shared" si="285"/>
        <v>12.01734835</v>
      </c>
      <c r="V114" s="112">
        <f t="shared" si="285"/>
        <v>-100</v>
      </c>
      <c r="W114" s="113">
        <f t="shared" si="285"/>
        <v>-100</v>
      </c>
      <c r="X114" s="112">
        <f t="shared" si="285"/>
        <v>-8.336476801</v>
      </c>
      <c r="Y114" s="114">
        <f t="shared" si="285"/>
        <v>1.734072698</v>
      </c>
      <c r="AA114" s="162" t="s">
        <v>103</v>
      </c>
      <c r="AB114" s="112">
        <f t="shared" ref="AB114:AY114" si="286">IF(ISBLANK(BB17),"",AB94/BB17*100)</f>
        <v>-7.692307692</v>
      </c>
      <c r="AC114" s="113">
        <f t="shared" si="286"/>
        <v>-51.94740621</v>
      </c>
      <c r="AD114" s="112">
        <f t="shared" si="286"/>
        <v>16.41791045</v>
      </c>
      <c r="AE114" s="113">
        <f t="shared" si="286"/>
        <v>-4.064270447</v>
      </c>
      <c r="AF114" s="112">
        <f t="shared" si="286"/>
        <v>27.5462963</v>
      </c>
      <c r="AG114" s="113">
        <f t="shared" si="286"/>
        <v>-24.30715814</v>
      </c>
      <c r="AH114" s="112">
        <f t="shared" si="286"/>
        <v>29.59028832</v>
      </c>
      <c r="AI114" s="113">
        <f t="shared" si="286"/>
        <v>-35.55853332</v>
      </c>
      <c r="AJ114" s="112">
        <f t="shared" si="286"/>
        <v>47.56394641</v>
      </c>
      <c r="AK114" s="113">
        <f t="shared" si="286"/>
        <v>6.205714977</v>
      </c>
      <c r="AL114" s="112">
        <f t="shared" si="286"/>
        <v>47.46423927</v>
      </c>
      <c r="AM114" s="113">
        <f t="shared" si="286"/>
        <v>14.38381731</v>
      </c>
      <c r="AN114" s="112">
        <f t="shared" si="286"/>
        <v>29.1515591</v>
      </c>
      <c r="AO114" s="113">
        <f t="shared" si="286"/>
        <v>-6.527185605</v>
      </c>
      <c r="AP114" s="112">
        <f t="shared" si="286"/>
        <v>48.21826281</v>
      </c>
      <c r="AQ114" s="113">
        <f t="shared" si="286"/>
        <v>13.59907919</v>
      </c>
      <c r="AR114" s="112">
        <f t="shared" si="286"/>
        <v>60.70038911</v>
      </c>
      <c r="AS114" s="113">
        <f t="shared" si="286"/>
        <v>7.117823572</v>
      </c>
      <c r="AT114" s="112">
        <f t="shared" si="286"/>
        <v>280</v>
      </c>
      <c r="AU114" s="113">
        <f t="shared" si="286"/>
        <v>306.364277</v>
      </c>
      <c r="AV114" s="112" t="str">
        <f t="shared" si="286"/>
        <v/>
      </c>
      <c r="AW114" s="113" t="str">
        <f t="shared" si="286"/>
        <v/>
      </c>
      <c r="AX114" s="112">
        <f t="shared" si="286"/>
        <v>40.37595976</v>
      </c>
      <c r="AY114" s="114">
        <f t="shared" si="286"/>
        <v>-2.351751439</v>
      </c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ht="15.75" customHeight="1">
      <c r="A115" s="162" t="s">
        <v>105</v>
      </c>
      <c r="B115" s="112">
        <f t="shared" ref="B115:Y115" si="287">IF(ISBLANK(AB18),IF(B95="","","***"),B95/AB18*100)</f>
        <v>-71.42857143</v>
      </c>
      <c r="C115" s="113">
        <f t="shared" si="287"/>
        <v>30.40635687</v>
      </c>
      <c r="D115" s="112">
        <f t="shared" si="287"/>
        <v>-48.48484848</v>
      </c>
      <c r="E115" s="113">
        <f t="shared" si="287"/>
        <v>-28.2999285</v>
      </c>
      <c r="F115" s="112">
        <f t="shared" si="287"/>
        <v>-24.79338843</v>
      </c>
      <c r="G115" s="113">
        <f t="shared" si="287"/>
        <v>-39.49452438</v>
      </c>
      <c r="H115" s="112">
        <f t="shared" si="287"/>
        <v>-27.96352584</v>
      </c>
      <c r="I115" s="113">
        <f t="shared" si="287"/>
        <v>-39.55761047</v>
      </c>
      <c r="J115" s="112">
        <f t="shared" si="287"/>
        <v>-22.13375796</v>
      </c>
      <c r="K115" s="113">
        <f t="shared" si="287"/>
        <v>-14.25748619</v>
      </c>
      <c r="L115" s="112">
        <f t="shared" si="287"/>
        <v>-14.9408284</v>
      </c>
      <c r="M115" s="113">
        <f t="shared" si="287"/>
        <v>-6.229796817</v>
      </c>
      <c r="N115" s="112">
        <f t="shared" si="287"/>
        <v>-2.574257426</v>
      </c>
      <c r="O115" s="113">
        <f t="shared" si="287"/>
        <v>3.062544518</v>
      </c>
      <c r="P115" s="112">
        <f t="shared" si="287"/>
        <v>-11.72248804</v>
      </c>
      <c r="Q115" s="113">
        <f t="shared" si="287"/>
        <v>-12.64007118</v>
      </c>
      <c r="R115" s="112">
        <f t="shared" si="287"/>
        <v>-6.944444444</v>
      </c>
      <c r="S115" s="113">
        <f t="shared" si="287"/>
        <v>25.53269779</v>
      </c>
      <c r="T115" s="112">
        <f t="shared" si="287"/>
        <v>-12.5</v>
      </c>
      <c r="U115" s="113">
        <f t="shared" si="287"/>
        <v>53.32025778</v>
      </c>
      <c r="V115" s="112">
        <f t="shared" si="287"/>
        <v>-100</v>
      </c>
      <c r="W115" s="113">
        <f t="shared" si="287"/>
        <v>-100</v>
      </c>
      <c r="X115" s="112">
        <f t="shared" si="287"/>
        <v>-15.91382905</v>
      </c>
      <c r="Y115" s="114">
        <f t="shared" si="287"/>
        <v>-9.421996819</v>
      </c>
      <c r="AA115" s="162" t="s">
        <v>105</v>
      </c>
      <c r="AB115" s="112">
        <f t="shared" ref="AB115:AY115" si="288">IF(ISBLANK(BB18),"",AB95/BB18*100)</f>
        <v>16.66666667</v>
      </c>
      <c r="AC115" s="113">
        <f t="shared" si="288"/>
        <v>-80.23466121</v>
      </c>
      <c r="AD115" s="112">
        <f t="shared" si="288"/>
        <v>-10.81081081</v>
      </c>
      <c r="AE115" s="113">
        <f t="shared" si="288"/>
        <v>-34.98052391</v>
      </c>
      <c r="AF115" s="112">
        <f t="shared" si="288"/>
        <v>10</v>
      </c>
      <c r="AG115" s="113">
        <f t="shared" si="288"/>
        <v>-14.15566314</v>
      </c>
      <c r="AH115" s="112">
        <f t="shared" si="288"/>
        <v>4.444444444</v>
      </c>
      <c r="AI115" s="113">
        <f t="shared" si="288"/>
        <v>-45.05322964</v>
      </c>
      <c r="AJ115" s="112">
        <f t="shared" si="288"/>
        <v>22.17898833</v>
      </c>
      <c r="AK115" s="113">
        <f t="shared" si="288"/>
        <v>-1.308643426</v>
      </c>
      <c r="AL115" s="112">
        <f t="shared" si="288"/>
        <v>37.95918367</v>
      </c>
      <c r="AM115" s="113">
        <f t="shared" si="288"/>
        <v>-5.048596529</v>
      </c>
      <c r="AN115" s="112">
        <f t="shared" si="288"/>
        <v>12.72321429</v>
      </c>
      <c r="AO115" s="113">
        <f t="shared" si="288"/>
        <v>-7.926045751</v>
      </c>
      <c r="AP115" s="112">
        <f t="shared" si="288"/>
        <v>49.28571429</v>
      </c>
      <c r="AQ115" s="113">
        <f t="shared" si="288"/>
        <v>22.61416672</v>
      </c>
      <c r="AR115" s="112">
        <f t="shared" si="288"/>
        <v>67.44186047</v>
      </c>
      <c r="AS115" s="113">
        <f t="shared" si="288"/>
        <v>45.9899946</v>
      </c>
      <c r="AT115" s="112">
        <f t="shared" si="288"/>
        <v>166.6666667</v>
      </c>
      <c r="AU115" s="113">
        <f t="shared" si="288"/>
        <v>29.87627365</v>
      </c>
      <c r="AV115" s="112" t="str">
        <f t="shared" si="288"/>
        <v/>
      </c>
      <c r="AW115" s="113" t="str">
        <f t="shared" si="288"/>
        <v/>
      </c>
      <c r="AX115" s="112">
        <f t="shared" si="288"/>
        <v>25.56719023</v>
      </c>
      <c r="AY115" s="114">
        <f t="shared" si="288"/>
        <v>-6.297043414</v>
      </c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ht="15.75" customHeight="1">
      <c r="A116" s="162" t="s">
        <v>110</v>
      </c>
      <c r="B116" s="112">
        <f t="shared" ref="B116:Y116" si="289">IF(ISBLANK(AB19),IF(B96="","","***"),B96/AB19*100)</f>
        <v>-33.33333333</v>
      </c>
      <c r="C116" s="113">
        <f t="shared" si="289"/>
        <v>-32.10156157</v>
      </c>
      <c r="D116" s="112">
        <f t="shared" si="289"/>
        <v>-57.14285714</v>
      </c>
      <c r="E116" s="113">
        <f t="shared" si="289"/>
        <v>-55.73304964</v>
      </c>
      <c r="F116" s="112">
        <f t="shared" si="289"/>
        <v>-32.87037037</v>
      </c>
      <c r="G116" s="113">
        <f t="shared" si="289"/>
        <v>-35.2812165</v>
      </c>
      <c r="H116" s="112">
        <f t="shared" si="289"/>
        <v>-22.43150685</v>
      </c>
      <c r="I116" s="113">
        <f t="shared" si="289"/>
        <v>-26.09441604</v>
      </c>
      <c r="J116" s="112">
        <f t="shared" si="289"/>
        <v>-17.18602455</v>
      </c>
      <c r="K116" s="113">
        <f t="shared" si="289"/>
        <v>-28.40486759</v>
      </c>
      <c r="L116" s="112">
        <f t="shared" si="289"/>
        <v>-10.68447412</v>
      </c>
      <c r="M116" s="113">
        <f t="shared" si="289"/>
        <v>6.567706168</v>
      </c>
      <c r="N116" s="112">
        <f t="shared" si="289"/>
        <v>-0.6024096386</v>
      </c>
      <c r="O116" s="113">
        <f t="shared" si="289"/>
        <v>9.559776877</v>
      </c>
      <c r="P116" s="112">
        <f t="shared" si="289"/>
        <v>-3.70942813</v>
      </c>
      <c r="Q116" s="113">
        <f t="shared" si="289"/>
        <v>5.260932199</v>
      </c>
      <c r="R116" s="112">
        <f t="shared" si="289"/>
        <v>10.62801932</v>
      </c>
      <c r="S116" s="113">
        <f t="shared" si="289"/>
        <v>2.454789977</v>
      </c>
      <c r="T116" s="112">
        <f t="shared" si="289"/>
        <v>0</v>
      </c>
      <c r="U116" s="113">
        <f t="shared" si="289"/>
        <v>-12.73524112</v>
      </c>
      <c r="V116" s="112" t="str">
        <f t="shared" si="289"/>
        <v/>
      </c>
      <c r="W116" s="113" t="str">
        <f t="shared" si="289"/>
        <v/>
      </c>
      <c r="X116" s="112">
        <f t="shared" si="289"/>
        <v>-10.81353202</v>
      </c>
      <c r="Y116" s="114">
        <f t="shared" si="289"/>
        <v>-5.185399434</v>
      </c>
      <c r="AA116" s="162" t="s">
        <v>110</v>
      </c>
      <c r="AB116" s="112">
        <f t="shared" ref="AB116:AY116" si="290">IF(ISBLANK(BB19),"",AB96/BB19*100)</f>
        <v>-62.5</v>
      </c>
      <c r="AC116" s="113">
        <f t="shared" si="290"/>
        <v>47.38229093</v>
      </c>
      <c r="AD116" s="112">
        <f t="shared" si="290"/>
        <v>-17.64705882</v>
      </c>
      <c r="AE116" s="113">
        <f t="shared" si="290"/>
        <v>-63.27072537</v>
      </c>
      <c r="AF116" s="112">
        <f t="shared" si="290"/>
        <v>10.20408163</v>
      </c>
      <c r="AG116" s="113">
        <f t="shared" si="290"/>
        <v>-27.19450821</v>
      </c>
      <c r="AH116" s="112">
        <f t="shared" si="290"/>
        <v>12.30769231</v>
      </c>
      <c r="AI116" s="113">
        <f t="shared" si="290"/>
        <v>-25.81561456</v>
      </c>
      <c r="AJ116" s="112">
        <f t="shared" si="290"/>
        <v>22.56944444</v>
      </c>
      <c r="AK116" s="113">
        <f t="shared" si="290"/>
        <v>-17.41303208</v>
      </c>
      <c r="AL116" s="112">
        <f t="shared" si="290"/>
        <v>21.13245703</v>
      </c>
      <c r="AM116" s="113">
        <f t="shared" si="290"/>
        <v>0.1953058669</v>
      </c>
      <c r="AN116" s="112">
        <f t="shared" si="290"/>
        <v>23.26732673</v>
      </c>
      <c r="AO116" s="113">
        <f t="shared" si="290"/>
        <v>1.587986355</v>
      </c>
      <c r="AP116" s="112">
        <f t="shared" si="290"/>
        <v>36.21052632</v>
      </c>
      <c r="AQ116" s="113">
        <f t="shared" si="290"/>
        <v>14.53266308</v>
      </c>
      <c r="AR116" s="112">
        <f t="shared" si="290"/>
        <v>13.73626374</v>
      </c>
      <c r="AS116" s="113">
        <f t="shared" si="290"/>
        <v>-12.83423627</v>
      </c>
      <c r="AT116" s="112">
        <f t="shared" si="290"/>
        <v>211.1111111</v>
      </c>
      <c r="AU116" s="113">
        <f t="shared" si="290"/>
        <v>395.9933348</v>
      </c>
      <c r="AV116" s="112">
        <f t="shared" si="290"/>
        <v>-100</v>
      </c>
      <c r="AW116" s="113">
        <f t="shared" si="290"/>
        <v>-100</v>
      </c>
      <c r="AX116" s="112">
        <f t="shared" si="290"/>
        <v>21.53695546</v>
      </c>
      <c r="AY116" s="114">
        <f t="shared" si="290"/>
        <v>-6.751590078</v>
      </c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ht="15.75" customHeight="1">
      <c r="A117" s="171" t="s">
        <v>113</v>
      </c>
      <c r="B117" s="119">
        <f t="shared" ref="B117:Y117" si="291">IF(ISBLANK(AB20),IF(B97="","","***"),B97/AB20*100)</f>
        <v>-80</v>
      </c>
      <c r="C117" s="120">
        <f t="shared" si="291"/>
        <v>-89.44898208</v>
      </c>
      <c r="D117" s="119">
        <f t="shared" si="291"/>
        <v>-34.88372093</v>
      </c>
      <c r="E117" s="120">
        <f t="shared" si="291"/>
        <v>37.9205171</v>
      </c>
      <c r="F117" s="119">
        <f t="shared" si="291"/>
        <v>-34.59119497</v>
      </c>
      <c r="G117" s="120">
        <f t="shared" si="291"/>
        <v>-16.20591592</v>
      </c>
      <c r="H117" s="119">
        <f t="shared" si="291"/>
        <v>-16.30276565</v>
      </c>
      <c r="I117" s="120">
        <f t="shared" si="291"/>
        <v>-17.99895778</v>
      </c>
      <c r="J117" s="119">
        <f t="shared" si="291"/>
        <v>-10.78348778</v>
      </c>
      <c r="K117" s="120">
        <f t="shared" si="291"/>
        <v>-2.699823503</v>
      </c>
      <c r="L117" s="119">
        <f t="shared" si="291"/>
        <v>2.080123267</v>
      </c>
      <c r="M117" s="120">
        <f t="shared" si="291"/>
        <v>11.63509182</v>
      </c>
      <c r="N117" s="119">
        <f t="shared" si="291"/>
        <v>18.27622015</v>
      </c>
      <c r="O117" s="120">
        <f t="shared" si="291"/>
        <v>41.36302228</v>
      </c>
      <c r="P117" s="119">
        <f t="shared" si="291"/>
        <v>1.601164483</v>
      </c>
      <c r="Q117" s="120">
        <f t="shared" si="291"/>
        <v>15.16209268</v>
      </c>
      <c r="R117" s="119">
        <f t="shared" si="291"/>
        <v>13.52313167</v>
      </c>
      <c r="S117" s="120">
        <f t="shared" si="291"/>
        <v>24.2599567</v>
      </c>
      <c r="T117" s="119">
        <f t="shared" si="291"/>
        <v>30</v>
      </c>
      <c r="U117" s="120">
        <f t="shared" si="291"/>
        <v>62.07189708</v>
      </c>
      <c r="V117" s="119" t="str">
        <f t="shared" si="291"/>
        <v/>
      </c>
      <c r="W117" s="120" t="str">
        <f t="shared" si="291"/>
        <v/>
      </c>
      <c r="X117" s="119">
        <f t="shared" si="291"/>
        <v>-2.034883721</v>
      </c>
      <c r="Y117" s="121">
        <f t="shared" si="291"/>
        <v>10.1488569</v>
      </c>
      <c r="AA117" s="171" t="s">
        <v>113</v>
      </c>
      <c r="AB117" s="119">
        <f t="shared" ref="AB117:AY117" si="292">IF(ISBLANK(BB20),"",AB97/BB20*100)</f>
        <v>100</v>
      </c>
      <c r="AC117" s="120">
        <f t="shared" si="292"/>
        <v>5.136338877</v>
      </c>
      <c r="AD117" s="119">
        <f t="shared" si="292"/>
        <v>-18.86792453</v>
      </c>
      <c r="AE117" s="120">
        <f t="shared" si="292"/>
        <v>-65.13340156</v>
      </c>
      <c r="AF117" s="119">
        <f t="shared" si="292"/>
        <v>33.61344538</v>
      </c>
      <c r="AG117" s="120">
        <f t="shared" si="292"/>
        <v>-11.39498451</v>
      </c>
      <c r="AH117" s="119">
        <f t="shared" si="292"/>
        <v>18.85813149</v>
      </c>
      <c r="AI117" s="120">
        <f t="shared" si="292"/>
        <v>-29.11136523</v>
      </c>
      <c r="AJ117" s="119">
        <f t="shared" si="292"/>
        <v>23.77476538</v>
      </c>
      <c r="AK117" s="120">
        <f t="shared" si="292"/>
        <v>-4.651639735</v>
      </c>
      <c r="AL117" s="119">
        <f t="shared" si="292"/>
        <v>45.67901235</v>
      </c>
      <c r="AM117" s="120">
        <f t="shared" si="292"/>
        <v>21.65301237</v>
      </c>
      <c r="AN117" s="119">
        <f t="shared" si="292"/>
        <v>39.16184971</v>
      </c>
      <c r="AO117" s="120">
        <f t="shared" si="292"/>
        <v>0.09995862762</v>
      </c>
      <c r="AP117" s="119">
        <f t="shared" si="292"/>
        <v>35.23622047</v>
      </c>
      <c r="AQ117" s="120">
        <f t="shared" si="292"/>
        <v>7.896657035</v>
      </c>
      <c r="AR117" s="119">
        <f t="shared" si="292"/>
        <v>30.69767442</v>
      </c>
      <c r="AS117" s="120">
        <f t="shared" si="292"/>
        <v>20.06269949</v>
      </c>
      <c r="AT117" s="119">
        <f t="shared" si="292"/>
        <v>42.85714286</v>
      </c>
      <c r="AU117" s="120">
        <f t="shared" si="292"/>
        <v>-18.67083441</v>
      </c>
      <c r="AV117" s="119">
        <f t="shared" si="292"/>
        <v>-100</v>
      </c>
      <c r="AW117" s="120">
        <f t="shared" si="292"/>
        <v>-100</v>
      </c>
      <c r="AX117" s="119">
        <f t="shared" si="292"/>
        <v>32.27589522</v>
      </c>
      <c r="AY117" s="121">
        <f t="shared" si="292"/>
        <v>-0.06841870148</v>
      </c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ht="15.75" customHeight="1">
      <c r="A118" s="499" t="s">
        <v>13</v>
      </c>
      <c r="B118" s="528">
        <f t="shared" ref="B118:Y118" si="293">IF(ISBLANK(AB21),IF(B98="","","***"),B98/AB21*100)</f>
        <v>-29.03225806</v>
      </c>
      <c r="C118" s="529">
        <f t="shared" si="293"/>
        <v>-29.05526529</v>
      </c>
      <c r="D118" s="528">
        <f t="shared" si="293"/>
        <v>-42.12893553</v>
      </c>
      <c r="E118" s="529">
        <f t="shared" si="293"/>
        <v>-19.71283351</v>
      </c>
      <c r="F118" s="528">
        <f t="shared" si="293"/>
        <v>-42.1471173</v>
      </c>
      <c r="G118" s="529">
        <f t="shared" si="293"/>
        <v>-32.34941326</v>
      </c>
      <c r="H118" s="528">
        <f t="shared" si="293"/>
        <v>-34.74067724</v>
      </c>
      <c r="I118" s="529">
        <f t="shared" si="293"/>
        <v>-28.87097687</v>
      </c>
      <c r="J118" s="528">
        <f t="shared" si="293"/>
        <v>-20.78266219</v>
      </c>
      <c r="K118" s="529">
        <f t="shared" si="293"/>
        <v>-16.37587862</v>
      </c>
      <c r="L118" s="528">
        <f t="shared" si="293"/>
        <v>-12.99712997</v>
      </c>
      <c r="M118" s="529">
        <f t="shared" si="293"/>
        <v>-0.6202334491</v>
      </c>
      <c r="N118" s="528">
        <f t="shared" si="293"/>
        <v>-6.728170173</v>
      </c>
      <c r="O118" s="529">
        <f t="shared" si="293"/>
        <v>3.104541307</v>
      </c>
      <c r="P118" s="528">
        <f t="shared" si="293"/>
        <v>-9.809421665</v>
      </c>
      <c r="Q118" s="529">
        <f t="shared" si="293"/>
        <v>1.238802485</v>
      </c>
      <c r="R118" s="528">
        <f t="shared" si="293"/>
        <v>5.362626979</v>
      </c>
      <c r="S118" s="529">
        <f t="shared" si="293"/>
        <v>18.8895065</v>
      </c>
      <c r="T118" s="528">
        <f t="shared" si="293"/>
        <v>27.80612245</v>
      </c>
      <c r="U118" s="529">
        <f t="shared" si="293"/>
        <v>25.58712875</v>
      </c>
      <c r="V118" s="528">
        <f t="shared" si="293"/>
        <v>33.33333333</v>
      </c>
      <c r="W118" s="529">
        <f t="shared" si="293"/>
        <v>397.1623156</v>
      </c>
      <c r="X118" s="528">
        <f t="shared" si="293"/>
        <v>-16.97699093</v>
      </c>
      <c r="Y118" s="530">
        <f t="shared" si="293"/>
        <v>-5.93155184</v>
      </c>
      <c r="AA118" s="499" t="s">
        <v>13</v>
      </c>
      <c r="AB118" s="528">
        <f t="shared" ref="AB118:AY118" si="294">IF(ISBLANK(BB21),"",AB98/BB21*100)</f>
        <v>-17.69911504</v>
      </c>
      <c r="AC118" s="529">
        <f t="shared" si="294"/>
        <v>-29.40684974</v>
      </c>
      <c r="AD118" s="528">
        <f t="shared" si="294"/>
        <v>5.371248025</v>
      </c>
      <c r="AE118" s="529">
        <f t="shared" si="294"/>
        <v>-37.90443254</v>
      </c>
      <c r="AF118" s="528">
        <f t="shared" si="294"/>
        <v>34.77225365</v>
      </c>
      <c r="AG118" s="529">
        <f t="shared" si="294"/>
        <v>-15.78791664</v>
      </c>
      <c r="AH118" s="528">
        <f t="shared" si="294"/>
        <v>40.47165078</v>
      </c>
      <c r="AI118" s="529">
        <f t="shared" si="294"/>
        <v>-31.15963681</v>
      </c>
      <c r="AJ118" s="528">
        <f t="shared" si="294"/>
        <v>39.35377514</v>
      </c>
      <c r="AK118" s="529">
        <f t="shared" si="294"/>
        <v>-8.399001195</v>
      </c>
      <c r="AL118" s="528">
        <f t="shared" si="294"/>
        <v>41.34578236</v>
      </c>
      <c r="AM118" s="529">
        <f t="shared" si="294"/>
        <v>4.021459964</v>
      </c>
      <c r="AN118" s="528">
        <f t="shared" si="294"/>
        <v>25.95662793</v>
      </c>
      <c r="AO118" s="529">
        <f t="shared" si="294"/>
        <v>-4.982327845</v>
      </c>
      <c r="AP118" s="528">
        <f t="shared" si="294"/>
        <v>32.48442453</v>
      </c>
      <c r="AQ118" s="529">
        <f t="shared" si="294"/>
        <v>7.565940629</v>
      </c>
      <c r="AR118" s="528">
        <f t="shared" si="294"/>
        <v>42.47728038</v>
      </c>
      <c r="AS118" s="529">
        <f t="shared" si="294"/>
        <v>13.09856175</v>
      </c>
      <c r="AT118" s="528">
        <f t="shared" si="294"/>
        <v>120.2247191</v>
      </c>
      <c r="AU118" s="529">
        <f t="shared" si="294"/>
        <v>69.15040957</v>
      </c>
      <c r="AV118" s="528">
        <f t="shared" si="294"/>
        <v>-50</v>
      </c>
      <c r="AW118" s="529">
        <f t="shared" si="294"/>
        <v>-66.11538462</v>
      </c>
      <c r="AX118" s="528">
        <f t="shared" si="294"/>
        <v>36.20855767</v>
      </c>
      <c r="AY118" s="530">
        <f t="shared" si="294"/>
        <v>-5.290383301</v>
      </c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R118" s="205"/>
      <c r="BS118" s="205"/>
      <c r="BT118" s="205"/>
      <c r="BU118" s="205"/>
      <c r="BV118" s="205"/>
      <c r="BW118" s="205"/>
      <c r="BX118" s="205"/>
      <c r="BY118" s="205"/>
    </row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8">
    <mergeCell ref="BR4:BS4"/>
    <mergeCell ref="BT4:BU4"/>
    <mergeCell ref="BV4:BW4"/>
    <mergeCell ref="BX4:BY4"/>
    <mergeCell ref="BD4:BE4"/>
    <mergeCell ref="BF4:BG4"/>
    <mergeCell ref="BH4:BI4"/>
    <mergeCell ref="BJ4:BK4"/>
    <mergeCell ref="BL4:BM4"/>
    <mergeCell ref="BN4:BO4"/>
    <mergeCell ref="BP4:BQ4"/>
    <mergeCell ref="N4:O4"/>
    <mergeCell ref="P4:Q4"/>
    <mergeCell ref="R4:S4"/>
    <mergeCell ref="T4:U4"/>
    <mergeCell ref="V4:W4"/>
    <mergeCell ref="X4:Y4"/>
    <mergeCell ref="AA4:AA5"/>
    <mergeCell ref="AP4:AQ4"/>
    <mergeCell ref="AR4:AS4"/>
    <mergeCell ref="AT4:AU4"/>
    <mergeCell ref="AV4:AW4"/>
    <mergeCell ref="AX4:AY4"/>
    <mergeCell ref="BA4:BA5"/>
    <mergeCell ref="BB4:BC4"/>
    <mergeCell ref="A4:A5"/>
    <mergeCell ref="B4:C4"/>
    <mergeCell ref="D4:E4"/>
    <mergeCell ref="F4:G4"/>
    <mergeCell ref="H4:I4"/>
    <mergeCell ref="J4:K4"/>
    <mergeCell ref="L4:M4"/>
    <mergeCell ref="AB23:AY23"/>
    <mergeCell ref="AB40:AY40"/>
    <mergeCell ref="AB4:AC4"/>
    <mergeCell ref="AD4:AE4"/>
    <mergeCell ref="AF4:AG4"/>
    <mergeCell ref="AH4:AI4"/>
    <mergeCell ref="AJ4:AK4"/>
    <mergeCell ref="AL4:AM4"/>
    <mergeCell ref="AN4:AO4"/>
    <mergeCell ref="BA23:BX23"/>
    <mergeCell ref="BB40:BY40"/>
    <mergeCell ref="BN41:BO41"/>
    <mergeCell ref="BP41:BQ41"/>
    <mergeCell ref="BR41:BS41"/>
    <mergeCell ref="BT41:BU41"/>
    <mergeCell ref="BV41:BW41"/>
    <mergeCell ref="BX41:BY41"/>
    <mergeCell ref="BA41:BA42"/>
    <mergeCell ref="BB41:BC41"/>
    <mergeCell ref="BD41:BE41"/>
    <mergeCell ref="BF41:BG41"/>
    <mergeCell ref="BH41:BI41"/>
    <mergeCell ref="BJ41:BK41"/>
    <mergeCell ref="BL41:BM41"/>
    <mergeCell ref="AX60:AY60"/>
    <mergeCell ref="BB60:BC60"/>
    <mergeCell ref="BL60:BM60"/>
    <mergeCell ref="BN60:BO60"/>
    <mergeCell ref="BP60:BQ60"/>
    <mergeCell ref="BR60:BS60"/>
    <mergeCell ref="BT60:BU60"/>
    <mergeCell ref="BV60:BW60"/>
    <mergeCell ref="AB59:AY59"/>
    <mergeCell ref="BB59:BY59"/>
    <mergeCell ref="AB60:AC60"/>
    <mergeCell ref="AD60:AE60"/>
    <mergeCell ref="AF60:AG60"/>
    <mergeCell ref="AH60:AI60"/>
    <mergeCell ref="AJ60:AK60"/>
    <mergeCell ref="BX60:BY60"/>
    <mergeCell ref="J41:K41"/>
    <mergeCell ref="L41:M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AX41:AY41"/>
    <mergeCell ref="AL60:AM60"/>
    <mergeCell ref="AN60:AO60"/>
    <mergeCell ref="AP60:AQ60"/>
    <mergeCell ref="AR60:AS60"/>
    <mergeCell ref="AT60:AU60"/>
    <mergeCell ref="AV60:AW60"/>
    <mergeCell ref="BA60:BA61"/>
    <mergeCell ref="BD60:BE60"/>
    <mergeCell ref="BF60:BG60"/>
    <mergeCell ref="BH60:BI60"/>
    <mergeCell ref="BJ60:BK60"/>
    <mergeCell ref="J81:K81"/>
    <mergeCell ref="L81:M81"/>
    <mergeCell ref="N81:O81"/>
    <mergeCell ref="P81:Q81"/>
    <mergeCell ref="R81:S81"/>
    <mergeCell ref="T81:U81"/>
    <mergeCell ref="V81:W81"/>
    <mergeCell ref="AL81:AM81"/>
    <mergeCell ref="AN81:AO81"/>
    <mergeCell ref="AP81:AQ81"/>
    <mergeCell ref="AR81:AS81"/>
    <mergeCell ref="AT81:AU81"/>
    <mergeCell ref="AV81:AW81"/>
    <mergeCell ref="AX81:AY81"/>
    <mergeCell ref="X81:Y81"/>
    <mergeCell ref="AA81:AA82"/>
    <mergeCell ref="AB81:AC81"/>
    <mergeCell ref="AD81:AE81"/>
    <mergeCell ref="AF81:AG81"/>
    <mergeCell ref="AH81:AI81"/>
    <mergeCell ref="AJ81:AK81"/>
    <mergeCell ref="A101:A102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AA101:AA102"/>
    <mergeCell ref="AP101:AQ101"/>
    <mergeCell ref="AR101:AS101"/>
    <mergeCell ref="AT101:AU101"/>
    <mergeCell ref="AV101:AW101"/>
    <mergeCell ref="AX101:AY101"/>
    <mergeCell ref="AB101:AC101"/>
    <mergeCell ref="AD101:AE101"/>
    <mergeCell ref="AF101:AG101"/>
    <mergeCell ref="AH101:AI101"/>
    <mergeCell ref="AJ101:AK101"/>
    <mergeCell ref="AL101:AM101"/>
    <mergeCell ref="AN101:AO101"/>
    <mergeCell ref="N41:O41"/>
    <mergeCell ref="P41:Q41"/>
    <mergeCell ref="R41:S41"/>
    <mergeCell ref="T41:U41"/>
    <mergeCell ref="V41:W41"/>
    <mergeCell ref="X41:Y41"/>
    <mergeCell ref="AA41:AA42"/>
    <mergeCell ref="B23:Y23"/>
    <mergeCell ref="B40:Y40"/>
    <mergeCell ref="B41:C41"/>
    <mergeCell ref="D41:E41"/>
    <mergeCell ref="F41:G41"/>
    <mergeCell ref="H41:I41"/>
    <mergeCell ref="B59:Y59"/>
    <mergeCell ref="P60:Q60"/>
    <mergeCell ref="R60:S60"/>
    <mergeCell ref="T60:U60"/>
    <mergeCell ref="V60:W60"/>
    <mergeCell ref="X60:Y60"/>
    <mergeCell ref="AA60:AA61"/>
    <mergeCell ref="B60:C60"/>
    <mergeCell ref="D60:E60"/>
    <mergeCell ref="F60:G60"/>
    <mergeCell ref="H60:I60"/>
    <mergeCell ref="J60:K60"/>
    <mergeCell ref="L60:M60"/>
    <mergeCell ref="N60:O60"/>
    <mergeCell ref="A41:A42"/>
    <mergeCell ref="A60:A61"/>
    <mergeCell ref="A81:A82"/>
    <mergeCell ref="B81:C81"/>
    <mergeCell ref="D81:E81"/>
    <mergeCell ref="F81:G81"/>
    <mergeCell ref="H81:I81"/>
  </mergeCell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22.86"/>
    <col customWidth="1" min="2" max="2" width="4.14"/>
    <col customWidth="1" min="3" max="3" width="5.0"/>
    <col customWidth="1" min="4" max="4" width="4.14"/>
    <col customWidth="1" min="5" max="5" width="5.0"/>
    <col customWidth="1" min="6" max="6" width="4.57"/>
    <col customWidth="1" min="7" max="7" width="5.43"/>
    <col customWidth="1" min="8" max="8" width="5.14"/>
    <col customWidth="1" min="9" max="9" width="6.0"/>
    <col customWidth="1" min="10" max="10" width="5.14"/>
    <col customWidth="1" min="11" max="11" width="6.0"/>
    <col customWidth="1" min="12" max="12" width="5.14"/>
    <col customWidth="1" min="13" max="13" width="6.0"/>
    <col customWidth="1" min="14" max="14" width="4.57"/>
    <col customWidth="1" min="15" max="15" width="6.0"/>
    <col customWidth="1" min="16" max="16" width="4.57"/>
    <col customWidth="1" min="17" max="17" width="5.0"/>
    <col customWidth="1" min="18" max="18" width="4.14"/>
    <col customWidth="1" min="19" max="19" width="5.0"/>
    <col customWidth="1" min="20" max="20" width="4.14"/>
    <col customWidth="1" min="21" max="21" width="5.0"/>
    <col customWidth="1" min="22" max="22" width="6.14"/>
    <col customWidth="1" min="23" max="23" width="7.0"/>
    <col customWidth="1" min="24" max="24" width="8.71"/>
    <col customWidth="1" min="25" max="25" width="12.86"/>
    <col customWidth="1" min="26" max="26" width="6.86"/>
    <col customWidth="1" min="27" max="27" width="6.71"/>
    <col customWidth="1" min="28" max="28" width="5.57"/>
    <col customWidth="1" min="29" max="29" width="6.0"/>
    <col customWidth="1" min="30" max="30" width="5.57"/>
    <col customWidth="1" min="31" max="31" width="6.14"/>
    <col customWidth="1" min="32" max="32" width="5.57"/>
    <col customWidth="1" min="33" max="33" width="6.14"/>
    <col customWidth="1" min="34" max="34" width="5.57"/>
    <col customWidth="1" min="35" max="35" width="6.29"/>
    <col customWidth="1" min="36" max="36" width="5.57"/>
    <col customWidth="1" min="37" max="37" width="6.14"/>
    <col customWidth="1" min="38" max="38" width="5.57"/>
    <col customWidth="1" min="39" max="39" width="5.86"/>
    <col customWidth="1" min="40" max="40" width="5.57"/>
    <col customWidth="1" min="41" max="41" width="5.86"/>
    <col customWidth="1" min="42" max="42" width="5.57"/>
    <col customWidth="1" min="43" max="43" width="6.14"/>
    <col customWidth="1" min="44" max="44" width="6.57"/>
    <col customWidth="1" min="45" max="45" width="6.14"/>
    <col customWidth="1" min="46" max="46" width="6.29"/>
    <col customWidth="1" min="47" max="47" width="7.14"/>
    <col customWidth="1" min="48" max="49" width="8.71"/>
    <col customWidth="1" min="50" max="50" width="7.71"/>
    <col customWidth="1" min="51" max="70" width="5.29"/>
    <col customWidth="1" min="71" max="71" width="7.0"/>
  </cols>
  <sheetData>
    <row r="1">
      <c r="A1" s="144" t="s">
        <v>223</v>
      </c>
      <c r="Y1" s="144" t="s">
        <v>224</v>
      </c>
      <c r="AW1" s="144" t="s">
        <v>225</v>
      </c>
    </row>
    <row r="2">
      <c r="A2" s="3" t="s">
        <v>6</v>
      </c>
      <c r="Y2" s="3" t="s">
        <v>7</v>
      </c>
      <c r="AW2" s="3" t="s">
        <v>8</v>
      </c>
    </row>
    <row r="3">
      <c r="AW3" s="143"/>
      <c r="AX3" s="2"/>
      <c r="AY3" s="33"/>
      <c r="AZ3" s="2"/>
      <c r="BA3" s="33"/>
      <c r="BB3" s="2"/>
      <c r="BC3" s="33"/>
      <c r="BD3" s="2"/>
      <c r="BE3" s="33"/>
      <c r="BF3" s="2"/>
      <c r="BG3" s="33"/>
      <c r="BH3" s="2"/>
      <c r="BI3" s="33"/>
      <c r="BJ3" s="2"/>
      <c r="BK3" s="33"/>
      <c r="BL3" s="2"/>
      <c r="BM3" s="33"/>
      <c r="BN3" s="2"/>
      <c r="BO3" s="33"/>
      <c r="BP3" s="2"/>
      <c r="BQ3" s="33"/>
      <c r="BR3" s="2"/>
      <c r="BS3" s="33"/>
    </row>
    <row r="4">
      <c r="A4" s="286" t="s">
        <v>116</v>
      </c>
      <c r="B4" s="498" t="s">
        <v>50</v>
      </c>
      <c r="C4" s="8"/>
      <c r="D4" s="498" t="s">
        <v>53</v>
      </c>
      <c r="E4" s="8"/>
      <c r="F4" s="498" t="s">
        <v>54</v>
      </c>
      <c r="G4" s="8"/>
      <c r="H4" s="498" t="s">
        <v>55</v>
      </c>
      <c r="I4" s="8"/>
      <c r="J4" s="498" t="s">
        <v>56</v>
      </c>
      <c r="K4" s="8"/>
      <c r="L4" s="498" t="s">
        <v>57</v>
      </c>
      <c r="M4" s="8"/>
      <c r="N4" s="498" t="s">
        <v>59</v>
      </c>
      <c r="O4" s="8"/>
      <c r="P4" s="498" t="s">
        <v>60</v>
      </c>
      <c r="Q4" s="8"/>
      <c r="R4" s="498" t="s">
        <v>61</v>
      </c>
      <c r="S4" s="8"/>
      <c r="T4" s="498" t="s">
        <v>62</v>
      </c>
      <c r="U4" s="8"/>
      <c r="V4" s="498" t="s">
        <v>13</v>
      </c>
      <c r="W4" s="10"/>
      <c r="Y4" s="286" t="s">
        <v>116</v>
      </c>
      <c r="Z4" s="498" t="s">
        <v>50</v>
      </c>
      <c r="AA4" s="8"/>
      <c r="AB4" s="498" t="s">
        <v>53</v>
      </c>
      <c r="AC4" s="8"/>
      <c r="AD4" s="498" t="s">
        <v>54</v>
      </c>
      <c r="AE4" s="8"/>
      <c r="AF4" s="498" t="s">
        <v>55</v>
      </c>
      <c r="AG4" s="8"/>
      <c r="AH4" s="498" t="s">
        <v>56</v>
      </c>
      <c r="AI4" s="8"/>
      <c r="AJ4" s="498" t="s">
        <v>57</v>
      </c>
      <c r="AK4" s="8"/>
      <c r="AL4" s="498" t="s">
        <v>59</v>
      </c>
      <c r="AM4" s="8"/>
      <c r="AN4" s="498" t="s">
        <v>60</v>
      </c>
      <c r="AO4" s="8"/>
      <c r="AP4" s="498" t="s">
        <v>61</v>
      </c>
      <c r="AQ4" s="8"/>
      <c r="AR4" s="498" t="s">
        <v>62</v>
      </c>
      <c r="AS4" s="8"/>
      <c r="AT4" s="498" t="s">
        <v>13</v>
      </c>
      <c r="AU4" s="10"/>
      <c r="AW4" s="286" t="s">
        <v>116</v>
      </c>
      <c r="AX4" s="498" t="s">
        <v>50</v>
      </c>
      <c r="AY4" s="8"/>
      <c r="AZ4" s="498" t="s">
        <v>53</v>
      </c>
      <c r="BA4" s="8"/>
      <c r="BB4" s="498" t="s">
        <v>54</v>
      </c>
      <c r="BC4" s="8"/>
      <c r="BD4" s="498" t="s">
        <v>55</v>
      </c>
      <c r="BE4" s="8"/>
      <c r="BF4" s="498" t="s">
        <v>56</v>
      </c>
      <c r="BG4" s="8"/>
      <c r="BH4" s="498" t="s">
        <v>57</v>
      </c>
      <c r="BI4" s="8"/>
      <c r="BJ4" s="498" t="s">
        <v>59</v>
      </c>
      <c r="BK4" s="8"/>
      <c r="BL4" s="498" t="s">
        <v>60</v>
      </c>
      <c r="BM4" s="8"/>
      <c r="BN4" s="498" t="s">
        <v>61</v>
      </c>
      <c r="BO4" s="8"/>
      <c r="BP4" s="498" t="s">
        <v>62</v>
      </c>
      <c r="BQ4" s="8"/>
      <c r="BR4" s="498" t="s">
        <v>13</v>
      </c>
      <c r="BS4" s="10"/>
    </row>
    <row r="5">
      <c r="A5" s="187"/>
      <c r="B5" s="502" t="s">
        <v>21</v>
      </c>
      <c r="C5" s="502" t="s">
        <v>227</v>
      </c>
      <c r="D5" s="502" t="s">
        <v>21</v>
      </c>
      <c r="E5" s="502" t="s">
        <v>227</v>
      </c>
      <c r="F5" s="502" t="s">
        <v>21</v>
      </c>
      <c r="G5" s="502" t="s">
        <v>227</v>
      </c>
      <c r="H5" s="502" t="s">
        <v>21</v>
      </c>
      <c r="I5" s="502" t="s">
        <v>227</v>
      </c>
      <c r="J5" s="502" t="s">
        <v>21</v>
      </c>
      <c r="K5" s="502" t="s">
        <v>227</v>
      </c>
      <c r="L5" s="502" t="s">
        <v>21</v>
      </c>
      <c r="M5" s="502" t="s">
        <v>227</v>
      </c>
      <c r="N5" s="502" t="s">
        <v>21</v>
      </c>
      <c r="O5" s="502" t="s">
        <v>227</v>
      </c>
      <c r="P5" s="502" t="s">
        <v>21</v>
      </c>
      <c r="Q5" s="502" t="s">
        <v>227</v>
      </c>
      <c r="R5" s="502" t="s">
        <v>21</v>
      </c>
      <c r="S5" s="502" t="s">
        <v>227</v>
      </c>
      <c r="T5" s="502" t="s">
        <v>21</v>
      </c>
      <c r="U5" s="502" t="s">
        <v>227</v>
      </c>
      <c r="V5" s="502" t="s">
        <v>21</v>
      </c>
      <c r="W5" s="504" t="s">
        <v>227</v>
      </c>
      <c r="Y5" s="187"/>
      <c r="Z5" s="502" t="s">
        <v>21</v>
      </c>
      <c r="AA5" s="502" t="s">
        <v>227</v>
      </c>
      <c r="AB5" s="502" t="s">
        <v>21</v>
      </c>
      <c r="AC5" s="502" t="s">
        <v>227</v>
      </c>
      <c r="AD5" s="502" t="s">
        <v>21</v>
      </c>
      <c r="AE5" s="502" t="s">
        <v>227</v>
      </c>
      <c r="AF5" s="502" t="s">
        <v>21</v>
      </c>
      <c r="AG5" s="502" t="s">
        <v>227</v>
      </c>
      <c r="AH5" s="502" t="s">
        <v>21</v>
      </c>
      <c r="AI5" s="502" t="s">
        <v>227</v>
      </c>
      <c r="AJ5" s="502" t="s">
        <v>21</v>
      </c>
      <c r="AK5" s="502" t="s">
        <v>227</v>
      </c>
      <c r="AL5" s="502" t="s">
        <v>21</v>
      </c>
      <c r="AM5" s="502" t="s">
        <v>227</v>
      </c>
      <c r="AN5" s="502" t="s">
        <v>21</v>
      </c>
      <c r="AO5" s="502" t="s">
        <v>227</v>
      </c>
      <c r="AP5" s="502" t="s">
        <v>21</v>
      </c>
      <c r="AQ5" s="502" t="s">
        <v>227</v>
      </c>
      <c r="AR5" s="502" t="s">
        <v>21</v>
      </c>
      <c r="AS5" s="502" t="s">
        <v>227</v>
      </c>
      <c r="AT5" s="502" t="s">
        <v>21</v>
      </c>
      <c r="AU5" s="502" t="s">
        <v>227</v>
      </c>
      <c r="AW5" s="187"/>
      <c r="AX5" s="502" t="s">
        <v>21</v>
      </c>
      <c r="AY5" s="502" t="s">
        <v>227</v>
      </c>
      <c r="AZ5" s="502" t="s">
        <v>21</v>
      </c>
      <c r="BA5" s="502" t="s">
        <v>227</v>
      </c>
      <c r="BB5" s="502" t="s">
        <v>21</v>
      </c>
      <c r="BC5" s="502" t="s">
        <v>227</v>
      </c>
      <c r="BD5" s="502" t="s">
        <v>21</v>
      </c>
      <c r="BE5" s="502" t="s">
        <v>227</v>
      </c>
      <c r="BF5" s="502" t="s">
        <v>21</v>
      </c>
      <c r="BG5" s="502" t="s">
        <v>227</v>
      </c>
      <c r="BH5" s="502" t="s">
        <v>21</v>
      </c>
      <c r="BI5" s="502" t="s">
        <v>227</v>
      </c>
      <c r="BJ5" s="502" t="s">
        <v>21</v>
      </c>
      <c r="BK5" s="502" t="s">
        <v>227</v>
      </c>
      <c r="BL5" s="502" t="s">
        <v>21</v>
      </c>
      <c r="BM5" s="502" t="s">
        <v>227</v>
      </c>
      <c r="BN5" s="502" t="s">
        <v>21</v>
      </c>
      <c r="BO5" s="502" t="s">
        <v>227</v>
      </c>
      <c r="BP5" s="502" t="s">
        <v>21</v>
      </c>
      <c r="BQ5" s="502" t="s">
        <v>227</v>
      </c>
      <c r="BR5" s="502" t="s">
        <v>21</v>
      </c>
      <c r="BS5" s="504" t="s">
        <v>227</v>
      </c>
    </row>
    <row r="6">
      <c r="A6" s="505" t="s">
        <v>119</v>
      </c>
      <c r="B6" s="37"/>
      <c r="C6" s="38"/>
      <c r="D6" s="37"/>
      <c r="E6" s="38"/>
      <c r="F6" s="37"/>
      <c r="G6" s="38"/>
      <c r="H6" s="37"/>
      <c r="I6" s="38"/>
      <c r="J6" s="37"/>
      <c r="K6" s="38"/>
      <c r="L6" s="37"/>
      <c r="M6" s="38"/>
      <c r="N6" s="37"/>
      <c r="O6" s="38"/>
      <c r="P6" s="37"/>
      <c r="Q6" s="38"/>
      <c r="R6" s="37"/>
      <c r="S6" s="38"/>
      <c r="T6" s="37"/>
      <c r="U6" s="38"/>
      <c r="V6" s="37">
        <f t="shared" ref="V6:W6" si="1">B6+D6+F6+H6+J6+L6+N6+P6+R6+T6</f>
        <v>0</v>
      </c>
      <c r="W6" s="38">
        <f t="shared" si="1"/>
        <v>0</v>
      </c>
      <c r="Y6" s="505" t="s">
        <v>119</v>
      </c>
      <c r="Z6" s="37"/>
      <c r="AA6" s="38"/>
      <c r="AB6" s="37"/>
      <c r="AC6" s="38"/>
      <c r="AD6" s="37"/>
      <c r="AE6" s="38"/>
      <c r="AF6" s="37">
        <v>1.0</v>
      </c>
      <c r="AG6" s="38">
        <v>0.38</v>
      </c>
      <c r="AH6" s="37">
        <v>1.0</v>
      </c>
      <c r="AI6" s="38">
        <v>0.227894736842105</v>
      </c>
      <c r="AJ6" s="37"/>
      <c r="AK6" s="38"/>
      <c r="AL6" s="37"/>
      <c r="AM6" s="38"/>
      <c r="AN6" s="37"/>
      <c r="AO6" s="38"/>
      <c r="AP6" s="37"/>
      <c r="AQ6" s="38"/>
      <c r="AR6" s="37"/>
      <c r="AS6" s="38"/>
      <c r="AT6" s="37">
        <v>2.0</v>
      </c>
      <c r="AU6" s="38">
        <v>0.607894736842105</v>
      </c>
      <c r="AW6" s="505" t="s">
        <v>119</v>
      </c>
      <c r="AX6" s="509"/>
      <c r="AY6" s="510"/>
      <c r="AZ6" s="509"/>
      <c r="BA6" s="510"/>
      <c r="BB6" s="509"/>
      <c r="BC6" s="510"/>
      <c r="BD6" s="509"/>
      <c r="BE6" s="510"/>
      <c r="BF6" s="509"/>
      <c r="BG6" s="510"/>
      <c r="BH6" s="509"/>
      <c r="BI6" s="510"/>
      <c r="BJ6" s="509"/>
      <c r="BK6" s="510"/>
      <c r="BL6" s="509"/>
      <c r="BM6" s="510"/>
      <c r="BN6" s="509"/>
      <c r="BO6" s="510"/>
      <c r="BP6" s="509"/>
      <c r="BQ6" s="510"/>
      <c r="BR6" s="509"/>
      <c r="BS6" s="510"/>
    </row>
    <row r="7">
      <c r="A7" s="505" t="s">
        <v>121</v>
      </c>
      <c r="B7" s="37"/>
      <c r="C7" s="38"/>
      <c r="D7" s="37"/>
      <c r="E7" s="38"/>
      <c r="F7" s="37">
        <v>1.0</v>
      </c>
      <c r="G7" s="38">
        <v>10.88</v>
      </c>
      <c r="H7" s="37">
        <v>9.0</v>
      </c>
      <c r="I7" s="38">
        <v>32.305</v>
      </c>
      <c r="J7" s="37">
        <v>22.0</v>
      </c>
      <c r="K7" s="38">
        <v>192.42400000000004</v>
      </c>
      <c r="L7" s="37">
        <v>21.0</v>
      </c>
      <c r="M7" s="38">
        <v>191.87283333333332</v>
      </c>
      <c r="N7" s="37">
        <v>10.0</v>
      </c>
      <c r="O7" s="38">
        <v>78.78333333333336</v>
      </c>
      <c r="P7" s="37">
        <v>15.0</v>
      </c>
      <c r="Q7" s="38">
        <v>185.20333333333335</v>
      </c>
      <c r="R7" s="37">
        <v>8.0</v>
      </c>
      <c r="S7" s="38">
        <v>61.080000000000005</v>
      </c>
      <c r="T7" s="37"/>
      <c r="U7" s="38"/>
      <c r="V7" s="37">
        <f t="shared" ref="V7:W7" si="2">B7+D7+F7+H7+J7+L7+N7+P7+R7+T7</f>
        <v>86</v>
      </c>
      <c r="W7" s="38">
        <f t="shared" si="2"/>
        <v>752.5485</v>
      </c>
      <c r="Y7" s="505" t="s">
        <v>121</v>
      </c>
      <c r="Z7" s="37"/>
      <c r="AA7" s="38"/>
      <c r="AB7" s="37"/>
      <c r="AC7" s="38"/>
      <c r="AD7" s="37">
        <v>2.0</v>
      </c>
      <c r="AE7" s="38">
        <v>9.7</v>
      </c>
      <c r="AF7" s="37">
        <v>15.0</v>
      </c>
      <c r="AG7" s="38">
        <v>53.50772222222221</v>
      </c>
      <c r="AH7" s="37">
        <v>19.0</v>
      </c>
      <c r="AI7" s="38">
        <v>85.98999999999998</v>
      </c>
      <c r="AJ7" s="37">
        <v>15.0</v>
      </c>
      <c r="AK7" s="38">
        <v>143.70166666666668</v>
      </c>
      <c r="AL7" s="37">
        <v>7.0</v>
      </c>
      <c r="AM7" s="38">
        <v>62.828</v>
      </c>
      <c r="AN7" s="37">
        <v>12.0</v>
      </c>
      <c r="AO7" s="38">
        <v>169.79500000000002</v>
      </c>
      <c r="AP7" s="37">
        <v>6.0</v>
      </c>
      <c r="AQ7" s="38">
        <v>48.3</v>
      </c>
      <c r="AR7" s="37">
        <v>1.0</v>
      </c>
      <c r="AS7" s="38">
        <v>7.2</v>
      </c>
      <c r="AT7" s="37">
        <v>77.0</v>
      </c>
      <c r="AU7" s="38">
        <v>581.0223888888893</v>
      </c>
      <c r="AW7" s="505" t="s">
        <v>121</v>
      </c>
      <c r="AX7" s="512"/>
      <c r="AY7" s="513"/>
      <c r="AZ7" s="512"/>
      <c r="BA7" s="513"/>
      <c r="BB7" s="512">
        <v>2.0</v>
      </c>
      <c r="BC7" s="513">
        <v>13.63</v>
      </c>
      <c r="BD7" s="512">
        <v>10.0</v>
      </c>
      <c r="BE7" s="513">
        <v>61.282087999999995</v>
      </c>
      <c r="BF7" s="512">
        <v>4.0</v>
      </c>
      <c r="BG7" s="513">
        <v>60.0075</v>
      </c>
      <c r="BH7" s="512">
        <v>5.0</v>
      </c>
      <c r="BI7" s="513">
        <v>41.455499999999994</v>
      </c>
      <c r="BJ7" s="512">
        <v>5.0</v>
      </c>
      <c r="BK7" s="513">
        <v>92.385</v>
      </c>
      <c r="BL7" s="512">
        <v>11.0</v>
      </c>
      <c r="BM7" s="513">
        <v>105.555</v>
      </c>
      <c r="BN7" s="512">
        <v>6.0</v>
      </c>
      <c r="BO7" s="513">
        <v>73.475</v>
      </c>
      <c r="BP7" s="512"/>
      <c r="BQ7" s="513"/>
      <c r="BR7" s="512">
        <v>43.0</v>
      </c>
      <c r="BS7" s="513">
        <v>447.7900879999999</v>
      </c>
    </row>
    <row r="8">
      <c r="A8" s="505" t="s">
        <v>122</v>
      </c>
      <c r="B8" s="37"/>
      <c r="C8" s="38"/>
      <c r="D8" s="37"/>
      <c r="E8" s="38"/>
      <c r="F8" s="37"/>
      <c r="G8" s="38"/>
      <c r="H8" s="37"/>
      <c r="I8" s="38"/>
      <c r="J8" s="37"/>
      <c r="K8" s="38"/>
      <c r="L8" s="37"/>
      <c r="M8" s="38"/>
      <c r="N8" s="37"/>
      <c r="O8" s="38"/>
      <c r="P8" s="37"/>
      <c r="Q8" s="38"/>
      <c r="R8" s="37"/>
      <c r="S8" s="38"/>
      <c r="T8" s="37"/>
      <c r="U8" s="38"/>
      <c r="V8" s="37">
        <f t="shared" ref="V8:W8" si="3">B8+D8+F8+H8+J8+L8+N8+P8+R8+T8</f>
        <v>0</v>
      </c>
      <c r="W8" s="38">
        <f t="shared" si="3"/>
        <v>0</v>
      </c>
      <c r="Y8" s="505" t="s">
        <v>122</v>
      </c>
      <c r="Z8" s="37"/>
      <c r="AA8" s="38"/>
      <c r="AB8" s="37"/>
      <c r="AC8" s="38"/>
      <c r="AD8" s="37"/>
      <c r="AE8" s="38"/>
      <c r="AF8" s="37"/>
      <c r="AG8" s="38"/>
      <c r="AH8" s="37">
        <v>1.0</v>
      </c>
      <c r="AI8" s="38">
        <v>0.35</v>
      </c>
      <c r="AJ8" s="37"/>
      <c r="AK8" s="38"/>
      <c r="AL8" s="37"/>
      <c r="AM8" s="38"/>
      <c r="AN8" s="37"/>
      <c r="AO8" s="38"/>
      <c r="AP8" s="37"/>
      <c r="AQ8" s="38"/>
      <c r="AR8" s="37"/>
      <c r="AS8" s="38"/>
      <c r="AT8" s="37">
        <v>1.0</v>
      </c>
      <c r="AU8" s="38">
        <v>0.35</v>
      </c>
      <c r="AW8" s="505" t="s">
        <v>122</v>
      </c>
      <c r="AX8" s="512"/>
      <c r="AY8" s="513"/>
      <c r="AZ8" s="512"/>
      <c r="BA8" s="513"/>
      <c r="BB8" s="512"/>
      <c r="BC8" s="513"/>
      <c r="BD8" s="512"/>
      <c r="BE8" s="513"/>
      <c r="BF8" s="512"/>
      <c r="BG8" s="513"/>
      <c r="BH8" s="512"/>
      <c r="BI8" s="513"/>
      <c r="BJ8" s="512"/>
      <c r="BK8" s="513"/>
      <c r="BL8" s="512"/>
      <c r="BM8" s="513"/>
      <c r="BN8" s="512"/>
      <c r="BO8" s="513"/>
      <c r="BP8" s="512"/>
      <c r="BQ8" s="513"/>
      <c r="BR8" s="512"/>
      <c r="BS8" s="513"/>
    </row>
    <row r="9">
      <c r="A9" s="505" t="s">
        <v>123</v>
      </c>
      <c r="B9" s="37"/>
      <c r="C9" s="38"/>
      <c r="D9" s="37"/>
      <c r="E9" s="38"/>
      <c r="F9" s="37"/>
      <c r="G9" s="38"/>
      <c r="H9" s="37">
        <v>2.0</v>
      </c>
      <c r="I9" s="38">
        <v>1.0</v>
      </c>
      <c r="J9" s="37"/>
      <c r="K9" s="38"/>
      <c r="L9" s="37"/>
      <c r="M9" s="38"/>
      <c r="N9" s="37"/>
      <c r="O9" s="38"/>
      <c r="P9" s="37"/>
      <c r="Q9" s="38"/>
      <c r="R9" s="37"/>
      <c r="S9" s="38"/>
      <c r="T9" s="37"/>
      <c r="U9" s="38"/>
      <c r="V9" s="37">
        <f t="shared" ref="V9:W9" si="4">B9+D9+F9+H9+J9+L9+N9+P9+R9+T9</f>
        <v>2</v>
      </c>
      <c r="W9" s="38">
        <f t="shared" si="4"/>
        <v>1</v>
      </c>
      <c r="Y9" s="505" t="s">
        <v>123</v>
      </c>
      <c r="Z9" s="37"/>
      <c r="AA9" s="38"/>
      <c r="AB9" s="37"/>
      <c r="AC9" s="38"/>
      <c r="AD9" s="37"/>
      <c r="AE9" s="38"/>
      <c r="AF9" s="37">
        <v>1.0</v>
      </c>
      <c r="AG9" s="38">
        <v>0.494666666666667</v>
      </c>
      <c r="AH9" s="37"/>
      <c r="AI9" s="38"/>
      <c r="AJ9" s="37"/>
      <c r="AK9" s="38"/>
      <c r="AL9" s="37"/>
      <c r="AM9" s="38"/>
      <c r="AN9" s="37"/>
      <c r="AO9" s="38"/>
      <c r="AP9" s="37"/>
      <c r="AQ9" s="38"/>
      <c r="AR9" s="37"/>
      <c r="AS9" s="38"/>
      <c r="AT9" s="37">
        <v>1.0</v>
      </c>
      <c r="AU9" s="38">
        <v>0.494666666666667</v>
      </c>
      <c r="AW9" s="505" t="s">
        <v>123</v>
      </c>
      <c r="AX9" s="512"/>
      <c r="AY9" s="513"/>
      <c r="AZ9" s="512"/>
      <c r="BA9" s="513"/>
      <c r="BB9" s="512"/>
      <c r="BC9" s="513"/>
      <c r="BD9" s="512"/>
      <c r="BE9" s="513"/>
      <c r="BF9" s="512"/>
      <c r="BG9" s="513"/>
      <c r="BH9" s="512"/>
      <c r="BI9" s="513"/>
      <c r="BJ9" s="512"/>
      <c r="BK9" s="513"/>
      <c r="BL9" s="512"/>
      <c r="BM9" s="513"/>
      <c r="BN9" s="512"/>
      <c r="BO9" s="513"/>
      <c r="BP9" s="512"/>
      <c r="BQ9" s="513"/>
      <c r="BR9" s="512"/>
      <c r="BS9" s="513"/>
    </row>
    <row r="10">
      <c r="A10" s="505" t="s">
        <v>124</v>
      </c>
      <c r="B10" s="37"/>
      <c r="C10" s="38"/>
      <c r="D10" s="37"/>
      <c r="E10" s="38"/>
      <c r="F10" s="37"/>
      <c r="G10" s="38"/>
      <c r="H10" s="37"/>
      <c r="I10" s="38"/>
      <c r="J10" s="37">
        <v>1.0</v>
      </c>
      <c r="K10" s="38">
        <v>1.70801402356376</v>
      </c>
      <c r="L10" s="37"/>
      <c r="M10" s="38"/>
      <c r="N10" s="37"/>
      <c r="O10" s="38"/>
      <c r="P10" s="37"/>
      <c r="Q10" s="38"/>
      <c r="R10" s="37"/>
      <c r="S10" s="38"/>
      <c r="T10" s="37"/>
      <c r="U10" s="38"/>
      <c r="V10" s="37">
        <f t="shared" ref="V10:W10" si="5">B10+D10+F10+H10+J10+L10+N10+P10+R10+T10</f>
        <v>1</v>
      </c>
      <c r="W10" s="38">
        <f t="shared" si="5"/>
        <v>1.708014024</v>
      </c>
      <c r="Y10" s="505" t="s">
        <v>124</v>
      </c>
      <c r="Z10" s="37"/>
      <c r="AA10" s="38"/>
      <c r="AB10" s="37"/>
      <c r="AC10" s="38"/>
      <c r="AD10" s="37"/>
      <c r="AE10" s="38"/>
      <c r="AF10" s="37"/>
      <c r="AG10" s="38"/>
      <c r="AH10" s="37"/>
      <c r="AI10" s="38"/>
      <c r="AJ10" s="37"/>
      <c r="AK10" s="38"/>
      <c r="AL10" s="37"/>
      <c r="AM10" s="38"/>
      <c r="AN10" s="37"/>
      <c r="AO10" s="38"/>
      <c r="AP10" s="37"/>
      <c r="AQ10" s="38"/>
      <c r="AR10" s="37"/>
      <c r="AS10" s="38"/>
      <c r="AT10" s="37"/>
      <c r="AU10" s="38"/>
      <c r="AW10" s="505" t="s">
        <v>124</v>
      </c>
      <c r="AX10" s="512"/>
      <c r="AY10" s="513"/>
      <c r="AZ10" s="512"/>
      <c r="BA10" s="513"/>
      <c r="BB10" s="512"/>
      <c r="BC10" s="513"/>
      <c r="BD10" s="512"/>
      <c r="BE10" s="513"/>
      <c r="BF10" s="512"/>
      <c r="BG10" s="513"/>
      <c r="BH10" s="512"/>
      <c r="BI10" s="513"/>
      <c r="BJ10" s="512"/>
      <c r="BK10" s="513"/>
      <c r="BL10" s="512"/>
      <c r="BM10" s="513"/>
      <c r="BN10" s="512"/>
      <c r="BO10" s="513"/>
      <c r="BP10" s="512"/>
      <c r="BQ10" s="513"/>
      <c r="BR10" s="512"/>
      <c r="BS10" s="513"/>
    </row>
    <row r="11">
      <c r="A11" s="505" t="s">
        <v>126</v>
      </c>
      <c r="B11" s="37"/>
      <c r="C11" s="38"/>
      <c r="D11" s="37"/>
      <c r="E11" s="38"/>
      <c r="F11" s="37">
        <v>4.0</v>
      </c>
      <c r="G11" s="38">
        <v>5.206666666666667</v>
      </c>
      <c r="H11" s="37">
        <v>16.0</v>
      </c>
      <c r="I11" s="38">
        <v>75.5327054794521</v>
      </c>
      <c r="J11" s="37">
        <v>5.0</v>
      </c>
      <c r="K11" s="38">
        <v>21.847500000000004</v>
      </c>
      <c r="L11" s="37">
        <v>1.0</v>
      </c>
      <c r="M11" s="38">
        <v>16.085</v>
      </c>
      <c r="N11" s="37">
        <v>3.0</v>
      </c>
      <c r="O11" s="38">
        <v>3.32</v>
      </c>
      <c r="P11" s="37">
        <v>4.0</v>
      </c>
      <c r="Q11" s="38">
        <v>31.88333333333333</v>
      </c>
      <c r="R11" s="37">
        <v>3.0</v>
      </c>
      <c r="S11" s="38">
        <v>18.45034932059448</v>
      </c>
      <c r="T11" s="37">
        <v>2.0</v>
      </c>
      <c r="U11" s="38">
        <v>11.6</v>
      </c>
      <c r="V11" s="37">
        <f t="shared" ref="V11:W11" si="6">B11+D11+F11+H11+J11+L11+N11+P11+R11+T11</f>
        <v>38</v>
      </c>
      <c r="W11" s="38">
        <f t="shared" si="6"/>
        <v>183.9255548</v>
      </c>
      <c r="Y11" s="505" t="s">
        <v>126</v>
      </c>
      <c r="Z11" s="37"/>
      <c r="AA11" s="38"/>
      <c r="AB11" s="37"/>
      <c r="AC11" s="38"/>
      <c r="AD11" s="37">
        <v>5.0</v>
      </c>
      <c r="AE11" s="38">
        <v>9.335</v>
      </c>
      <c r="AF11" s="37">
        <v>6.0</v>
      </c>
      <c r="AG11" s="38">
        <v>34.68416666666667</v>
      </c>
      <c r="AH11" s="37">
        <v>4.0</v>
      </c>
      <c r="AI11" s="38">
        <v>22.13531393568147</v>
      </c>
      <c r="AJ11" s="37">
        <v>2.0</v>
      </c>
      <c r="AK11" s="38">
        <v>16.25166666666667</v>
      </c>
      <c r="AL11" s="37">
        <v>3.0</v>
      </c>
      <c r="AM11" s="38">
        <v>6.35166666666667</v>
      </c>
      <c r="AN11" s="37">
        <v>2.0</v>
      </c>
      <c r="AO11" s="38">
        <v>14.995</v>
      </c>
      <c r="AP11" s="37">
        <v>1.0</v>
      </c>
      <c r="AQ11" s="38">
        <v>0.180117409766464</v>
      </c>
      <c r="AR11" s="37">
        <v>1.0</v>
      </c>
      <c r="AS11" s="38">
        <v>3.8</v>
      </c>
      <c r="AT11" s="37">
        <v>24.0</v>
      </c>
      <c r="AU11" s="38">
        <v>107.73293134544794</v>
      </c>
      <c r="AW11" s="505" t="s">
        <v>126</v>
      </c>
      <c r="AX11" s="512"/>
      <c r="AY11" s="513"/>
      <c r="AZ11" s="512"/>
      <c r="BA11" s="513"/>
      <c r="BB11" s="512">
        <v>1.0</v>
      </c>
      <c r="BC11" s="513">
        <v>2.15</v>
      </c>
      <c r="BD11" s="512"/>
      <c r="BE11" s="513"/>
      <c r="BF11" s="512">
        <v>1.0</v>
      </c>
      <c r="BG11" s="513">
        <v>21.46</v>
      </c>
      <c r="BH11" s="512">
        <v>4.0</v>
      </c>
      <c r="BI11" s="513">
        <v>33.7796</v>
      </c>
      <c r="BJ11" s="512">
        <v>1.0</v>
      </c>
      <c r="BK11" s="513">
        <v>3.53</v>
      </c>
      <c r="BL11" s="512">
        <v>2.0</v>
      </c>
      <c r="BM11" s="513">
        <v>3.0271</v>
      </c>
      <c r="BN11" s="512">
        <v>2.0</v>
      </c>
      <c r="BO11" s="513">
        <v>12.9</v>
      </c>
      <c r="BP11" s="512"/>
      <c r="BQ11" s="513"/>
      <c r="BR11" s="512">
        <v>11.0</v>
      </c>
      <c r="BS11" s="513">
        <v>76.8467</v>
      </c>
    </row>
    <row r="12">
      <c r="A12" s="505" t="s">
        <v>127</v>
      </c>
      <c r="B12" s="37"/>
      <c r="C12" s="38"/>
      <c r="D12" s="37"/>
      <c r="E12" s="38"/>
      <c r="F12" s="37"/>
      <c r="G12" s="38"/>
      <c r="H12" s="37">
        <v>1.0</v>
      </c>
      <c r="I12" s="38">
        <v>3.8</v>
      </c>
      <c r="J12" s="37">
        <v>3.0</v>
      </c>
      <c r="K12" s="38">
        <v>21.46666666666667</v>
      </c>
      <c r="L12" s="37">
        <v>1.0</v>
      </c>
      <c r="M12" s="38">
        <v>7.1</v>
      </c>
      <c r="N12" s="37"/>
      <c r="O12" s="38"/>
      <c r="P12" s="37">
        <v>1.0</v>
      </c>
      <c r="Q12" s="38">
        <v>16.84</v>
      </c>
      <c r="R12" s="37"/>
      <c r="S12" s="38"/>
      <c r="T12" s="37"/>
      <c r="U12" s="38"/>
      <c r="V12" s="37">
        <f t="shared" ref="V12:W12" si="7">B12+D12+F12+H12+J12+L12+N12+P12+R12+T12</f>
        <v>6</v>
      </c>
      <c r="W12" s="38">
        <f t="shared" si="7"/>
        <v>49.20666667</v>
      </c>
      <c r="Y12" s="505" t="s">
        <v>127</v>
      </c>
      <c r="Z12" s="37"/>
      <c r="AA12" s="38"/>
      <c r="AB12" s="37"/>
      <c r="AC12" s="38"/>
      <c r="AD12" s="37"/>
      <c r="AE12" s="38"/>
      <c r="AF12" s="37">
        <v>2.0</v>
      </c>
      <c r="AG12" s="38">
        <v>0.535</v>
      </c>
      <c r="AH12" s="37">
        <v>3.0</v>
      </c>
      <c r="AI12" s="38">
        <v>3.745</v>
      </c>
      <c r="AJ12" s="37"/>
      <c r="AK12" s="38"/>
      <c r="AL12" s="37">
        <v>1.0</v>
      </c>
      <c r="AM12" s="38">
        <v>16.9</v>
      </c>
      <c r="AN12" s="37"/>
      <c r="AO12" s="38"/>
      <c r="AP12" s="37"/>
      <c r="AQ12" s="38"/>
      <c r="AR12" s="37"/>
      <c r="AS12" s="38"/>
      <c r="AT12" s="37">
        <v>6.0</v>
      </c>
      <c r="AU12" s="38">
        <v>21.18</v>
      </c>
      <c r="AW12" s="505" t="s">
        <v>127</v>
      </c>
      <c r="AX12" s="512"/>
      <c r="AY12" s="513"/>
      <c r="AZ12" s="512"/>
      <c r="BA12" s="513"/>
      <c r="BB12" s="512">
        <v>1.0</v>
      </c>
      <c r="BC12" s="513">
        <v>3.0</v>
      </c>
      <c r="BD12" s="512"/>
      <c r="BE12" s="513"/>
      <c r="BF12" s="512"/>
      <c r="BG12" s="513"/>
      <c r="BH12" s="512"/>
      <c r="BI12" s="513"/>
      <c r="BJ12" s="512">
        <v>1.0</v>
      </c>
      <c r="BK12" s="513">
        <v>16.9</v>
      </c>
      <c r="BL12" s="512"/>
      <c r="BM12" s="513"/>
      <c r="BN12" s="512"/>
      <c r="BO12" s="513"/>
      <c r="BP12" s="512"/>
      <c r="BQ12" s="513"/>
      <c r="BR12" s="512">
        <v>2.0</v>
      </c>
      <c r="BS12" s="513">
        <v>19.9</v>
      </c>
    </row>
    <row r="13">
      <c r="A13" s="505" t="s">
        <v>128</v>
      </c>
      <c r="B13" s="37"/>
      <c r="C13" s="38"/>
      <c r="D13" s="37"/>
      <c r="E13" s="38"/>
      <c r="F13" s="37"/>
      <c r="G13" s="38"/>
      <c r="H13" s="37">
        <v>6.0</v>
      </c>
      <c r="I13" s="38">
        <v>16.78166666666667</v>
      </c>
      <c r="J13" s="37">
        <v>6.0</v>
      </c>
      <c r="K13" s="38">
        <v>138.85</v>
      </c>
      <c r="L13" s="37">
        <v>4.0</v>
      </c>
      <c r="M13" s="38">
        <v>41.4866666666667</v>
      </c>
      <c r="N13" s="37"/>
      <c r="O13" s="38"/>
      <c r="P13" s="37"/>
      <c r="Q13" s="38"/>
      <c r="R13" s="37"/>
      <c r="S13" s="38"/>
      <c r="T13" s="37"/>
      <c r="U13" s="38"/>
      <c r="V13" s="37">
        <f t="shared" ref="V13:W13" si="8">B13+D13+F13+H13+J13+L13+N13+P13+R13+T13</f>
        <v>16</v>
      </c>
      <c r="W13" s="38">
        <f t="shared" si="8"/>
        <v>197.1183333</v>
      </c>
      <c r="Y13" s="505" t="s">
        <v>128</v>
      </c>
      <c r="Z13" s="37"/>
      <c r="AA13" s="38"/>
      <c r="AB13" s="37"/>
      <c r="AC13" s="38"/>
      <c r="AD13" s="37">
        <v>3.0</v>
      </c>
      <c r="AE13" s="38">
        <v>9.235000000000001</v>
      </c>
      <c r="AF13" s="37">
        <v>15.0</v>
      </c>
      <c r="AG13" s="38">
        <v>56.75773529904413</v>
      </c>
      <c r="AH13" s="37">
        <v>5.0</v>
      </c>
      <c r="AI13" s="38">
        <v>72.99000000000001</v>
      </c>
      <c r="AJ13" s="37">
        <v>3.0</v>
      </c>
      <c r="AK13" s="38">
        <v>25.55908789386401</v>
      </c>
      <c r="AL13" s="37">
        <v>1.0</v>
      </c>
      <c r="AM13" s="38">
        <v>2.0</v>
      </c>
      <c r="AN13" s="37"/>
      <c r="AO13" s="38"/>
      <c r="AP13" s="37"/>
      <c r="AQ13" s="38"/>
      <c r="AR13" s="37"/>
      <c r="AS13" s="38"/>
      <c r="AT13" s="37">
        <v>27.0</v>
      </c>
      <c r="AU13" s="38">
        <v>166.54182319290814</v>
      </c>
      <c r="AW13" s="505" t="s">
        <v>128</v>
      </c>
      <c r="AX13" s="512"/>
      <c r="AY13" s="513"/>
      <c r="AZ13" s="512"/>
      <c r="BA13" s="513"/>
      <c r="BB13" s="512">
        <v>1.0</v>
      </c>
      <c r="BC13" s="513">
        <v>4.3329</v>
      </c>
      <c r="BD13" s="512">
        <v>3.0</v>
      </c>
      <c r="BE13" s="513">
        <v>14.4025</v>
      </c>
      <c r="BF13" s="512">
        <v>3.0</v>
      </c>
      <c r="BG13" s="513">
        <v>78.58</v>
      </c>
      <c r="BH13" s="512"/>
      <c r="BI13" s="513"/>
      <c r="BJ13" s="512">
        <v>2.0</v>
      </c>
      <c r="BK13" s="513">
        <v>10.2</v>
      </c>
      <c r="BL13" s="512"/>
      <c r="BM13" s="513"/>
      <c r="BN13" s="512"/>
      <c r="BO13" s="513"/>
      <c r="BP13" s="512"/>
      <c r="BQ13" s="513"/>
      <c r="BR13" s="512">
        <v>9.0</v>
      </c>
      <c r="BS13" s="513">
        <v>107.5154</v>
      </c>
    </row>
    <row r="14">
      <c r="A14" s="505" t="s">
        <v>129</v>
      </c>
      <c r="B14" s="37"/>
      <c r="C14" s="38"/>
      <c r="D14" s="37"/>
      <c r="E14" s="38"/>
      <c r="F14" s="37"/>
      <c r="G14" s="38"/>
      <c r="H14" s="37"/>
      <c r="I14" s="38"/>
      <c r="J14" s="37"/>
      <c r="K14" s="38"/>
      <c r="L14" s="37"/>
      <c r="M14" s="38"/>
      <c r="N14" s="37"/>
      <c r="O14" s="38"/>
      <c r="P14" s="37"/>
      <c r="Q14" s="38"/>
      <c r="R14" s="37"/>
      <c r="S14" s="38"/>
      <c r="T14" s="37"/>
      <c r="U14" s="38"/>
      <c r="V14" s="37">
        <f t="shared" ref="V14:W14" si="9">B14+D14+F14+H14+J14+L14+N14+P14+R14+T14</f>
        <v>0</v>
      </c>
      <c r="W14" s="38">
        <f t="shared" si="9"/>
        <v>0</v>
      </c>
      <c r="Y14" s="505" t="s">
        <v>129</v>
      </c>
      <c r="Z14" s="37"/>
      <c r="AA14" s="38"/>
      <c r="AB14" s="37"/>
      <c r="AC14" s="38"/>
      <c r="AD14" s="37"/>
      <c r="AE14" s="38"/>
      <c r="AF14" s="37"/>
      <c r="AG14" s="38"/>
      <c r="AH14" s="37"/>
      <c r="AI14" s="38"/>
      <c r="AJ14" s="37"/>
      <c r="AK14" s="38"/>
      <c r="AL14" s="37">
        <v>1.0</v>
      </c>
      <c r="AM14" s="38">
        <v>0.155</v>
      </c>
      <c r="AN14" s="37"/>
      <c r="AO14" s="38"/>
      <c r="AP14" s="37"/>
      <c r="AQ14" s="38"/>
      <c r="AR14" s="37"/>
      <c r="AS14" s="38"/>
      <c r="AT14" s="37">
        <v>1.0</v>
      </c>
      <c r="AU14" s="38">
        <v>0.155</v>
      </c>
      <c r="AW14" s="505" t="s">
        <v>129</v>
      </c>
      <c r="AX14" s="512"/>
      <c r="AY14" s="513"/>
      <c r="AZ14" s="512"/>
      <c r="BA14" s="513"/>
      <c r="BB14" s="512"/>
      <c r="BC14" s="513"/>
      <c r="BD14" s="512"/>
      <c r="BE14" s="513"/>
      <c r="BF14" s="512"/>
      <c r="BG14" s="513"/>
      <c r="BH14" s="512"/>
      <c r="BI14" s="513"/>
      <c r="BJ14" s="512"/>
      <c r="BK14" s="513"/>
      <c r="BL14" s="512"/>
      <c r="BM14" s="513"/>
      <c r="BN14" s="512"/>
      <c r="BO14" s="513"/>
      <c r="BP14" s="512"/>
      <c r="BQ14" s="513"/>
      <c r="BR14" s="512"/>
      <c r="BS14" s="513"/>
    </row>
    <row r="15">
      <c r="A15" s="505" t="s">
        <v>130</v>
      </c>
      <c r="B15" s="37"/>
      <c r="C15" s="38"/>
      <c r="D15" s="37"/>
      <c r="E15" s="38"/>
      <c r="F15" s="37"/>
      <c r="G15" s="38"/>
      <c r="H15" s="37"/>
      <c r="I15" s="38"/>
      <c r="J15" s="37"/>
      <c r="K15" s="38"/>
      <c r="L15" s="37"/>
      <c r="M15" s="38"/>
      <c r="N15" s="37"/>
      <c r="O15" s="38"/>
      <c r="P15" s="37"/>
      <c r="Q15" s="38"/>
      <c r="R15" s="37"/>
      <c r="S15" s="38"/>
      <c r="T15" s="37"/>
      <c r="U15" s="38"/>
      <c r="V15" s="37">
        <f t="shared" ref="V15:W15" si="10">B15+D15+F15+H15+J15+L15+N15+P15+R15+T15</f>
        <v>0</v>
      </c>
      <c r="W15" s="38">
        <f t="shared" si="10"/>
        <v>0</v>
      </c>
      <c r="Y15" s="505" t="s">
        <v>130</v>
      </c>
      <c r="Z15" s="37"/>
      <c r="AA15" s="38"/>
      <c r="AB15" s="37"/>
      <c r="AC15" s="38"/>
      <c r="AD15" s="37"/>
      <c r="AE15" s="38"/>
      <c r="AF15" s="37"/>
      <c r="AG15" s="38"/>
      <c r="AH15" s="37">
        <v>1.0</v>
      </c>
      <c r="AI15" s="38">
        <v>0.319090909090909</v>
      </c>
      <c r="AJ15" s="37"/>
      <c r="AK15" s="38"/>
      <c r="AL15" s="37"/>
      <c r="AM15" s="38"/>
      <c r="AN15" s="37"/>
      <c r="AO15" s="38"/>
      <c r="AP15" s="37"/>
      <c r="AQ15" s="38"/>
      <c r="AR15" s="37"/>
      <c r="AS15" s="38"/>
      <c r="AT15" s="37">
        <v>1.0</v>
      </c>
      <c r="AU15" s="38">
        <v>0.319090909090909</v>
      </c>
      <c r="AW15" s="505" t="s">
        <v>130</v>
      </c>
      <c r="AX15" s="512"/>
      <c r="AY15" s="513"/>
      <c r="AZ15" s="512"/>
      <c r="BA15" s="513"/>
      <c r="BB15" s="512"/>
      <c r="BC15" s="513"/>
      <c r="BD15" s="512">
        <v>2.0</v>
      </c>
      <c r="BE15" s="513">
        <v>18.6</v>
      </c>
      <c r="BF15" s="512"/>
      <c r="BG15" s="513"/>
      <c r="BH15" s="512"/>
      <c r="BI15" s="513"/>
      <c r="BJ15" s="512"/>
      <c r="BK15" s="513"/>
      <c r="BL15" s="512"/>
      <c r="BM15" s="513"/>
      <c r="BN15" s="512"/>
      <c r="BO15" s="513"/>
      <c r="BP15" s="512"/>
      <c r="BQ15" s="513"/>
      <c r="BR15" s="512">
        <v>2.0</v>
      </c>
      <c r="BS15" s="513">
        <v>18.6</v>
      </c>
    </row>
    <row r="16">
      <c r="A16" s="505" t="s">
        <v>196</v>
      </c>
      <c r="B16" s="37"/>
      <c r="C16" s="38"/>
      <c r="D16" s="37"/>
      <c r="E16" s="38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37"/>
      <c r="S16" s="38"/>
      <c r="T16" s="37"/>
      <c r="U16" s="38"/>
      <c r="V16" s="37">
        <f t="shared" ref="V16:W16" si="11">B16+D16+F16+H16+J16+L16+N16+P16+R16+T16</f>
        <v>0</v>
      </c>
      <c r="W16" s="38">
        <f t="shared" si="11"/>
        <v>0</v>
      </c>
      <c r="Y16" s="505" t="s">
        <v>196</v>
      </c>
      <c r="Z16" s="37"/>
      <c r="AA16" s="38"/>
      <c r="AB16" s="37"/>
      <c r="AC16" s="38"/>
      <c r="AD16" s="37"/>
      <c r="AE16" s="38"/>
      <c r="AF16" s="37">
        <v>1.0</v>
      </c>
      <c r="AG16" s="38">
        <v>0.051666666666667</v>
      </c>
      <c r="AH16" s="37"/>
      <c r="AI16" s="38"/>
      <c r="AJ16" s="37"/>
      <c r="AK16" s="38"/>
      <c r="AL16" s="37"/>
      <c r="AM16" s="38"/>
      <c r="AN16" s="37"/>
      <c r="AO16" s="38"/>
      <c r="AP16" s="37"/>
      <c r="AQ16" s="38"/>
      <c r="AR16" s="37"/>
      <c r="AS16" s="38"/>
      <c r="AT16" s="37">
        <v>1.0</v>
      </c>
      <c r="AU16" s="38">
        <v>0.051666666666667</v>
      </c>
      <c r="AW16" s="505" t="s">
        <v>196</v>
      </c>
      <c r="AX16" s="512"/>
      <c r="AY16" s="513"/>
      <c r="AZ16" s="512"/>
      <c r="BA16" s="513"/>
      <c r="BB16" s="512"/>
      <c r="BC16" s="513"/>
      <c r="BD16" s="512"/>
      <c r="BE16" s="513"/>
      <c r="BF16" s="512"/>
      <c r="BG16" s="513"/>
      <c r="BH16" s="512"/>
      <c r="BI16" s="513"/>
      <c r="BJ16" s="512"/>
      <c r="BK16" s="513"/>
      <c r="BL16" s="512"/>
      <c r="BM16" s="513"/>
      <c r="BN16" s="512"/>
      <c r="BO16" s="513"/>
      <c r="BP16" s="512"/>
      <c r="BQ16" s="513"/>
      <c r="BR16" s="512"/>
      <c r="BS16" s="513"/>
    </row>
    <row r="17">
      <c r="A17" s="505" t="s">
        <v>132</v>
      </c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>
        <f t="shared" ref="V17:W17" si="12">B17+D17+F17+H17+J17+L17+N17+P17+R17+T17</f>
        <v>0</v>
      </c>
      <c r="W17" s="38">
        <f t="shared" si="12"/>
        <v>0</v>
      </c>
      <c r="Y17" s="505" t="s">
        <v>132</v>
      </c>
      <c r="Z17" s="37"/>
      <c r="AA17" s="38"/>
      <c r="AB17" s="37"/>
      <c r="AC17" s="38"/>
      <c r="AD17" s="37"/>
      <c r="AE17" s="38"/>
      <c r="AF17" s="37">
        <v>1.0</v>
      </c>
      <c r="AG17" s="38">
        <v>1.88</v>
      </c>
      <c r="AH17" s="37"/>
      <c r="AI17" s="38"/>
      <c r="AJ17" s="37"/>
      <c r="AK17" s="38"/>
      <c r="AL17" s="37"/>
      <c r="AM17" s="38"/>
      <c r="AN17" s="37"/>
      <c r="AO17" s="38"/>
      <c r="AP17" s="37"/>
      <c r="AQ17" s="38"/>
      <c r="AR17" s="37"/>
      <c r="AS17" s="38"/>
      <c r="AT17" s="37">
        <v>1.0</v>
      </c>
      <c r="AU17" s="38">
        <v>1.88</v>
      </c>
      <c r="AW17" s="505" t="s">
        <v>132</v>
      </c>
      <c r="AX17" s="512"/>
      <c r="AY17" s="513"/>
      <c r="AZ17" s="512"/>
      <c r="BA17" s="513"/>
      <c r="BB17" s="512"/>
      <c r="BC17" s="513"/>
      <c r="BD17" s="512"/>
      <c r="BE17" s="513"/>
      <c r="BF17" s="512"/>
      <c r="BG17" s="513"/>
      <c r="BH17" s="512"/>
      <c r="BI17" s="513"/>
      <c r="BJ17" s="512"/>
      <c r="BK17" s="513"/>
      <c r="BL17" s="512"/>
      <c r="BM17" s="513"/>
      <c r="BN17" s="512"/>
      <c r="BO17" s="513"/>
      <c r="BP17" s="512"/>
      <c r="BQ17" s="513"/>
      <c r="BR17" s="512"/>
      <c r="BS17" s="513"/>
    </row>
    <row r="18">
      <c r="A18" s="505" t="s">
        <v>133</v>
      </c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>
        <f t="shared" ref="V18:W18" si="13">B18+D18+F18+H18+J18+L18+N18+P18+R18+T18</f>
        <v>0</v>
      </c>
      <c r="W18" s="38">
        <f t="shared" si="13"/>
        <v>0</v>
      </c>
      <c r="Y18" s="505" t="s">
        <v>133</v>
      </c>
      <c r="Z18" s="37"/>
      <c r="AA18" s="38"/>
      <c r="AB18" s="37"/>
      <c r="AC18" s="38"/>
      <c r="AD18" s="37"/>
      <c r="AE18" s="38"/>
      <c r="AF18" s="37"/>
      <c r="AG18" s="38"/>
      <c r="AH18" s="37">
        <v>1.0</v>
      </c>
      <c r="AI18" s="38">
        <v>5.8</v>
      </c>
      <c r="AJ18" s="37"/>
      <c r="AK18" s="38"/>
      <c r="AL18" s="37"/>
      <c r="AM18" s="38"/>
      <c r="AN18" s="37"/>
      <c r="AO18" s="38"/>
      <c r="AP18" s="37"/>
      <c r="AQ18" s="38"/>
      <c r="AR18" s="37"/>
      <c r="AS18" s="38"/>
      <c r="AT18" s="37">
        <v>1.0</v>
      </c>
      <c r="AU18" s="38">
        <v>5.8</v>
      </c>
      <c r="AW18" s="505" t="s">
        <v>133</v>
      </c>
      <c r="AX18" s="512"/>
      <c r="AY18" s="513"/>
      <c r="AZ18" s="512"/>
      <c r="BA18" s="513"/>
      <c r="BB18" s="512"/>
      <c r="BC18" s="513"/>
      <c r="BD18" s="512"/>
      <c r="BE18" s="513"/>
      <c r="BF18" s="512"/>
      <c r="BG18" s="513"/>
      <c r="BH18" s="512"/>
      <c r="BI18" s="513"/>
      <c r="BJ18" s="512"/>
      <c r="BK18" s="513"/>
      <c r="BL18" s="512"/>
      <c r="BM18" s="513"/>
      <c r="BN18" s="512"/>
      <c r="BO18" s="513"/>
      <c r="BP18" s="512"/>
      <c r="BQ18" s="513"/>
      <c r="BR18" s="512"/>
      <c r="BS18" s="513"/>
    </row>
    <row r="19">
      <c r="A19" s="505" t="s">
        <v>134</v>
      </c>
      <c r="B19" s="37"/>
      <c r="C19" s="38"/>
      <c r="D19" s="37"/>
      <c r="E19" s="38"/>
      <c r="F19" s="37"/>
      <c r="G19" s="38"/>
      <c r="H19" s="37">
        <v>1.0</v>
      </c>
      <c r="I19" s="38">
        <v>0.21</v>
      </c>
      <c r="J19" s="37">
        <v>2.0</v>
      </c>
      <c r="K19" s="38">
        <v>1.27</v>
      </c>
      <c r="L19" s="37"/>
      <c r="M19" s="38"/>
      <c r="N19" s="37"/>
      <c r="O19" s="38"/>
      <c r="P19" s="37"/>
      <c r="Q19" s="38"/>
      <c r="R19" s="37"/>
      <c r="S19" s="38"/>
      <c r="T19" s="37"/>
      <c r="U19" s="38"/>
      <c r="V19" s="37">
        <f t="shared" ref="V19:W19" si="14">B19+D19+F19+H19+J19+L19+N19+P19+R19+T19</f>
        <v>3</v>
      </c>
      <c r="W19" s="38">
        <f t="shared" si="14"/>
        <v>1.48</v>
      </c>
      <c r="Y19" s="505" t="s">
        <v>134</v>
      </c>
      <c r="Z19" s="37"/>
      <c r="AA19" s="38"/>
      <c r="AB19" s="37"/>
      <c r="AC19" s="38"/>
      <c r="AD19" s="37"/>
      <c r="AE19" s="38"/>
      <c r="AF19" s="37"/>
      <c r="AG19" s="38"/>
      <c r="AH19" s="37"/>
      <c r="AI19" s="38"/>
      <c r="AJ19" s="37"/>
      <c r="AK19" s="38"/>
      <c r="AL19" s="37"/>
      <c r="AM19" s="38"/>
      <c r="AN19" s="37"/>
      <c r="AO19" s="38"/>
      <c r="AP19" s="37"/>
      <c r="AQ19" s="38"/>
      <c r="AR19" s="37"/>
      <c r="AS19" s="38"/>
      <c r="AT19" s="37"/>
      <c r="AU19" s="38"/>
      <c r="AW19" s="505" t="s">
        <v>134</v>
      </c>
      <c r="AX19" s="512"/>
      <c r="AY19" s="513"/>
      <c r="AZ19" s="512"/>
      <c r="BA19" s="513"/>
      <c r="BB19" s="512"/>
      <c r="BC19" s="513"/>
      <c r="BD19" s="512"/>
      <c r="BE19" s="513"/>
      <c r="BF19" s="512"/>
      <c r="BG19" s="513"/>
      <c r="BH19" s="512"/>
      <c r="BI19" s="513"/>
      <c r="BJ19" s="512"/>
      <c r="BK19" s="513"/>
      <c r="BL19" s="512"/>
      <c r="BM19" s="513"/>
      <c r="BN19" s="512"/>
      <c r="BO19" s="513"/>
      <c r="BP19" s="512"/>
      <c r="BQ19" s="513"/>
      <c r="BR19" s="512"/>
      <c r="BS19" s="513"/>
    </row>
    <row r="20">
      <c r="A20" s="505" t="s">
        <v>135</v>
      </c>
      <c r="B20" s="37"/>
      <c r="C20" s="38"/>
      <c r="D20" s="37"/>
      <c r="E20" s="38"/>
      <c r="F20" s="37"/>
      <c r="G20" s="38"/>
      <c r="H20" s="37">
        <v>5.0</v>
      </c>
      <c r="I20" s="38">
        <v>20.24833333333334</v>
      </c>
      <c r="J20" s="37">
        <v>4.0</v>
      </c>
      <c r="K20" s="38">
        <v>10.41</v>
      </c>
      <c r="L20" s="37">
        <v>2.0</v>
      </c>
      <c r="M20" s="38">
        <v>2.7399999999999998</v>
      </c>
      <c r="N20" s="37"/>
      <c r="O20" s="38"/>
      <c r="P20" s="37"/>
      <c r="Q20" s="38"/>
      <c r="R20" s="37"/>
      <c r="S20" s="38"/>
      <c r="T20" s="37"/>
      <c r="U20" s="38"/>
      <c r="V20" s="37">
        <f t="shared" ref="V20:W20" si="15">B20+D20+F20+H20+J20+L20+N20+P20+R20+T20</f>
        <v>11</v>
      </c>
      <c r="W20" s="38">
        <f t="shared" si="15"/>
        <v>33.39833333</v>
      </c>
      <c r="Y20" s="505" t="s">
        <v>135</v>
      </c>
      <c r="Z20" s="37"/>
      <c r="AA20" s="38"/>
      <c r="AB20" s="37"/>
      <c r="AC20" s="38"/>
      <c r="AD20" s="37">
        <v>3.0</v>
      </c>
      <c r="AE20" s="38">
        <v>3.54333333333333</v>
      </c>
      <c r="AF20" s="37">
        <v>3.0</v>
      </c>
      <c r="AG20" s="38">
        <v>0.576666666666666</v>
      </c>
      <c r="AH20" s="37">
        <v>2.0</v>
      </c>
      <c r="AI20" s="38">
        <v>5.445</v>
      </c>
      <c r="AJ20" s="37">
        <v>1.0</v>
      </c>
      <c r="AK20" s="38">
        <v>0.725880162491537</v>
      </c>
      <c r="AL20" s="37">
        <v>1.0</v>
      </c>
      <c r="AM20" s="38">
        <v>0.19</v>
      </c>
      <c r="AN20" s="37"/>
      <c r="AO20" s="38"/>
      <c r="AP20" s="37"/>
      <c r="AQ20" s="38"/>
      <c r="AR20" s="37"/>
      <c r="AS20" s="38"/>
      <c r="AT20" s="37">
        <v>10.0</v>
      </c>
      <c r="AU20" s="38">
        <v>10.48088016249153</v>
      </c>
      <c r="AW20" s="505" t="s">
        <v>135</v>
      </c>
      <c r="AX20" s="512"/>
      <c r="AY20" s="513"/>
      <c r="AZ20" s="512"/>
      <c r="BA20" s="513"/>
      <c r="BB20" s="512"/>
      <c r="BC20" s="513"/>
      <c r="BD20" s="512">
        <v>2.0</v>
      </c>
      <c r="BE20" s="513">
        <v>5.380000000000001</v>
      </c>
      <c r="BF20" s="512">
        <v>2.0</v>
      </c>
      <c r="BG20" s="513">
        <v>6.01</v>
      </c>
      <c r="BH20" s="512"/>
      <c r="BI20" s="513"/>
      <c r="BJ20" s="512"/>
      <c r="BK20" s="513"/>
      <c r="BL20" s="512"/>
      <c r="BM20" s="513"/>
      <c r="BN20" s="512"/>
      <c r="BO20" s="513"/>
      <c r="BP20" s="512"/>
      <c r="BQ20" s="513"/>
      <c r="BR20" s="512">
        <v>4.0</v>
      </c>
      <c r="BS20" s="513">
        <v>11.39</v>
      </c>
    </row>
    <row r="21" ht="15.75" customHeight="1">
      <c r="A21" s="505" t="s">
        <v>136</v>
      </c>
      <c r="B21" s="37"/>
      <c r="C21" s="38"/>
      <c r="D21" s="37"/>
      <c r="E21" s="38"/>
      <c r="F21" s="37">
        <v>1.0</v>
      </c>
      <c r="G21" s="38">
        <v>1.38</v>
      </c>
      <c r="H21" s="37">
        <v>2.0</v>
      </c>
      <c r="I21" s="38">
        <v>10.860000000000001</v>
      </c>
      <c r="J21" s="37">
        <v>5.0</v>
      </c>
      <c r="K21" s="38">
        <v>8.434999999999999</v>
      </c>
      <c r="L21" s="37">
        <v>3.0</v>
      </c>
      <c r="M21" s="38">
        <v>21.325</v>
      </c>
      <c r="N21" s="37"/>
      <c r="O21" s="38"/>
      <c r="P21" s="37"/>
      <c r="Q21" s="38"/>
      <c r="R21" s="37"/>
      <c r="S21" s="38"/>
      <c r="T21" s="37"/>
      <c r="U21" s="38"/>
      <c r="V21" s="37">
        <f t="shared" ref="V21:W21" si="16">B21+D21+F21+H21+J21+L21+N21+P21+R21+T21</f>
        <v>11</v>
      </c>
      <c r="W21" s="38">
        <f t="shared" si="16"/>
        <v>42</v>
      </c>
      <c r="Y21" s="505" t="s">
        <v>136</v>
      </c>
      <c r="Z21" s="37"/>
      <c r="AA21" s="38"/>
      <c r="AB21" s="37"/>
      <c r="AC21" s="38"/>
      <c r="AD21" s="37">
        <v>1.0</v>
      </c>
      <c r="AE21" s="38">
        <v>3.45</v>
      </c>
      <c r="AF21" s="37">
        <v>5.0</v>
      </c>
      <c r="AG21" s="38">
        <v>12.72235294117647</v>
      </c>
      <c r="AH21" s="37">
        <v>8.0</v>
      </c>
      <c r="AI21" s="38">
        <v>18.37166666666667</v>
      </c>
      <c r="AJ21" s="37"/>
      <c r="AK21" s="38"/>
      <c r="AL21" s="37"/>
      <c r="AM21" s="38"/>
      <c r="AN21" s="37"/>
      <c r="AO21" s="38"/>
      <c r="AP21" s="37"/>
      <c r="AQ21" s="38"/>
      <c r="AR21" s="37"/>
      <c r="AS21" s="38"/>
      <c r="AT21" s="37">
        <v>14.0</v>
      </c>
      <c r="AU21" s="38">
        <v>34.54401960784314</v>
      </c>
      <c r="AW21" s="505" t="s">
        <v>136</v>
      </c>
      <c r="AX21" s="512"/>
      <c r="AY21" s="513"/>
      <c r="AZ21" s="512"/>
      <c r="BA21" s="513"/>
      <c r="BB21" s="512">
        <v>1.0</v>
      </c>
      <c r="BC21" s="513">
        <v>6.76599</v>
      </c>
      <c r="BD21" s="512">
        <v>2.0</v>
      </c>
      <c r="BE21" s="513">
        <v>29.85</v>
      </c>
      <c r="BF21" s="512">
        <v>4.0</v>
      </c>
      <c r="BG21" s="513">
        <v>9.574859</v>
      </c>
      <c r="BH21" s="512"/>
      <c r="BI21" s="513"/>
      <c r="BJ21" s="512"/>
      <c r="BK21" s="513"/>
      <c r="BL21" s="512"/>
      <c r="BM21" s="513"/>
      <c r="BN21" s="512"/>
      <c r="BO21" s="513"/>
      <c r="BP21" s="512"/>
      <c r="BQ21" s="513"/>
      <c r="BR21" s="512">
        <v>7.0</v>
      </c>
      <c r="BS21" s="513">
        <v>46.19084900000001</v>
      </c>
    </row>
    <row r="22" ht="15.75" customHeight="1">
      <c r="A22" s="505" t="s">
        <v>137</v>
      </c>
      <c r="B22" s="37"/>
      <c r="C22" s="38"/>
      <c r="D22" s="37"/>
      <c r="E22" s="38"/>
      <c r="F22" s="37">
        <v>1.0</v>
      </c>
      <c r="G22" s="38">
        <v>2.8</v>
      </c>
      <c r="H22" s="37">
        <v>16.0</v>
      </c>
      <c r="I22" s="38">
        <v>108.9308333333333</v>
      </c>
      <c r="J22" s="37">
        <v>16.0</v>
      </c>
      <c r="K22" s="38">
        <v>48.29183333333333</v>
      </c>
      <c r="L22" s="37">
        <v>4.0</v>
      </c>
      <c r="M22" s="38">
        <v>12.916666666666671</v>
      </c>
      <c r="N22" s="37">
        <v>2.0</v>
      </c>
      <c r="O22" s="38">
        <v>6.581200000000001</v>
      </c>
      <c r="P22" s="37"/>
      <c r="Q22" s="38"/>
      <c r="R22" s="37"/>
      <c r="S22" s="38"/>
      <c r="T22" s="37"/>
      <c r="U22" s="38"/>
      <c r="V22" s="37">
        <f t="shared" ref="V22:W22" si="17">B22+D22+F22+H22+J22+L22+N22+P22+R22+T22</f>
        <v>39</v>
      </c>
      <c r="W22" s="38">
        <f t="shared" si="17"/>
        <v>179.5205333</v>
      </c>
      <c r="Y22" s="505" t="s">
        <v>137</v>
      </c>
      <c r="Z22" s="37"/>
      <c r="AA22" s="38"/>
      <c r="AB22" s="37"/>
      <c r="AC22" s="38"/>
      <c r="AD22" s="37">
        <v>3.0</v>
      </c>
      <c r="AE22" s="38">
        <v>9.276</v>
      </c>
      <c r="AF22" s="37">
        <v>19.0</v>
      </c>
      <c r="AG22" s="38">
        <v>93.30566666666667</v>
      </c>
      <c r="AH22" s="37">
        <v>11.0</v>
      </c>
      <c r="AI22" s="38">
        <v>10.143666666666672</v>
      </c>
      <c r="AJ22" s="37">
        <v>2.0</v>
      </c>
      <c r="AK22" s="38">
        <v>30.099999999999998</v>
      </c>
      <c r="AL22" s="37">
        <v>1.0</v>
      </c>
      <c r="AM22" s="38">
        <v>4.73</v>
      </c>
      <c r="AN22" s="37"/>
      <c r="AO22" s="38"/>
      <c r="AP22" s="37"/>
      <c r="AQ22" s="38"/>
      <c r="AR22" s="37"/>
      <c r="AS22" s="38"/>
      <c r="AT22" s="37">
        <v>36.0</v>
      </c>
      <c r="AU22" s="38">
        <v>147.55533333333335</v>
      </c>
      <c r="AW22" s="505" t="s">
        <v>137</v>
      </c>
      <c r="AX22" s="512"/>
      <c r="AY22" s="513"/>
      <c r="AZ22" s="512"/>
      <c r="BA22" s="513"/>
      <c r="BB22" s="512">
        <v>2.0</v>
      </c>
      <c r="BC22" s="513">
        <v>8.703999999999999</v>
      </c>
      <c r="BD22" s="512">
        <v>4.0</v>
      </c>
      <c r="BE22" s="513">
        <v>20.96154</v>
      </c>
      <c r="BF22" s="512">
        <v>4.0</v>
      </c>
      <c r="BG22" s="513">
        <v>4.90326</v>
      </c>
      <c r="BH22" s="512">
        <v>2.0</v>
      </c>
      <c r="BI22" s="513">
        <v>21.5</v>
      </c>
      <c r="BJ22" s="512"/>
      <c r="BK22" s="513"/>
      <c r="BL22" s="512"/>
      <c r="BM22" s="513"/>
      <c r="BN22" s="512"/>
      <c r="BO22" s="513"/>
      <c r="BP22" s="512"/>
      <c r="BQ22" s="513"/>
      <c r="BR22" s="512">
        <v>12.0</v>
      </c>
      <c r="BS22" s="513">
        <v>56.0688</v>
      </c>
    </row>
    <row r="23" ht="15.75" customHeight="1">
      <c r="A23" s="505" t="s">
        <v>138</v>
      </c>
      <c r="B23" s="37"/>
      <c r="C23" s="38"/>
      <c r="D23" s="37"/>
      <c r="E23" s="38"/>
      <c r="F23" s="37"/>
      <c r="G23" s="38"/>
      <c r="H23" s="37">
        <v>1.0</v>
      </c>
      <c r="I23" s="38">
        <v>1.4</v>
      </c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>
        <f t="shared" ref="V23:W23" si="18">B23+D23+F23+H23+J23+L23+N23+P23+R23+T23</f>
        <v>1</v>
      </c>
      <c r="W23" s="38">
        <f t="shared" si="18"/>
        <v>1.4</v>
      </c>
      <c r="Y23" s="505" t="s">
        <v>138</v>
      </c>
      <c r="Z23" s="37"/>
      <c r="AA23" s="38"/>
      <c r="AB23" s="37"/>
      <c r="AC23" s="38"/>
      <c r="AD23" s="37"/>
      <c r="AE23" s="38"/>
      <c r="AF23" s="37"/>
      <c r="AG23" s="38"/>
      <c r="AH23" s="37"/>
      <c r="AI23" s="38"/>
      <c r="AJ23" s="37"/>
      <c r="AK23" s="38"/>
      <c r="AL23" s="37"/>
      <c r="AM23" s="38"/>
      <c r="AN23" s="37"/>
      <c r="AO23" s="38"/>
      <c r="AP23" s="37"/>
      <c r="AQ23" s="38"/>
      <c r="AR23" s="37"/>
      <c r="AS23" s="38"/>
      <c r="AT23" s="37"/>
      <c r="AU23" s="38"/>
      <c r="AW23" s="505" t="s">
        <v>138</v>
      </c>
      <c r="AX23" s="512"/>
      <c r="AY23" s="513"/>
      <c r="AZ23" s="512"/>
      <c r="BA23" s="513"/>
      <c r="BB23" s="512"/>
      <c r="BC23" s="513"/>
      <c r="BD23" s="512"/>
      <c r="BE23" s="513"/>
      <c r="BF23" s="512"/>
      <c r="BG23" s="513"/>
      <c r="BH23" s="512"/>
      <c r="BI23" s="513"/>
      <c r="BJ23" s="512"/>
      <c r="BK23" s="513"/>
      <c r="BL23" s="512"/>
      <c r="BM23" s="513"/>
      <c r="BN23" s="512"/>
      <c r="BO23" s="513"/>
      <c r="BP23" s="512"/>
      <c r="BQ23" s="513"/>
      <c r="BR23" s="512"/>
      <c r="BS23" s="513"/>
    </row>
    <row r="24" ht="15.75" customHeight="1">
      <c r="A24" s="505" t="s">
        <v>139</v>
      </c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>
        <v>1.0</v>
      </c>
      <c r="M24" s="38">
        <v>3.81</v>
      </c>
      <c r="N24" s="37"/>
      <c r="O24" s="38"/>
      <c r="P24" s="37"/>
      <c r="Q24" s="38"/>
      <c r="R24" s="37"/>
      <c r="S24" s="38"/>
      <c r="T24" s="37"/>
      <c r="U24" s="38"/>
      <c r="V24" s="37">
        <f t="shared" ref="V24:W24" si="19">B24+D24+F24+H24+J24+L24+N24+P24+R24+T24</f>
        <v>1</v>
      </c>
      <c r="W24" s="38">
        <f t="shared" si="19"/>
        <v>3.81</v>
      </c>
      <c r="Y24" s="505" t="s">
        <v>139</v>
      </c>
      <c r="Z24" s="37"/>
      <c r="AA24" s="38"/>
      <c r="AB24" s="37"/>
      <c r="AC24" s="38"/>
      <c r="AD24" s="37"/>
      <c r="AE24" s="38"/>
      <c r="AF24" s="37"/>
      <c r="AG24" s="38"/>
      <c r="AH24" s="37"/>
      <c r="AI24" s="38"/>
      <c r="AJ24" s="37"/>
      <c r="AK24" s="38"/>
      <c r="AL24" s="37"/>
      <c r="AM24" s="38"/>
      <c r="AN24" s="37"/>
      <c r="AO24" s="38"/>
      <c r="AP24" s="37"/>
      <c r="AQ24" s="38"/>
      <c r="AR24" s="37"/>
      <c r="AS24" s="38"/>
      <c r="AT24" s="37"/>
      <c r="AU24" s="38"/>
      <c r="AW24" s="505" t="s">
        <v>139</v>
      </c>
      <c r="AX24" s="512"/>
      <c r="AY24" s="513"/>
      <c r="AZ24" s="512"/>
      <c r="BA24" s="513"/>
      <c r="BB24" s="512"/>
      <c r="BC24" s="513"/>
      <c r="BD24" s="512"/>
      <c r="BE24" s="513"/>
      <c r="BF24" s="512"/>
      <c r="BG24" s="513"/>
      <c r="BH24" s="512"/>
      <c r="BI24" s="513"/>
      <c r="BJ24" s="512"/>
      <c r="BK24" s="513"/>
      <c r="BL24" s="512"/>
      <c r="BM24" s="513"/>
      <c r="BN24" s="512"/>
      <c r="BO24" s="513"/>
      <c r="BP24" s="512"/>
      <c r="BQ24" s="513"/>
      <c r="BR24" s="512"/>
      <c r="BS24" s="513"/>
    </row>
    <row r="25" ht="15.75" customHeight="1">
      <c r="A25" s="505" t="s">
        <v>140</v>
      </c>
      <c r="B25" s="37"/>
      <c r="C25" s="38"/>
      <c r="D25" s="37"/>
      <c r="E25" s="38"/>
      <c r="F25" s="37"/>
      <c r="G25" s="38"/>
      <c r="H25" s="37"/>
      <c r="I25" s="38"/>
      <c r="J25" s="37">
        <v>1.0</v>
      </c>
      <c r="K25" s="38">
        <v>4.37</v>
      </c>
      <c r="L25" s="37"/>
      <c r="M25" s="38"/>
      <c r="N25" s="37"/>
      <c r="O25" s="38"/>
      <c r="P25" s="37"/>
      <c r="Q25" s="38"/>
      <c r="R25" s="37"/>
      <c r="S25" s="38"/>
      <c r="T25" s="37"/>
      <c r="U25" s="38"/>
      <c r="V25" s="37">
        <f t="shared" ref="V25:W25" si="20">B25+D25+F25+H25+J25+L25+N25+P25+R25+T25</f>
        <v>1</v>
      </c>
      <c r="W25" s="38">
        <f t="shared" si="20"/>
        <v>4.37</v>
      </c>
      <c r="Y25" s="505" t="s">
        <v>140</v>
      </c>
      <c r="Z25" s="37"/>
      <c r="AA25" s="38"/>
      <c r="AB25" s="37"/>
      <c r="AC25" s="38"/>
      <c r="AD25" s="37"/>
      <c r="AE25" s="38"/>
      <c r="AF25" s="37"/>
      <c r="AG25" s="38"/>
      <c r="AH25" s="37"/>
      <c r="AI25" s="38"/>
      <c r="AJ25" s="37"/>
      <c r="AK25" s="38"/>
      <c r="AL25" s="37"/>
      <c r="AM25" s="38"/>
      <c r="AN25" s="37"/>
      <c r="AO25" s="38"/>
      <c r="AP25" s="37"/>
      <c r="AQ25" s="38"/>
      <c r="AR25" s="37"/>
      <c r="AS25" s="38"/>
      <c r="AT25" s="37"/>
      <c r="AU25" s="38"/>
      <c r="AW25" s="505" t="s">
        <v>140</v>
      </c>
      <c r="AX25" s="512"/>
      <c r="AY25" s="513"/>
      <c r="AZ25" s="512"/>
      <c r="BA25" s="513"/>
      <c r="BB25" s="512"/>
      <c r="BC25" s="513"/>
      <c r="BD25" s="512"/>
      <c r="BE25" s="513"/>
      <c r="BF25" s="512"/>
      <c r="BG25" s="513"/>
      <c r="BH25" s="512"/>
      <c r="BI25" s="513"/>
      <c r="BJ25" s="512"/>
      <c r="BK25" s="513"/>
      <c r="BL25" s="512"/>
      <c r="BM25" s="513"/>
      <c r="BN25" s="512"/>
      <c r="BO25" s="513"/>
      <c r="BP25" s="512"/>
      <c r="BQ25" s="513"/>
      <c r="BR25" s="512"/>
      <c r="BS25" s="513"/>
    </row>
    <row r="26" ht="15.75" customHeight="1">
      <c r="A26" s="505" t="s">
        <v>141</v>
      </c>
      <c r="B26" s="37"/>
      <c r="C26" s="38"/>
      <c r="D26" s="37"/>
      <c r="E26" s="38"/>
      <c r="F26" s="37"/>
      <c r="G26" s="38"/>
      <c r="H26" s="37">
        <v>2.0</v>
      </c>
      <c r="I26" s="38">
        <v>4.89333333333333</v>
      </c>
      <c r="J26" s="37">
        <v>6.0</v>
      </c>
      <c r="K26" s="38">
        <v>31.53961982220816</v>
      </c>
      <c r="L26" s="37">
        <v>1.0</v>
      </c>
      <c r="M26" s="38">
        <v>0.4625</v>
      </c>
      <c r="N26" s="37"/>
      <c r="O26" s="38"/>
      <c r="P26" s="37"/>
      <c r="Q26" s="38"/>
      <c r="R26" s="37"/>
      <c r="S26" s="38"/>
      <c r="T26" s="37"/>
      <c r="U26" s="38"/>
      <c r="V26" s="37">
        <f t="shared" ref="V26:W26" si="21">B26+D26+F26+H26+J26+L26+N26+P26+R26+T26</f>
        <v>9</v>
      </c>
      <c r="W26" s="38">
        <f t="shared" si="21"/>
        <v>36.89545316</v>
      </c>
      <c r="Y26" s="505" t="s">
        <v>141</v>
      </c>
      <c r="Z26" s="37"/>
      <c r="AA26" s="38"/>
      <c r="AB26" s="37"/>
      <c r="AC26" s="38"/>
      <c r="AD26" s="37"/>
      <c r="AE26" s="38"/>
      <c r="AF26" s="37"/>
      <c r="AG26" s="38"/>
      <c r="AH26" s="37">
        <v>3.0</v>
      </c>
      <c r="AI26" s="38">
        <v>6.279999999999999</v>
      </c>
      <c r="AJ26" s="37"/>
      <c r="AK26" s="38"/>
      <c r="AL26" s="37"/>
      <c r="AM26" s="38"/>
      <c r="AN26" s="37"/>
      <c r="AO26" s="38"/>
      <c r="AP26" s="37"/>
      <c r="AQ26" s="38"/>
      <c r="AR26" s="37"/>
      <c r="AS26" s="38"/>
      <c r="AT26" s="37">
        <v>3.0</v>
      </c>
      <c r="AU26" s="38">
        <v>6.279999999999999</v>
      </c>
      <c r="AW26" s="505" t="s">
        <v>141</v>
      </c>
      <c r="AX26" s="512"/>
      <c r="AY26" s="513"/>
      <c r="AZ26" s="512"/>
      <c r="BA26" s="513"/>
      <c r="BB26" s="512"/>
      <c r="BC26" s="513"/>
      <c r="BD26" s="512">
        <v>1.0</v>
      </c>
      <c r="BE26" s="513">
        <v>12.845</v>
      </c>
      <c r="BF26" s="512"/>
      <c r="BG26" s="513"/>
      <c r="BH26" s="512"/>
      <c r="BI26" s="513"/>
      <c r="BJ26" s="512"/>
      <c r="BK26" s="513"/>
      <c r="BL26" s="512"/>
      <c r="BM26" s="513"/>
      <c r="BN26" s="512"/>
      <c r="BO26" s="513"/>
      <c r="BP26" s="512"/>
      <c r="BQ26" s="513"/>
      <c r="BR26" s="512">
        <v>1.0</v>
      </c>
      <c r="BS26" s="513">
        <v>12.845</v>
      </c>
    </row>
    <row r="27" ht="15.75" customHeight="1">
      <c r="A27" s="505" t="s">
        <v>142</v>
      </c>
      <c r="B27" s="37"/>
      <c r="C27" s="38"/>
      <c r="D27" s="37"/>
      <c r="E27" s="38"/>
      <c r="F27" s="37">
        <v>1.0</v>
      </c>
      <c r="G27" s="38">
        <v>2.81</v>
      </c>
      <c r="H27" s="37">
        <v>4.0</v>
      </c>
      <c r="I27" s="38">
        <v>18.551666666666673</v>
      </c>
      <c r="J27" s="37">
        <v>6.0</v>
      </c>
      <c r="K27" s="38">
        <v>37.55</v>
      </c>
      <c r="L27" s="37">
        <v>10.0</v>
      </c>
      <c r="M27" s="38">
        <v>29.466809523809527</v>
      </c>
      <c r="N27" s="37">
        <v>15.0</v>
      </c>
      <c r="O27" s="38">
        <v>47.28416666666667</v>
      </c>
      <c r="P27" s="37">
        <v>12.0</v>
      </c>
      <c r="Q27" s="38">
        <v>112.49613756882911</v>
      </c>
      <c r="R27" s="37">
        <v>18.0</v>
      </c>
      <c r="S27" s="38">
        <v>120.82922222222224</v>
      </c>
      <c r="T27" s="37">
        <v>6.0</v>
      </c>
      <c r="U27" s="38">
        <v>68.27</v>
      </c>
      <c r="V27" s="37">
        <f t="shared" ref="V27:W27" si="22">B27+D27+F27+H27+J27+L27+N27+P27+R27+T27</f>
        <v>72</v>
      </c>
      <c r="W27" s="38">
        <f t="shared" si="22"/>
        <v>437.2580026</v>
      </c>
      <c r="Y27" s="505" t="s">
        <v>142</v>
      </c>
      <c r="Z27" s="37"/>
      <c r="AA27" s="38"/>
      <c r="AB27" s="37"/>
      <c r="AC27" s="38"/>
      <c r="AD27" s="37">
        <v>3.0</v>
      </c>
      <c r="AE27" s="38">
        <v>8.37499999999999</v>
      </c>
      <c r="AF27" s="37">
        <v>1.0</v>
      </c>
      <c r="AG27" s="38">
        <v>7.1</v>
      </c>
      <c r="AH27" s="37">
        <v>5.0</v>
      </c>
      <c r="AI27" s="38">
        <v>16.29</v>
      </c>
      <c r="AJ27" s="37">
        <v>13.0</v>
      </c>
      <c r="AK27" s="38">
        <v>88.96916666666668</v>
      </c>
      <c r="AL27" s="37">
        <v>13.0</v>
      </c>
      <c r="AM27" s="38">
        <v>43.747499999999995</v>
      </c>
      <c r="AN27" s="37">
        <v>17.0</v>
      </c>
      <c r="AO27" s="38">
        <v>129.25530423549574</v>
      </c>
      <c r="AP27" s="37">
        <v>9.0</v>
      </c>
      <c r="AQ27" s="38">
        <v>60.281666666666716</v>
      </c>
      <c r="AR27" s="37">
        <v>2.0</v>
      </c>
      <c r="AS27" s="38">
        <v>14.84</v>
      </c>
      <c r="AT27" s="37">
        <v>63.0</v>
      </c>
      <c r="AU27" s="38">
        <v>368.85863756882907</v>
      </c>
      <c r="AW27" s="505" t="s">
        <v>142</v>
      </c>
      <c r="AX27" s="512"/>
      <c r="AY27" s="513"/>
      <c r="AZ27" s="512">
        <v>1.0</v>
      </c>
      <c r="BA27" s="513">
        <v>2.6</v>
      </c>
      <c r="BB27" s="512">
        <v>1.0</v>
      </c>
      <c r="BC27" s="513">
        <v>2.6</v>
      </c>
      <c r="BD27" s="512">
        <v>1.0</v>
      </c>
      <c r="BE27" s="513">
        <v>2.5</v>
      </c>
      <c r="BF27" s="512">
        <v>5.0</v>
      </c>
      <c r="BG27" s="513">
        <v>17.91</v>
      </c>
      <c r="BH27" s="512">
        <v>9.0</v>
      </c>
      <c r="BI27" s="513">
        <v>28.345</v>
      </c>
      <c r="BJ27" s="512">
        <v>11.0</v>
      </c>
      <c r="BK27" s="513">
        <v>98.54499999999999</v>
      </c>
      <c r="BL27" s="512">
        <v>13.0</v>
      </c>
      <c r="BM27" s="513">
        <v>109.77263799999999</v>
      </c>
      <c r="BN27" s="512">
        <v>9.0</v>
      </c>
      <c r="BO27" s="513">
        <v>116.72999999999999</v>
      </c>
      <c r="BP27" s="512">
        <v>2.0</v>
      </c>
      <c r="BQ27" s="513">
        <v>19.380000000000003</v>
      </c>
      <c r="BR27" s="512">
        <v>52.0</v>
      </c>
      <c r="BS27" s="513">
        <v>398.382638</v>
      </c>
    </row>
    <row r="28" ht="15.75" customHeight="1">
      <c r="A28" s="505" t="s">
        <v>143</v>
      </c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>
        <v>1.0</v>
      </c>
      <c r="M28" s="38">
        <v>3.92</v>
      </c>
      <c r="N28" s="37"/>
      <c r="O28" s="38"/>
      <c r="P28" s="37"/>
      <c r="Q28" s="38"/>
      <c r="R28" s="37"/>
      <c r="S28" s="38"/>
      <c r="T28" s="37"/>
      <c r="U28" s="38"/>
      <c r="V28" s="37">
        <f t="shared" ref="V28:W28" si="23">B28+D28+F28+H28+J28+L28+N28+P28+R28+T28</f>
        <v>1</v>
      </c>
      <c r="W28" s="38">
        <f t="shared" si="23"/>
        <v>3.92</v>
      </c>
      <c r="Y28" s="505" t="s">
        <v>143</v>
      </c>
      <c r="Z28" s="37"/>
      <c r="AA28" s="38"/>
      <c r="AB28" s="37"/>
      <c r="AC28" s="38"/>
      <c r="AD28" s="37"/>
      <c r="AE28" s="38"/>
      <c r="AF28" s="37"/>
      <c r="AG28" s="38"/>
      <c r="AH28" s="37"/>
      <c r="AI28" s="38"/>
      <c r="AJ28" s="37"/>
      <c r="AK28" s="38"/>
      <c r="AL28" s="37"/>
      <c r="AM28" s="38"/>
      <c r="AN28" s="37"/>
      <c r="AO28" s="38"/>
      <c r="AP28" s="37"/>
      <c r="AQ28" s="38"/>
      <c r="AR28" s="37"/>
      <c r="AS28" s="38"/>
      <c r="AT28" s="37"/>
      <c r="AU28" s="38"/>
      <c r="AW28" s="505" t="s">
        <v>143</v>
      </c>
      <c r="AX28" s="512"/>
      <c r="AY28" s="513"/>
      <c r="AZ28" s="512"/>
      <c r="BA28" s="513"/>
      <c r="BB28" s="512"/>
      <c r="BC28" s="513"/>
      <c r="BD28" s="512"/>
      <c r="BE28" s="513"/>
      <c r="BF28" s="512"/>
      <c r="BG28" s="513"/>
      <c r="BH28" s="512"/>
      <c r="BI28" s="513"/>
      <c r="BJ28" s="512"/>
      <c r="BK28" s="513"/>
      <c r="BL28" s="512"/>
      <c r="BM28" s="513"/>
      <c r="BN28" s="512"/>
      <c r="BO28" s="513"/>
      <c r="BP28" s="512"/>
      <c r="BQ28" s="513"/>
      <c r="BR28" s="512"/>
      <c r="BS28" s="513"/>
    </row>
    <row r="29" ht="15.75" customHeight="1">
      <c r="A29" s="505" t="s">
        <v>145</v>
      </c>
      <c r="B29" s="37"/>
      <c r="C29" s="38"/>
      <c r="D29" s="37"/>
      <c r="E29" s="38"/>
      <c r="F29" s="37"/>
      <c r="G29" s="38"/>
      <c r="H29" s="37"/>
      <c r="I29" s="38"/>
      <c r="J29" s="37">
        <v>1.0</v>
      </c>
      <c r="K29" s="38">
        <v>4.785</v>
      </c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>
        <f t="shared" ref="V29:W29" si="24">B29+D29+F29+H29+J29+L29+N29+P29+R29+T29</f>
        <v>1</v>
      </c>
      <c r="W29" s="38">
        <f t="shared" si="24"/>
        <v>4.785</v>
      </c>
      <c r="Y29" s="505" t="s">
        <v>145</v>
      </c>
      <c r="Z29" s="37"/>
      <c r="AA29" s="38"/>
      <c r="AB29" s="37"/>
      <c r="AC29" s="38"/>
      <c r="AD29" s="37"/>
      <c r="AE29" s="38"/>
      <c r="AF29" s="37"/>
      <c r="AG29" s="38"/>
      <c r="AH29" s="37"/>
      <c r="AI29" s="38"/>
      <c r="AJ29" s="37">
        <v>1.0</v>
      </c>
      <c r="AK29" s="38">
        <v>0.17</v>
      </c>
      <c r="AL29" s="37"/>
      <c r="AM29" s="38"/>
      <c r="AN29" s="37"/>
      <c r="AO29" s="38"/>
      <c r="AP29" s="37"/>
      <c r="AQ29" s="38"/>
      <c r="AR29" s="37"/>
      <c r="AS29" s="38"/>
      <c r="AT29" s="37">
        <v>1.0</v>
      </c>
      <c r="AU29" s="38">
        <v>0.17</v>
      </c>
      <c r="AW29" s="505" t="s">
        <v>145</v>
      </c>
      <c r="AX29" s="512"/>
      <c r="AY29" s="513"/>
      <c r="AZ29" s="512"/>
      <c r="BA29" s="513"/>
      <c r="BB29" s="512">
        <v>1.0</v>
      </c>
      <c r="BC29" s="513">
        <v>1.03</v>
      </c>
      <c r="BD29" s="512"/>
      <c r="BE29" s="513"/>
      <c r="BF29" s="512"/>
      <c r="BG29" s="513"/>
      <c r="BH29" s="512"/>
      <c r="BI29" s="513"/>
      <c r="BJ29" s="512"/>
      <c r="BK29" s="513"/>
      <c r="BL29" s="512"/>
      <c r="BM29" s="513"/>
      <c r="BN29" s="512"/>
      <c r="BO29" s="513"/>
      <c r="BP29" s="512"/>
      <c r="BQ29" s="513"/>
      <c r="BR29" s="512">
        <v>1.0</v>
      </c>
      <c r="BS29" s="513">
        <v>1.03</v>
      </c>
    </row>
    <row r="30" ht="15.75" customHeight="1">
      <c r="A30" s="505" t="s">
        <v>146</v>
      </c>
      <c r="B30" s="37"/>
      <c r="C30" s="38"/>
      <c r="D30" s="37"/>
      <c r="E30" s="38"/>
      <c r="F30" s="37"/>
      <c r="G30" s="38"/>
      <c r="H30" s="37">
        <v>2.0</v>
      </c>
      <c r="I30" s="38">
        <v>3.3899999999999997</v>
      </c>
      <c r="J30" s="37">
        <v>3.0</v>
      </c>
      <c r="K30" s="38">
        <v>13.65</v>
      </c>
      <c r="L30" s="37"/>
      <c r="M30" s="38"/>
      <c r="N30" s="37"/>
      <c r="O30" s="38"/>
      <c r="P30" s="37"/>
      <c r="Q30" s="38"/>
      <c r="R30" s="37">
        <v>1.0</v>
      </c>
      <c r="S30" s="38">
        <v>3.6</v>
      </c>
      <c r="T30" s="37">
        <v>1.0</v>
      </c>
      <c r="U30" s="38">
        <v>0.69</v>
      </c>
      <c r="V30" s="37">
        <f t="shared" ref="V30:W30" si="25">B30+D30+F30+H30+J30+L30+N30+P30+R30+T30</f>
        <v>7</v>
      </c>
      <c r="W30" s="38">
        <f t="shared" si="25"/>
        <v>21.33</v>
      </c>
      <c r="Y30" s="505" t="s">
        <v>146</v>
      </c>
      <c r="Z30" s="37"/>
      <c r="AA30" s="38"/>
      <c r="AB30" s="37"/>
      <c r="AC30" s="38"/>
      <c r="AD30" s="37">
        <v>1.0</v>
      </c>
      <c r="AE30" s="38">
        <v>0.67</v>
      </c>
      <c r="AF30" s="37">
        <v>1.0</v>
      </c>
      <c r="AG30" s="38">
        <v>3.4</v>
      </c>
      <c r="AH30" s="37">
        <v>3.0</v>
      </c>
      <c r="AI30" s="38">
        <v>6.953333333333339</v>
      </c>
      <c r="AJ30" s="37"/>
      <c r="AK30" s="38"/>
      <c r="AL30" s="37"/>
      <c r="AM30" s="38"/>
      <c r="AN30" s="37">
        <v>1.0</v>
      </c>
      <c r="AO30" s="38">
        <v>3.6</v>
      </c>
      <c r="AP30" s="37"/>
      <c r="AQ30" s="38"/>
      <c r="AR30" s="37"/>
      <c r="AS30" s="38"/>
      <c r="AT30" s="37">
        <v>6.0</v>
      </c>
      <c r="AU30" s="38">
        <v>14.62333333333334</v>
      </c>
      <c r="AW30" s="505" t="s">
        <v>146</v>
      </c>
      <c r="AX30" s="512"/>
      <c r="AY30" s="513"/>
      <c r="AZ30" s="512"/>
      <c r="BA30" s="513"/>
      <c r="BB30" s="512"/>
      <c r="BC30" s="513"/>
      <c r="BD30" s="512">
        <v>1.0</v>
      </c>
      <c r="BE30" s="513">
        <v>1.87</v>
      </c>
      <c r="BF30" s="512"/>
      <c r="BG30" s="513"/>
      <c r="BH30" s="512"/>
      <c r="BI30" s="513"/>
      <c r="BJ30" s="512"/>
      <c r="BK30" s="513"/>
      <c r="BL30" s="512">
        <v>2.0</v>
      </c>
      <c r="BM30" s="513">
        <v>23.1</v>
      </c>
      <c r="BN30" s="512"/>
      <c r="BO30" s="513"/>
      <c r="BP30" s="512"/>
      <c r="BQ30" s="513"/>
      <c r="BR30" s="512">
        <v>3.0</v>
      </c>
      <c r="BS30" s="513">
        <v>24.97</v>
      </c>
    </row>
    <row r="31" ht="15.75" customHeight="1">
      <c r="A31" s="505" t="s">
        <v>147</v>
      </c>
      <c r="B31" s="37"/>
      <c r="C31" s="38"/>
      <c r="D31" s="37"/>
      <c r="E31" s="38"/>
      <c r="F31" s="37"/>
      <c r="G31" s="38"/>
      <c r="H31" s="37">
        <v>1.0</v>
      </c>
      <c r="I31" s="38">
        <v>24.0333333333333</v>
      </c>
      <c r="J31" s="37">
        <v>3.0</v>
      </c>
      <c r="K31" s="38">
        <v>27.15</v>
      </c>
      <c r="L31" s="37">
        <v>5.0</v>
      </c>
      <c r="M31" s="38">
        <v>29.770000000000003</v>
      </c>
      <c r="N31" s="37"/>
      <c r="O31" s="38"/>
      <c r="P31" s="37"/>
      <c r="Q31" s="38"/>
      <c r="R31" s="37"/>
      <c r="S31" s="38"/>
      <c r="T31" s="37"/>
      <c r="U31" s="38"/>
      <c r="V31" s="37">
        <f t="shared" ref="V31:W31" si="26">B31+D31+F31+H31+J31+L31+N31+P31+R31+T31</f>
        <v>9</v>
      </c>
      <c r="W31" s="38">
        <f t="shared" si="26"/>
        <v>80.95333333</v>
      </c>
      <c r="Y31" s="505" t="s">
        <v>147</v>
      </c>
      <c r="Z31" s="37"/>
      <c r="AA31" s="38"/>
      <c r="AB31" s="37"/>
      <c r="AC31" s="38"/>
      <c r="AD31" s="37">
        <v>1.0</v>
      </c>
      <c r="AE31" s="38">
        <v>0.13</v>
      </c>
      <c r="AF31" s="37">
        <v>7.0</v>
      </c>
      <c r="AG31" s="38">
        <v>13.586000000000002</v>
      </c>
      <c r="AH31" s="37">
        <v>5.0</v>
      </c>
      <c r="AI31" s="38">
        <v>15.46</v>
      </c>
      <c r="AJ31" s="37">
        <v>3.0</v>
      </c>
      <c r="AK31" s="38">
        <v>8.2</v>
      </c>
      <c r="AL31" s="37"/>
      <c r="AM31" s="38"/>
      <c r="AN31" s="37"/>
      <c r="AO31" s="38"/>
      <c r="AP31" s="37"/>
      <c r="AQ31" s="38"/>
      <c r="AR31" s="37"/>
      <c r="AS31" s="38"/>
      <c r="AT31" s="37">
        <v>16.0</v>
      </c>
      <c r="AU31" s="38">
        <v>37.376</v>
      </c>
      <c r="AW31" s="505" t="s">
        <v>147</v>
      </c>
      <c r="AX31" s="512"/>
      <c r="AY31" s="513"/>
      <c r="AZ31" s="512"/>
      <c r="BA31" s="513"/>
      <c r="BB31" s="512"/>
      <c r="BC31" s="513"/>
      <c r="BD31" s="512">
        <v>3.0</v>
      </c>
      <c r="BE31" s="513">
        <v>12.866</v>
      </c>
      <c r="BF31" s="512">
        <v>1.0</v>
      </c>
      <c r="BG31" s="513">
        <v>4.6</v>
      </c>
      <c r="BH31" s="512">
        <v>1.0</v>
      </c>
      <c r="BI31" s="513">
        <v>1.1</v>
      </c>
      <c r="BJ31" s="512"/>
      <c r="BK31" s="513"/>
      <c r="BL31" s="512"/>
      <c r="BM31" s="513"/>
      <c r="BN31" s="512"/>
      <c r="BO31" s="513"/>
      <c r="BP31" s="512"/>
      <c r="BQ31" s="513"/>
      <c r="BR31" s="512">
        <v>5.0</v>
      </c>
      <c r="BS31" s="513">
        <v>18.566000000000003</v>
      </c>
    </row>
    <row r="32" ht="15.75" customHeight="1">
      <c r="A32" s="505" t="s">
        <v>148</v>
      </c>
      <c r="B32" s="37"/>
      <c r="C32" s="38"/>
      <c r="D32" s="37">
        <v>1.0</v>
      </c>
      <c r="E32" s="38">
        <v>0.666666666666667</v>
      </c>
      <c r="F32" s="37"/>
      <c r="G32" s="38"/>
      <c r="H32" s="37"/>
      <c r="I32" s="38"/>
      <c r="J32" s="37">
        <v>1.0</v>
      </c>
      <c r="K32" s="38">
        <v>9.6</v>
      </c>
      <c r="L32" s="37">
        <v>4.0</v>
      </c>
      <c r="M32" s="38">
        <v>12.915</v>
      </c>
      <c r="N32" s="37">
        <v>3.0</v>
      </c>
      <c r="O32" s="38">
        <v>38.115</v>
      </c>
      <c r="P32" s="37">
        <v>3.0</v>
      </c>
      <c r="Q32" s="38">
        <v>58.11878923766816</v>
      </c>
      <c r="R32" s="37"/>
      <c r="S32" s="38"/>
      <c r="T32" s="37"/>
      <c r="U32" s="38"/>
      <c r="V32" s="37">
        <f t="shared" ref="V32:W32" si="27">B32+D32+F32+H32+J32+L32+N32+P32+R32+T32</f>
        <v>12</v>
      </c>
      <c r="W32" s="38">
        <f t="shared" si="27"/>
        <v>119.4154559</v>
      </c>
      <c r="Y32" s="505" t="s">
        <v>148</v>
      </c>
      <c r="Z32" s="37"/>
      <c r="AA32" s="38"/>
      <c r="AB32" s="37"/>
      <c r="AC32" s="38"/>
      <c r="AD32" s="37"/>
      <c r="AE32" s="38"/>
      <c r="AF32" s="37"/>
      <c r="AG32" s="38"/>
      <c r="AH32" s="37">
        <v>5.0</v>
      </c>
      <c r="AI32" s="38">
        <v>4.692639244558255</v>
      </c>
      <c r="AJ32" s="37">
        <v>3.0</v>
      </c>
      <c r="AK32" s="38">
        <v>11.616666666666681</v>
      </c>
      <c r="AL32" s="37">
        <v>3.0</v>
      </c>
      <c r="AM32" s="38">
        <v>37.410000000000004</v>
      </c>
      <c r="AN32" s="37">
        <v>3.0</v>
      </c>
      <c r="AO32" s="38">
        <v>60.13055187637966</v>
      </c>
      <c r="AP32" s="37"/>
      <c r="AQ32" s="38"/>
      <c r="AR32" s="37"/>
      <c r="AS32" s="38"/>
      <c r="AT32" s="37">
        <v>14.0</v>
      </c>
      <c r="AU32" s="38">
        <v>113.84985778760458</v>
      </c>
      <c r="AW32" s="505" t="s">
        <v>148</v>
      </c>
      <c r="AX32" s="512"/>
      <c r="AY32" s="513"/>
      <c r="AZ32" s="512"/>
      <c r="BA32" s="513"/>
      <c r="BB32" s="512"/>
      <c r="BC32" s="513"/>
      <c r="BD32" s="512">
        <v>1.0</v>
      </c>
      <c r="BE32" s="513">
        <v>0.7</v>
      </c>
      <c r="BF32" s="512">
        <v>4.0</v>
      </c>
      <c r="BG32" s="513">
        <v>30.511508</v>
      </c>
      <c r="BH32" s="512">
        <v>2.0</v>
      </c>
      <c r="BI32" s="513">
        <v>36.11</v>
      </c>
      <c r="BJ32" s="512">
        <v>3.0</v>
      </c>
      <c r="BK32" s="513">
        <v>69.48927499999999</v>
      </c>
      <c r="BL32" s="512">
        <v>2.0</v>
      </c>
      <c r="BM32" s="513">
        <v>15.87</v>
      </c>
      <c r="BN32" s="512">
        <v>1.0</v>
      </c>
      <c r="BO32" s="513">
        <v>3.5</v>
      </c>
      <c r="BP32" s="512"/>
      <c r="BQ32" s="513"/>
      <c r="BR32" s="512">
        <v>13.0</v>
      </c>
      <c r="BS32" s="513">
        <v>156.180783</v>
      </c>
    </row>
    <row r="33" ht="15.75" customHeight="1">
      <c r="A33" s="505" t="s">
        <v>149</v>
      </c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>
        <f t="shared" ref="V33:W33" si="28">B33+D33+F33+H33+J33+L33+N33+P33+R33+T33</f>
        <v>0</v>
      </c>
      <c r="W33" s="38">
        <f t="shared" si="28"/>
        <v>0</v>
      </c>
      <c r="Y33" s="505" t="s">
        <v>149</v>
      </c>
      <c r="Z33" s="37"/>
      <c r="AA33" s="38"/>
      <c r="AB33" s="37"/>
      <c r="AC33" s="38"/>
      <c r="AD33" s="37"/>
      <c r="AE33" s="38"/>
      <c r="AF33" s="37">
        <v>2.0</v>
      </c>
      <c r="AG33" s="38">
        <v>8.55</v>
      </c>
      <c r="AH33" s="37"/>
      <c r="AI33" s="38"/>
      <c r="AJ33" s="37"/>
      <c r="AK33" s="38"/>
      <c r="AL33" s="37"/>
      <c r="AM33" s="38"/>
      <c r="AN33" s="37"/>
      <c r="AO33" s="38"/>
      <c r="AP33" s="37"/>
      <c r="AQ33" s="38"/>
      <c r="AR33" s="37"/>
      <c r="AS33" s="38"/>
      <c r="AT33" s="37">
        <v>2.0</v>
      </c>
      <c r="AU33" s="38">
        <v>8.55</v>
      </c>
      <c r="AW33" s="505" t="s">
        <v>149</v>
      </c>
      <c r="AX33" s="512"/>
      <c r="AY33" s="513"/>
      <c r="AZ33" s="512"/>
      <c r="BA33" s="513"/>
      <c r="BB33" s="512"/>
      <c r="BC33" s="513"/>
      <c r="BD33" s="512"/>
      <c r="BE33" s="513"/>
      <c r="BF33" s="512"/>
      <c r="BG33" s="513"/>
      <c r="BH33" s="512"/>
      <c r="BI33" s="513"/>
      <c r="BJ33" s="512"/>
      <c r="BK33" s="513"/>
      <c r="BL33" s="512"/>
      <c r="BM33" s="513"/>
      <c r="BN33" s="512"/>
      <c r="BO33" s="513"/>
      <c r="BP33" s="512"/>
      <c r="BQ33" s="513"/>
      <c r="BR33" s="512"/>
      <c r="BS33" s="513"/>
    </row>
    <row r="34" ht="15.75" customHeight="1">
      <c r="A34" s="505" t="s">
        <v>150</v>
      </c>
      <c r="B34" s="37"/>
      <c r="C34" s="38"/>
      <c r="D34" s="37"/>
      <c r="E34" s="38"/>
      <c r="F34" s="37"/>
      <c r="G34" s="38"/>
      <c r="H34" s="37"/>
      <c r="I34" s="38"/>
      <c r="J34" s="37">
        <v>1.0</v>
      </c>
      <c r="K34" s="38">
        <v>17.74</v>
      </c>
      <c r="L34" s="37"/>
      <c r="M34" s="38"/>
      <c r="N34" s="37"/>
      <c r="O34" s="38"/>
      <c r="P34" s="37"/>
      <c r="Q34" s="38"/>
      <c r="R34" s="37"/>
      <c r="S34" s="38"/>
      <c r="T34" s="37"/>
      <c r="U34" s="38"/>
      <c r="V34" s="37">
        <f t="shared" ref="V34:W34" si="29">B34+D34+F34+H34+J34+L34+N34+P34+R34+T34</f>
        <v>1</v>
      </c>
      <c r="W34" s="38">
        <f t="shared" si="29"/>
        <v>17.74</v>
      </c>
      <c r="Y34" s="505" t="s">
        <v>150</v>
      </c>
      <c r="Z34" s="37"/>
      <c r="AA34" s="38"/>
      <c r="AB34" s="37"/>
      <c r="AC34" s="38"/>
      <c r="AD34" s="37"/>
      <c r="AE34" s="38"/>
      <c r="AF34" s="37">
        <v>2.0</v>
      </c>
      <c r="AG34" s="38">
        <v>17.605681818181818</v>
      </c>
      <c r="AH34" s="37"/>
      <c r="AI34" s="38"/>
      <c r="AJ34" s="37"/>
      <c r="AK34" s="38"/>
      <c r="AL34" s="37"/>
      <c r="AM34" s="38"/>
      <c r="AN34" s="37"/>
      <c r="AO34" s="38"/>
      <c r="AP34" s="37"/>
      <c r="AQ34" s="38"/>
      <c r="AR34" s="37"/>
      <c r="AS34" s="38"/>
      <c r="AT34" s="37">
        <v>2.0</v>
      </c>
      <c r="AU34" s="38">
        <v>17.605681818181818</v>
      </c>
      <c r="AW34" s="505" t="s">
        <v>150</v>
      </c>
      <c r="AX34" s="512"/>
      <c r="AY34" s="513"/>
      <c r="AZ34" s="512"/>
      <c r="BA34" s="513"/>
      <c r="BB34" s="512"/>
      <c r="BC34" s="513"/>
      <c r="BD34" s="512"/>
      <c r="BE34" s="513"/>
      <c r="BF34" s="512"/>
      <c r="BG34" s="513"/>
      <c r="BH34" s="512"/>
      <c r="BI34" s="513"/>
      <c r="BJ34" s="512"/>
      <c r="BK34" s="513"/>
      <c r="BL34" s="512"/>
      <c r="BM34" s="513"/>
      <c r="BN34" s="512"/>
      <c r="BO34" s="513"/>
      <c r="BP34" s="512"/>
      <c r="BQ34" s="513"/>
      <c r="BR34" s="512"/>
      <c r="BS34" s="513"/>
    </row>
    <row r="35" ht="15.75" customHeight="1">
      <c r="A35" s="505" t="s">
        <v>151</v>
      </c>
      <c r="B35" s="37"/>
      <c r="C35" s="38"/>
      <c r="D35" s="37"/>
      <c r="E35" s="38"/>
      <c r="F35" s="37"/>
      <c r="G35" s="38"/>
      <c r="H35" s="37">
        <v>1.0</v>
      </c>
      <c r="I35" s="38">
        <v>0.28</v>
      </c>
      <c r="J35" s="37">
        <v>1.0</v>
      </c>
      <c r="K35" s="38">
        <v>0.6</v>
      </c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>
        <f t="shared" ref="V35:W35" si="30">B35+D35+F35+H35+J35+L35+N35+P35+R35+T35</f>
        <v>2</v>
      </c>
      <c r="W35" s="38">
        <f t="shared" si="30"/>
        <v>0.88</v>
      </c>
      <c r="Y35" s="505" t="s">
        <v>151</v>
      </c>
      <c r="Z35" s="37"/>
      <c r="AA35" s="38"/>
      <c r="AB35" s="37"/>
      <c r="AC35" s="38"/>
      <c r="AD35" s="37"/>
      <c r="AE35" s="38"/>
      <c r="AF35" s="37">
        <v>1.0</v>
      </c>
      <c r="AG35" s="38">
        <v>0.41</v>
      </c>
      <c r="AH35" s="37"/>
      <c r="AI35" s="38"/>
      <c r="AJ35" s="37"/>
      <c r="AK35" s="38"/>
      <c r="AL35" s="37"/>
      <c r="AM35" s="38"/>
      <c r="AN35" s="37"/>
      <c r="AO35" s="38"/>
      <c r="AP35" s="37"/>
      <c r="AQ35" s="38"/>
      <c r="AR35" s="37"/>
      <c r="AS35" s="38"/>
      <c r="AT35" s="37">
        <v>1.0</v>
      </c>
      <c r="AU35" s="38">
        <v>0.41</v>
      </c>
      <c r="AW35" s="505" t="s">
        <v>151</v>
      </c>
      <c r="AX35" s="512"/>
      <c r="AY35" s="513"/>
      <c r="AZ35" s="512"/>
      <c r="BA35" s="513"/>
      <c r="BB35" s="512"/>
      <c r="BC35" s="513"/>
      <c r="BD35" s="512"/>
      <c r="BE35" s="513"/>
      <c r="BF35" s="512"/>
      <c r="BG35" s="513"/>
      <c r="BH35" s="512"/>
      <c r="BI35" s="513"/>
      <c r="BJ35" s="512"/>
      <c r="BK35" s="513"/>
      <c r="BL35" s="512"/>
      <c r="BM35" s="513"/>
      <c r="BN35" s="512"/>
      <c r="BO35" s="513"/>
      <c r="BP35" s="512"/>
      <c r="BQ35" s="513"/>
      <c r="BR35" s="512"/>
      <c r="BS35" s="513"/>
    </row>
    <row r="36" ht="15.75" customHeight="1">
      <c r="A36" s="505" t="s">
        <v>152</v>
      </c>
      <c r="B36" s="37"/>
      <c r="C36" s="38"/>
      <c r="D36" s="37"/>
      <c r="E36" s="38"/>
      <c r="F36" s="37"/>
      <c r="G36" s="38"/>
      <c r="H36" s="37"/>
      <c r="I36" s="38"/>
      <c r="J36" s="37">
        <v>4.0</v>
      </c>
      <c r="K36" s="38">
        <v>15.98</v>
      </c>
      <c r="L36" s="37"/>
      <c r="M36" s="38"/>
      <c r="N36" s="37"/>
      <c r="O36" s="38"/>
      <c r="P36" s="37"/>
      <c r="Q36" s="38"/>
      <c r="R36" s="37"/>
      <c r="S36" s="38"/>
      <c r="T36" s="37"/>
      <c r="U36" s="38"/>
      <c r="V36" s="37">
        <f t="shared" ref="V36:W36" si="31">B36+D36+F36+H36+J36+L36+N36+P36+R36+T36</f>
        <v>4</v>
      </c>
      <c r="W36" s="38">
        <f t="shared" si="31"/>
        <v>15.98</v>
      </c>
      <c r="Y36" s="505" t="s">
        <v>152</v>
      </c>
      <c r="Z36" s="37"/>
      <c r="AA36" s="38"/>
      <c r="AB36" s="37"/>
      <c r="AC36" s="38"/>
      <c r="AD36" s="37">
        <v>1.0</v>
      </c>
      <c r="AE36" s="38">
        <v>0.59</v>
      </c>
      <c r="AF36" s="37">
        <v>2.0</v>
      </c>
      <c r="AG36" s="38">
        <v>15.05</v>
      </c>
      <c r="AH36" s="37">
        <v>2.0</v>
      </c>
      <c r="AI36" s="38">
        <v>19.715</v>
      </c>
      <c r="AJ36" s="37">
        <v>1.0</v>
      </c>
      <c r="AK36" s="38">
        <v>62.51</v>
      </c>
      <c r="AL36" s="37"/>
      <c r="AM36" s="38"/>
      <c r="AN36" s="37"/>
      <c r="AO36" s="38"/>
      <c r="AP36" s="37"/>
      <c r="AQ36" s="38"/>
      <c r="AR36" s="37"/>
      <c r="AS36" s="38"/>
      <c r="AT36" s="37">
        <v>6.0</v>
      </c>
      <c r="AU36" s="38">
        <v>97.86500000000001</v>
      </c>
      <c r="AW36" s="505" t="s">
        <v>152</v>
      </c>
      <c r="AX36" s="512"/>
      <c r="AY36" s="513"/>
      <c r="AZ36" s="512"/>
      <c r="BA36" s="513"/>
      <c r="BB36" s="512"/>
      <c r="BC36" s="513"/>
      <c r="BD36" s="512">
        <v>1.0</v>
      </c>
      <c r="BE36" s="513">
        <v>18.9</v>
      </c>
      <c r="BF36" s="512"/>
      <c r="BG36" s="513"/>
      <c r="BH36" s="512"/>
      <c r="BI36" s="513"/>
      <c r="BJ36" s="512"/>
      <c r="BK36" s="513"/>
      <c r="BL36" s="512"/>
      <c r="BM36" s="513"/>
      <c r="BN36" s="512"/>
      <c r="BO36" s="513"/>
      <c r="BP36" s="512"/>
      <c r="BQ36" s="513"/>
      <c r="BR36" s="512">
        <v>1.0</v>
      </c>
      <c r="BS36" s="513">
        <v>18.9</v>
      </c>
    </row>
    <row r="37" ht="15.75" customHeight="1">
      <c r="A37" s="505" t="s">
        <v>153</v>
      </c>
      <c r="B37" s="37"/>
      <c r="C37" s="38"/>
      <c r="D37" s="37"/>
      <c r="E37" s="38"/>
      <c r="F37" s="37"/>
      <c r="G37" s="38"/>
      <c r="H37" s="37"/>
      <c r="I37" s="38"/>
      <c r="J37" s="37">
        <v>1.0</v>
      </c>
      <c r="K37" s="38">
        <v>2.2</v>
      </c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>
        <f t="shared" ref="V37:W37" si="32">B37+D37+F37+H37+J37+L37+N37+P37+R37+T37</f>
        <v>1</v>
      </c>
      <c r="W37" s="38">
        <f t="shared" si="32"/>
        <v>2.2</v>
      </c>
      <c r="Y37" s="505" t="s">
        <v>153</v>
      </c>
      <c r="Z37" s="37"/>
      <c r="AA37" s="38"/>
      <c r="AB37" s="37"/>
      <c r="AC37" s="38"/>
      <c r="AD37" s="37"/>
      <c r="AE37" s="38"/>
      <c r="AF37" s="37">
        <v>1.0</v>
      </c>
      <c r="AG37" s="38">
        <v>2.5425</v>
      </c>
      <c r="AH37" s="37"/>
      <c r="AI37" s="38"/>
      <c r="AJ37" s="37"/>
      <c r="AK37" s="38"/>
      <c r="AL37" s="37"/>
      <c r="AM37" s="38"/>
      <c r="AN37" s="37"/>
      <c r="AO37" s="38"/>
      <c r="AP37" s="37"/>
      <c r="AQ37" s="38"/>
      <c r="AR37" s="37"/>
      <c r="AS37" s="38"/>
      <c r="AT37" s="37">
        <v>1.0</v>
      </c>
      <c r="AU37" s="38">
        <v>2.5425</v>
      </c>
      <c r="AW37" s="505" t="s">
        <v>153</v>
      </c>
      <c r="AX37" s="512"/>
      <c r="AY37" s="513"/>
      <c r="AZ37" s="512"/>
      <c r="BA37" s="513"/>
      <c r="BB37" s="512"/>
      <c r="BC37" s="513"/>
      <c r="BD37" s="512"/>
      <c r="BE37" s="513"/>
      <c r="BF37" s="512"/>
      <c r="BG37" s="513"/>
      <c r="BH37" s="512"/>
      <c r="BI37" s="513"/>
      <c r="BJ37" s="512"/>
      <c r="BK37" s="513"/>
      <c r="BL37" s="512"/>
      <c r="BM37" s="513"/>
      <c r="BN37" s="512"/>
      <c r="BO37" s="513"/>
      <c r="BP37" s="512"/>
      <c r="BQ37" s="513"/>
      <c r="BR37" s="512"/>
      <c r="BS37" s="513"/>
    </row>
    <row r="38" ht="15.75" customHeight="1">
      <c r="A38" s="505" t="s">
        <v>154</v>
      </c>
      <c r="B38" s="37"/>
      <c r="C38" s="38"/>
      <c r="D38" s="37"/>
      <c r="E38" s="38"/>
      <c r="F38" s="37">
        <v>1.0</v>
      </c>
      <c r="G38" s="38">
        <v>14.2</v>
      </c>
      <c r="H38" s="37">
        <v>13.0</v>
      </c>
      <c r="I38" s="38">
        <v>53.717371794871795</v>
      </c>
      <c r="J38" s="37">
        <v>14.0</v>
      </c>
      <c r="K38" s="38">
        <v>34.69441666666667</v>
      </c>
      <c r="L38" s="37">
        <v>8.0</v>
      </c>
      <c r="M38" s="38">
        <v>52.85</v>
      </c>
      <c r="N38" s="37">
        <v>3.0</v>
      </c>
      <c r="O38" s="38">
        <v>2.6425</v>
      </c>
      <c r="P38" s="37"/>
      <c r="Q38" s="38"/>
      <c r="R38" s="37"/>
      <c r="S38" s="38"/>
      <c r="T38" s="37"/>
      <c r="U38" s="38"/>
      <c r="V38" s="37">
        <f t="shared" ref="V38:W38" si="33">B38+D38+F38+H38+J38+L38+N38+P38+R38+T38</f>
        <v>39</v>
      </c>
      <c r="W38" s="38">
        <f t="shared" si="33"/>
        <v>158.1042885</v>
      </c>
      <c r="Y38" s="505" t="s">
        <v>154</v>
      </c>
      <c r="Z38" s="37"/>
      <c r="AA38" s="38"/>
      <c r="AB38" s="37"/>
      <c r="AC38" s="38"/>
      <c r="AD38" s="37">
        <v>1.0</v>
      </c>
      <c r="AE38" s="38">
        <v>1.73333333333333</v>
      </c>
      <c r="AF38" s="37">
        <v>25.0</v>
      </c>
      <c r="AG38" s="38">
        <v>58.63033333333333</v>
      </c>
      <c r="AH38" s="37">
        <v>9.0</v>
      </c>
      <c r="AI38" s="38">
        <v>52.391933993399334</v>
      </c>
      <c r="AJ38" s="37">
        <v>8.0</v>
      </c>
      <c r="AK38" s="38">
        <v>32.471</v>
      </c>
      <c r="AL38" s="37">
        <v>2.0</v>
      </c>
      <c r="AM38" s="38">
        <v>1.26</v>
      </c>
      <c r="AN38" s="37"/>
      <c r="AO38" s="38"/>
      <c r="AP38" s="37"/>
      <c r="AQ38" s="38"/>
      <c r="AR38" s="37"/>
      <c r="AS38" s="38"/>
      <c r="AT38" s="37">
        <v>45.0</v>
      </c>
      <c r="AU38" s="38">
        <v>146.48660066006605</v>
      </c>
      <c r="AW38" s="505" t="s">
        <v>154</v>
      </c>
      <c r="AX38" s="512"/>
      <c r="AY38" s="513"/>
      <c r="AZ38" s="512"/>
      <c r="BA38" s="513"/>
      <c r="BB38" s="512">
        <v>1.0</v>
      </c>
      <c r="BC38" s="513">
        <v>2.3</v>
      </c>
      <c r="BD38" s="512">
        <v>6.0</v>
      </c>
      <c r="BE38" s="513">
        <v>20.491985999999997</v>
      </c>
      <c r="BF38" s="512">
        <v>3.0</v>
      </c>
      <c r="BG38" s="513">
        <v>92.626629</v>
      </c>
      <c r="BH38" s="512">
        <v>3.0</v>
      </c>
      <c r="BI38" s="513">
        <v>7.005</v>
      </c>
      <c r="BJ38" s="512"/>
      <c r="BK38" s="513"/>
      <c r="BL38" s="512"/>
      <c r="BM38" s="513"/>
      <c r="BN38" s="512"/>
      <c r="BO38" s="513"/>
      <c r="BP38" s="512"/>
      <c r="BQ38" s="513"/>
      <c r="BR38" s="512">
        <v>13.0</v>
      </c>
      <c r="BS38" s="513">
        <v>122.423615</v>
      </c>
    </row>
    <row r="39" ht="15.75" customHeight="1">
      <c r="A39" s="505" t="s">
        <v>155</v>
      </c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>
        <f t="shared" ref="V39:W39" si="34">B39+D39+F39+H39+J39+L39+N39+P39+R39+T39</f>
        <v>0</v>
      </c>
      <c r="W39" s="38">
        <f t="shared" si="34"/>
        <v>0</v>
      </c>
      <c r="Y39" s="505" t="s">
        <v>155</v>
      </c>
      <c r="Z39" s="37"/>
      <c r="AA39" s="38"/>
      <c r="AB39" s="37"/>
      <c r="AC39" s="38"/>
      <c r="AD39" s="37"/>
      <c r="AE39" s="38"/>
      <c r="AF39" s="37">
        <v>1.0</v>
      </c>
      <c r="AG39" s="38">
        <v>1.2</v>
      </c>
      <c r="AH39" s="37"/>
      <c r="AI39" s="38"/>
      <c r="AJ39" s="37">
        <v>1.0</v>
      </c>
      <c r="AK39" s="38">
        <v>0.3</v>
      </c>
      <c r="AL39" s="37"/>
      <c r="AM39" s="38"/>
      <c r="AN39" s="37"/>
      <c r="AO39" s="38"/>
      <c r="AP39" s="37"/>
      <c r="AQ39" s="38"/>
      <c r="AR39" s="37"/>
      <c r="AS39" s="38"/>
      <c r="AT39" s="37">
        <v>2.0</v>
      </c>
      <c r="AU39" s="38">
        <v>1.5</v>
      </c>
      <c r="AW39" s="505" t="s">
        <v>155</v>
      </c>
      <c r="AX39" s="512"/>
      <c r="AY39" s="513"/>
      <c r="AZ39" s="512"/>
      <c r="BA39" s="513"/>
      <c r="BB39" s="512"/>
      <c r="BC39" s="513"/>
      <c r="BD39" s="512"/>
      <c r="BE39" s="513"/>
      <c r="BF39" s="512"/>
      <c r="BG39" s="513"/>
      <c r="BH39" s="512"/>
      <c r="BI39" s="513"/>
      <c r="BJ39" s="512"/>
      <c r="BK39" s="513"/>
      <c r="BL39" s="512"/>
      <c r="BM39" s="513"/>
      <c r="BN39" s="512"/>
      <c r="BO39" s="513"/>
      <c r="BP39" s="512"/>
      <c r="BQ39" s="513"/>
      <c r="BR39" s="512"/>
      <c r="BS39" s="513"/>
    </row>
    <row r="40" ht="15.75" customHeight="1">
      <c r="A40" s="505" t="s">
        <v>156</v>
      </c>
      <c r="B40" s="37"/>
      <c r="C40" s="38"/>
      <c r="D40" s="37"/>
      <c r="E40" s="38"/>
      <c r="F40" s="37"/>
      <c r="G40" s="38"/>
      <c r="H40" s="37"/>
      <c r="I40" s="38"/>
      <c r="J40" s="37">
        <v>1.0</v>
      </c>
      <c r="K40" s="38">
        <v>9.89</v>
      </c>
      <c r="L40" s="37"/>
      <c r="M40" s="38"/>
      <c r="N40" s="37"/>
      <c r="O40" s="38"/>
      <c r="P40" s="37"/>
      <c r="Q40" s="38"/>
      <c r="R40" s="37"/>
      <c r="S40" s="38"/>
      <c r="T40" s="37"/>
      <c r="U40" s="38"/>
      <c r="V40" s="37">
        <f t="shared" ref="V40:W40" si="35">B40+D40+F40+H40+J40+L40+N40+P40+R40+T40</f>
        <v>1</v>
      </c>
      <c r="W40" s="38">
        <f t="shared" si="35"/>
        <v>9.89</v>
      </c>
      <c r="Y40" s="505" t="s">
        <v>156</v>
      </c>
      <c r="Z40" s="37"/>
      <c r="AA40" s="38"/>
      <c r="AB40" s="37"/>
      <c r="AC40" s="38"/>
      <c r="AD40" s="37"/>
      <c r="AE40" s="38"/>
      <c r="AF40" s="37">
        <v>1.0</v>
      </c>
      <c r="AG40" s="38">
        <v>9.0</v>
      </c>
      <c r="AH40" s="37">
        <v>1.0</v>
      </c>
      <c r="AI40" s="38">
        <v>9.0</v>
      </c>
      <c r="AJ40" s="37"/>
      <c r="AK40" s="38"/>
      <c r="AL40" s="37"/>
      <c r="AM40" s="38"/>
      <c r="AN40" s="37"/>
      <c r="AO40" s="38"/>
      <c r="AP40" s="37"/>
      <c r="AQ40" s="38"/>
      <c r="AR40" s="37"/>
      <c r="AS40" s="38"/>
      <c r="AT40" s="37">
        <v>2.0</v>
      </c>
      <c r="AU40" s="38">
        <v>18.0</v>
      </c>
      <c r="AW40" s="505" t="s">
        <v>156</v>
      </c>
      <c r="AX40" s="512"/>
      <c r="AY40" s="513"/>
      <c r="AZ40" s="512"/>
      <c r="BA40" s="513"/>
      <c r="BB40" s="512"/>
      <c r="BC40" s="513"/>
      <c r="BD40" s="512">
        <v>2.0</v>
      </c>
      <c r="BE40" s="513">
        <v>18.0</v>
      </c>
      <c r="BF40" s="512"/>
      <c r="BG40" s="513"/>
      <c r="BH40" s="512"/>
      <c r="BI40" s="513"/>
      <c r="BJ40" s="512"/>
      <c r="BK40" s="513"/>
      <c r="BL40" s="512"/>
      <c r="BM40" s="513"/>
      <c r="BN40" s="512"/>
      <c r="BO40" s="513"/>
      <c r="BP40" s="512"/>
      <c r="BQ40" s="513"/>
      <c r="BR40" s="512">
        <v>2.0</v>
      </c>
      <c r="BS40" s="513">
        <v>18.0</v>
      </c>
    </row>
    <row r="41" ht="15.75" customHeight="1">
      <c r="A41" s="505" t="s">
        <v>157</v>
      </c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>
        <v>1.0</v>
      </c>
      <c r="M41" s="38">
        <v>3.35107142857143</v>
      </c>
      <c r="N41" s="37"/>
      <c r="O41" s="38"/>
      <c r="P41" s="37"/>
      <c r="Q41" s="38"/>
      <c r="R41" s="37"/>
      <c r="S41" s="38"/>
      <c r="T41" s="37"/>
      <c r="U41" s="38"/>
      <c r="V41" s="37">
        <f t="shared" ref="V41:W41" si="36">B41+D41+F41+H41+J41+L41+N41+P41+R41+T41</f>
        <v>1</v>
      </c>
      <c r="W41" s="38">
        <f t="shared" si="36"/>
        <v>3.351071429</v>
      </c>
      <c r="Y41" s="505" t="s">
        <v>157</v>
      </c>
      <c r="Z41" s="37"/>
      <c r="AA41" s="38"/>
      <c r="AB41" s="37"/>
      <c r="AC41" s="38"/>
      <c r="AD41" s="37"/>
      <c r="AE41" s="38"/>
      <c r="AF41" s="37"/>
      <c r="AG41" s="38"/>
      <c r="AH41" s="37">
        <v>1.0</v>
      </c>
      <c r="AI41" s="38">
        <v>1.7325</v>
      </c>
      <c r="AJ41" s="37"/>
      <c r="AK41" s="38"/>
      <c r="AL41" s="37"/>
      <c r="AM41" s="38"/>
      <c r="AN41" s="37"/>
      <c r="AO41" s="38"/>
      <c r="AP41" s="37"/>
      <c r="AQ41" s="38"/>
      <c r="AR41" s="37"/>
      <c r="AS41" s="38"/>
      <c r="AT41" s="37">
        <v>1.0</v>
      </c>
      <c r="AU41" s="38">
        <v>1.7325</v>
      </c>
      <c r="AW41" s="505" t="s">
        <v>157</v>
      </c>
      <c r="AX41" s="512"/>
      <c r="AY41" s="513"/>
      <c r="AZ41" s="512"/>
      <c r="BA41" s="513"/>
      <c r="BB41" s="512"/>
      <c r="BC41" s="513"/>
      <c r="BD41" s="512"/>
      <c r="BE41" s="513"/>
      <c r="BF41" s="512"/>
      <c r="BG41" s="513"/>
      <c r="BH41" s="512"/>
      <c r="BI41" s="513"/>
      <c r="BJ41" s="512"/>
      <c r="BK41" s="513"/>
      <c r="BL41" s="512"/>
      <c r="BM41" s="513"/>
      <c r="BN41" s="512"/>
      <c r="BO41" s="513"/>
      <c r="BP41" s="512"/>
      <c r="BQ41" s="513"/>
      <c r="BR41" s="512"/>
      <c r="BS41" s="513"/>
    </row>
    <row r="42" ht="15.75" customHeight="1">
      <c r="A42" s="505" t="s">
        <v>158</v>
      </c>
      <c r="B42" s="37"/>
      <c r="C42" s="38"/>
      <c r="D42" s="37">
        <v>1.0</v>
      </c>
      <c r="E42" s="38">
        <v>3.09</v>
      </c>
      <c r="F42" s="37"/>
      <c r="G42" s="38"/>
      <c r="H42" s="37">
        <v>1.0</v>
      </c>
      <c r="I42" s="38">
        <v>0.6</v>
      </c>
      <c r="J42" s="37"/>
      <c r="K42" s="38"/>
      <c r="L42" s="37"/>
      <c r="M42" s="38"/>
      <c r="N42" s="37"/>
      <c r="O42" s="38"/>
      <c r="P42" s="37"/>
      <c r="Q42" s="38"/>
      <c r="R42" s="37"/>
      <c r="S42" s="38"/>
      <c r="T42" s="37"/>
      <c r="U42" s="38"/>
      <c r="V42" s="37">
        <f t="shared" ref="V42:W42" si="37">B42+D42+F42+H42+J42+L42+N42+P42+R42+T42</f>
        <v>2</v>
      </c>
      <c r="W42" s="38">
        <f t="shared" si="37"/>
        <v>3.69</v>
      </c>
      <c r="Y42" s="505" t="s">
        <v>158</v>
      </c>
      <c r="Z42" s="37"/>
      <c r="AA42" s="38"/>
      <c r="AB42" s="37"/>
      <c r="AC42" s="38"/>
      <c r="AD42" s="37"/>
      <c r="AE42" s="38"/>
      <c r="AF42" s="37"/>
      <c r="AG42" s="38"/>
      <c r="AH42" s="37"/>
      <c r="AI42" s="38"/>
      <c r="AJ42" s="37"/>
      <c r="AK42" s="38"/>
      <c r="AL42" s="37"/>
      <c r="AM42" s="38"/>
      <c r="AN42" s="37">
        <v>1.0</v>
      </c>
      <c r="AO42" s="38">
        <v>2.9</v>
      </c>
      <c r="AP42" s="37"/>
      <c r="AQ42" s="38"/>
      <c r="AR42" s="37"/>
      <c r="AS42" s="38"/>
      <c r="AT42" s="37">
        <v>1.0</v>
      </c>
      <c r="AU42" s="38">
        <v>2.9</v>
      </c>
      <c r="AW42" s="505" t="s">
        <v>158</v>
      </c>
      <c r="AX42" s="512"/>
      <c r="AY42" s="513"/>
      <c r="AZ42" s="512"/>
      <c r="BA42" s="513"/>
      <c r="BB42" s="512"/>
      <c r="BC42" s="513"/>
      <c r="BD42" s="512"/>
      <c r="BE42" s="513"/>
      <c r="BF42" s="512"/>
      <c r="BG42" s="513"/>
      <c r="BH42" s="512"/>
      <c r="BI42" s="513"/>
      <c r="BJ42" s="512"/>
      <c r="BK42" s="513"/>
      <c r="BL42" s="512"/>
      <c r="BM42" s="513"/>
      <c r="BN42" s="512"/>
      <c r="BO42" s="513"/>
      <c r="BP42" s="512"/>
      <c r="BQ42" s="513"/>
      <c r="BR42" s="512"/>
      <c r="BS42" s="513"/>
    </row>
    <row r="43" ht="15.75" customHeight="1">
      <c r="A43" s="505" t="s">
        <v>159</v>
      </c>
      <c r="B43" s="37"/>
      <c r="C43" s="38"/>
      <c r="D43" s="37"/>
      <c r="E43" s="38"/>
      <c r="F43" s="37"/>
      <c r="G43" s="38"/>
      <c r="H43" s="37">
        <v>3.0</v>
      </c>
      <c r="I43" s="38">
        <v>6.994999999999999</v>
      </c>
      <c r="J43" s="37">
        <v>1.0</v>
      </c>
      <c r="K43" s="38">
        <v>1.05</v>
      </c>
      <c r="L43" s="37">
        <v>4.0</v>
      </c>
      <c r="M43" s="38">
        <v>24.64</v>
      </c>
      <c r="N43" s="37"/>
      <c r="O43" s="38"/>
      <c r="P43" s="37"/>
      <c r="Q43" s="38"/>
      <c r="R43" s="37"/>
      <c r="S43" s="38"/>
      <c r="T43" s="37"/>
      <c r="U43" s="38"/>
      <c r="V43" s="37">
        <f t="shared" ref="V43:W43" si="38">B43+D43+F43+H43+J43+L43+N43+P43+R43+T43</f>
        <v>8</v>
      </c>
      <c r="W43" s="38">
        <f t="shared" si="38"/>
        <v>32.685</v>
      </c>
      <c r="Y43" s="505" t="s">
        <v>159</v>
      </c>
      <c r="Z43" s="37"/>
      <c r="AA43" s="38"/>
      <c r="AB43" s="37"/>
      <c r="AC43" s="38"/>
      <c r="AD43" s="37">
        <v>1.0</v>
      </c>
      <c r="AE43" s="38">
        <v>1.19</v>
      </c>
      <c r="AF43" s="37">
        <v>2.0</v>
      </c>
      <c r="AG43" s="38">
        <v>0.53</v>
      </c>
      <c r="AH43" s="37">
        <v>2.0</v>
      </c>
      <c r="AI43" s="38">
        <v>3.534</v>
      </c>
      <c r="AJ43" s="37">
        <v>4.0</v>
      </c>
      <c r="AK43" s="38">
        <v>10.33</v>
      </c>
      <c r="AL43" s="37"/>
      <c r="AM43" s="38"/>
      <c r="AN43" s="37">
        <v>1.0</v>
      </c>
      <c r="AO43" s="38">
        <v>0.2</v>
      </c>
      <c r="AP43" s="37"/>
      <c r="AQ43" s="38"/>
      <c r="AR43" s="37"/>
      <c r="AS43" s="38"/>
      <c r="AT43" s="37">
        <v>10.0</v>
      </c>
      <c r="AU43" s="38">
        <v>15.784</v>
      </c>
      <c r="AW43" s="505" t="s">
        <v>159</v>
      </c>
      <c r="AX43" s="512"/>
      <c r="AY43" s="513"/>
      <c r="AZ43" s="512"/>
      <c r="BA43" s="513"/>
      <c r="BB43" s="512"/>
      <c r="BC43" s="513"/>
      <c r="BD43" s="512"/>
      <c r="BE43" s="513"/>
      <c r="BF43" s="512">
        <v>2.0</v>
      </c>
      <c r="BG43" s="513">
        <v>15.96</v>
      </c>
      <c r="BH43" s="512"/>
      <c r="BI43" s="513"/>
      <c r="BJ43" s="512"/>
      <c r="BK43" s="513"/>
      <c r="BL43" s="512"/>
      <c r="BM43" s="513"/>
      <c r="BN43" s="512"/>
      <c r="BO43" s="513"/>
      <c r="BP43" s="512"/>
      <c r="BQ43" s="513"/>
      <c r="BR43" s="512">
        <v>2.0</v>
      </c>
      <c r="BS43" s="513">
        <v>15.96</v>
      </c>
    </row>
    <row r="44" ht="15.75" customHeight="1">
      <c r="A44" s="505" t="s">
        <v>160</v>
      </c>
      <c r="B44" s="37"/>
      <c r="C44" s="38"/>
      <c r="D44" s="37">
        <v>2.0</v>
      </c>
      <c r="E44" s="38">
        <v>4.359999999999999</v>
      </c>
      <c r="F44" s="37">
        <v>3.0</v>
      </c>
      <c r="G44" s="38">
        <v>5.5600000000000005</v>
      </c>
      <c r="H44" s="37">
        <v>21.0</v>
      </c>
      <c r="I44" s="38">
        <v>91.67502380952382</v>
      </c>
      <c r="J44" s="37">
        <v>39.0</v>
      </c>
      <c r="K44" s="38">
        <v>128.78333333333333</v>
      </c>
      <c r="L44" s="37">
        <v>41.0</v>
      </c>
      <c r="M44" s="38">
        <v>203.9455</v>
      </c>
      <c r="N44" s="37">
        <v>45.0</v>
      </c>
      <c r="O44" s="38">
        <v>388.209931372549</v>
      </c>
      <c r="P44" s="37">
        <v>38.0</v>
      </c>
      <c r="Q44" s="38">
        <v>294.02176470588233</v>
      </c>
      <c r="R44" s="37">
        <v>19.0</v>
      </c>
      <c r="S44" s="38">
        <v>184.06916666666663</v>
      </c>
      <c r="T44" s="37">
        <v>5.0</v>
      </c>
      <c r="U44" s="38">
        <v>65.83999999999999</v>
      </c>
      <c r="V44" s="37">
        <f t="shared" ref="V44:W44" si="39">B44+D44+F44+H44+J44+L44+N44+P44+R44+T44</f>
        <v>213</v>
      </c>
      <c r="W44" s="38">
        <f t="shared" si="39"/>
        <v>1366.46472</v>
      </c>
      <c r="Y44" s="505" t="s">
        <v>160</v>
      </c>
      <c r="Z44" s="37">
        <v>1.0</v>
      </c>
      <c r="AA44" s="38">
        <v>0.675</v>
      </c>
      <c r="AB44" s="37"/>
      <c r="AC44" s="38"/>
      <c r="AD44" s="37">
        <v>10.0</v>
      </c>
      <c r="AE44" s="38">
        <v>20.544999999999998</v>
      </c>
      <c r="AF44" s="37">
        <v>40.0</v>
      </c>
      <c r="AG44" s="38">
        <v>151.11950000000002</v>
      </c>
      <c r="AH44" s="37">
        <v>48.0</v>
      </c>
      <c r="AI44" s="38">
        <v>318.1210256410257</v>
      </c>
      <c r="AJ44" s="37">
        <v>44.0</v>
      </c>
      <c r="AK44" s="38">
        <v>286.46874178403755</v>
      </c>
      <c r="AL44" s="37">
        <v>44.0</v>
      </c>
      <c r="AM44" s="38">
        <v>323.6549166666666</v>
      </c>
      <c r="AN44" s="37">
        <v>46.0</v>
      </c>
      <c r="AO44" s="38">
        <v>407.80222222222227</v>
      </c>
      <c r="AP44" s="37">
        <v>24.0</v>
      </c>
      <c r="AQ44" s="38">
        <v>121.16416666666666</v>
      </c>
      <c r="AR44" s="37">
        <v>6.0</v>
      </c>
      <c r="AS44" s="38">
        <v>77.735</v>
      </c>
      <c r="AT44" s="37">
        <v>263.0</v>
      </c>
      <c r="AU44" s="38">
        <v>1707.2855729806186</v>
      </c>
      <c r="AW44" s="505" t="s">
        <v>160</v>
      </c>
      <c r="AX44" s="512"/>
      <c r="AY44" s="513"/>
      <c r="AZ44" s="512"/>
      <c r="BA44" s="513"/>
      <c r="BB44" s="512">
        <v>3.0</v>
      </c>
      <c r="BC44" s="513">
        <v>2.9575</v>
      </c>
      <c r="BD44" s="512">
        <v>13.0</v>
      </c>
      <c r="BE44" s="513">
        <v>159.786474</v>
      </c>
      <c r="BF44" s="512">
        <v>18.0</v>
      </c>
      <c r="BG44" s="513">
        <v>162.60109999999995</v>
      </c>
      <c r="BH44" s="512">
        <v>35.0</v>
      </c>
      <c r="BI44" s="513">
        <v>363.45192699999996</v>
      </c>
      <c r="BJ44" s="512">
        <v>34.0</v>
      </c>
      <c r="BK44" s="513">
        <v>313.773643</v>
      </c>
      <c r="BL44" s="512">
        <v>36.0</v>
      </c>
      <c r="BM44" s="513">
        <v>361.51633</v>
      </c>
      <c r="BN44" s="512">
        <v>25.0</v>
      </c>
      <c r="BO44" s="513">
        <v>205.540522</v>
      </c>
      <c r="BP44" s="512"/>
      <c r="BQ44" s="513"/>
      <c r="BR44" s="512">
        <v>164.0</v>
      </c>
      <c r="BS44" s="513">
        <v>1569.6274959999994</v>
      </c>
    </row>
    <row r="45" ht="15.75" customHeight="1">
      <c r="A45" s="505" t="s">
        <v>161</v>
      </c>
      <c r="B45" s="37"/>
      <c r="C45" s="38"/>
      <c r="D45" s="37"/>
      <c r="E45" s="38"/>
      <c r="F45" s="37">
        <v>4.0</v>
      </c>
      <c r="G45" s="38">
        <v>3.2110000000000003</v>
      </c>
      <c r="H45" s="37">
        <v>14.0</v>
      </c>
      <c r="I45" s="38">
        <v>50.905833333333334</v>
      </c>
      <c r="J45" s="37">
        <v>29.0</v>
      </c>
      <c r="K45" s="38">
        <v>113.09833333333334</v>
      </c>
      <c r="L45" s="37">
        <v>15.0</v>
      </c>
      <c r="M45" s="38">
        <v>71.59</v>
      </c>
      <c r="N45" s="37">
        <v>9.0</v>
      </c>
      <c r="O45" s="38">
        <v>90.79599999999999</v>
      </c>
      <c r="P45" s="37">
        <v>7.0</v>
      </c>
      <c r="Q45" s="38">
        <v>33.0155</v>
      </c>
      <c r="R45" s="37">
        <v>1.0</v>
      </c>
      <c r="S45" s="38">
        <v>14.4</v>
      </c>
      <c r="T45" s="37">
        <v>1.0</v>
      </c>
      <c r="U45" s="38">
        <v>2.88</v>
      </c>
      <c r="V45" s="37">
        <f t="shared" ref="V45:W45" si="40">B45+D45+F45+H45+J45+L45+N45+P45+R45+T45</f>
        <v>80</v>
      </c>
      <c r="W45" s="38">
        <f t="shared" si="40"/>
        <v>379.8966667</v>
      </c>
      <c r="Y45" s="505" t="s">
        <v>161</v>
      </c>
      <c r="Z45" s="37">
        <v>0.0</v>
      </c>
      <c r="AA45" s="38">
        <v>0.0</v>
      </c>
      <c r="AB45" s="37">
        <v>0.0</v>
      </c>
      <c r="AC45" s="38">
        <v>0.0</v>
      </c>
      <c r="AD45" s="37">
        <v>6.0</v>
      </c>
      <c r="AE45" s="38">
        <v>2.2444061302682</v>
      </c>
      <c r="AF45" s="37">
        <v>33.0</v>
      </c>
      <c r="AG45" s="38">
        <v>82.81183333333331</v>
      </c>
      <c r="AH45" s="37">
        <v>24.0</v>
      </c>
      <c r="AI45" s="38">
        <v>59.09880952380951</v>
      </c>
      <c r="AJ45" s="37">
        <v>13.0</v>
      </c>
      <c r="AK45" s="38">
        <v>56.35188405797101</v>
      </c>
      <c r="AL45" s="37">
        <v>8.0</v>
      </c>
      <c r="AM45" s="38">
        <v>75.85125000000001</v>
      </c>
      <c r="AN45" s="37">
        <v>7.0</v>
      </c>
      <c r="AO45" s="38">
        <v>44.86000000000001</v>
      </c>
      <c r="AP45" s="37">
        <v>3.0</v>
      </c>
      <c r="AQ45" s="38">
        <v>39.39046004842615</v>
      </c>
      <c r="AR45" s="37">
        <v>0.0</v>
      </c>
      <c r="AS45" s="38">
        <v>0.0</v>
      </c>
      <c r="AT45" s="37">
        <v>94.0</v>
      </c>
      <c r="AU45" s="38">
        <v>360.6086430938082</v>
      </c>
      <c r="AW45" s="505" t="s">
        <v>161</v>
      </c>
      <c r="AX45" s="512"/>
      <c r="AY45" s="513"/>
      <c r="AZ45" s="512"/>
      <c r="BA45" s="513"/>
      <c r="BB45" s="512">
        <v>1.0</v>
      </c>
      <c r="BC45" s="513">
        <v>1.98</v>
      </c>
      <c r="BD45" s="512">
        <v>20.0</v>
      </c>
      <c r="BE45" s="513">
        <v>69.03000000000002</v>
      </c>
      <c r="BF45" s="512">
        <v>4.0</v>
      </c>
      <c r="BG45" s="513">
        <v>12.312846</v>
      </c>
      <c r="BH45" s="512">
        <v>8.0</v>
      </c>
      <c r="BI45" s="513">
        <v>89.06</v>
      </c>
      <c r="BJ45" s="512">
        <v>2.0</v>
      </c>
      <c r="BK45" s="513">
        <v>24.994999999999997</v>
      </c>
      <c r="BL45" s="512">
        <v>5.0</v>
      </c>
      <c r="BM45" s="513">
        <v>79.51</v>
      </c>
      <c r="BN45" s="512">
        <v>1.0</v>
      </c>
      <c r="BO45" s="513">
        <v>14.48</v>
      </c>
      <c r="BP45" s="512"/>
      <c r="BQ45" s="513"/>
      <c r="BR45" s="512">
        <v>41.0</v>
      </c>
      <c r="BS45" s="513">
        <v>291.367846</v>
      </c>
    </row>
    <row r="46" ht="15.75" customHeight="1">
      <c r="A46" s="505" t="s">
        <v>162</v>
      </c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>
        <v>1.0</v>
      </c>
      <c r="M46" s="38">
        <v>13.19</v>
      </c>
      <c r="N46" s="37"/>
      <c r="O46" s="38"/>
      <c r="P46" s="37"/>
      <c r="Q46" s="38"/>
      <c r="R46" s="37"/>
      <c r="S46" s="38"/>
      <c r="T46" s="37"/>
      <c r="U46" s="38"/>
      <c r="V46" s="37">
        <f t="shared" ref="V46:W46" si="41">B46+D46+F46+H46+J46+L46+N46+P46+R46+T46</f>
        <v>1</v>
      </c>
      <c r="W46" s="38">
        <f t="shared" si="41"/>
        <v>13.19</v>
      </c>
      <c r="Y46" s="505" t="s">
        <v>162</v>
      </c>
      <c r="Z46" s="37"/>
      <c r="AA46" s="38"/>
      <c r="AB46" s="37"/>
      <c r="AC46" s="38"/>
      <c r="AD46" s="37"/>
      <c r="AE46" s="38"/>
      <c r="AF46" s="37"/>
      <c r="AG46" s="38"/>
      <c r="AH46" s="37"/>
      <c r="AI46" s="38"/>
      <c r="AJ46" s="37">
        <v>1.0</v>
      </c>
      <c r="AK46" s="38">
        <v>11.6</v>
      </c>
      <c r="AL46" s="37"/>
      <c r="AM46" s="38"/>
      <c r="AN46" s="37"/>
      <c r="AO46" s="38"/>
      <c r="AP46" s="37"/>
      <c r="AQ46" s="38"/>
      <c r="AR46" s="37"/>
      <c r="AS46" s="38"/>
      <c r="AT46" s="37">
        <v>1.0</v>
      </c>
      <c r="AU46" s="38">
        <v>11.6</v>
      </c>
      <c r="AW46" s="505" t="s">
        <v>162</v>
      </c>
      <c r="AX46" s="512"/>
      <c r="AY46" s="513"/>
      <c r="AZ46" s="512"/>
      <c r="BA46" s="513"/>
      <c r="BB46" s="512"/>
      <c r="BC46" s="513"/>
      <c r="BD46" s="512"/>
      <c r="BE46" s="513"/>
      <c r="BF46" s="512">
        <v>1.0</v>
      </c>
      <c r="BG46" s="513">
        <v>10.8</v>
      </c>
      <c r="BH46" s="512"/>
      <c r="BI46" s="513"/>
      <c r="BJ46" s="512"/>
      <c r="BK46" s="513"/>
      <c r="BL46" s="512"/>
      <c r="BM46" s="513"/>
      <c r="BN46" s="512"/>
      <c r="BO46" s="513"/>
      <c r="BP46" s="512"/>
      <c r="BQ46" s="513"/>
      <c r="BR46" s="512">
        <v>1.0</v>
      </c>
      <c r="BS46" s="513">
        <v>10.8</v>
      </c>
    </row>
    <row r="47" ht="15.75" customHeight="1">
      <c r="A47" s="505" t="s">
        <v>163</v>
      </c>
      <c r="B47" s="37"/>
      <c r="C47" s="38"/>
      <c r="D47" s="37"/>
      <c r="E47" s="38"/>
      <c r="F47" s="37"/>
      <c r="G47" s="38"/>
      <c r="H47" s="37">
        <v>1.0</v>
      </c>
      <c r="I47" s="38">
        <v>7.5</v>
      </c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8"/>
      <c r="V47" s="37">
        <f t="shared" ref="V47:W47" si="42">B47+D47+F47+H47+J47+L47+N47+P47+R47+T47</f>
        <v>1</v>
      </c>
      <c r="W47" s="38">
        <f t="shared" si="42"/>
        <v>7.5</v>
      </c>
      <c r="Y47" s="505" t="s">
        <v>163</v>
      </c>
      <c r="Z47" s="37"/>
      <c r="AA47" s="38"/>
      <c r="AB47" s="37"/>
      <c r="AC47" s="38"/>
      <c r="AD47" s="37"/>
      <c r="AE47" s="38"/>
      <c r="AF47" s="37"/>
      <c r="AG47" s="38"/>
      <c r="AH47" s="37"/>
      <c r="AI47" s="38"/>
      <c r="AJ47" s="37"/>
      <c r="AK47" s="38"/>
      <c r="AL47" s="37"/>
      <c r="AM47" s="38"/>
      <c r="AN47" s="37"/>
      <c r="AO47" s="38"/>
      <c r="AP47" s="37"/>
      <c r="AQ47" s="38"/>
      <c r="AR47" s="37"/>
      <c r="AS47" s="38"/>
      <c r="AT47" s="37"/>
      <c r="AU47" s="38"/>
      <c r="AW47" s="505" t="s">
        <v>163</v>
      </c>
      <c r="AX47" s="512"/>
      <c r="AY47" s="513"/>
      <c r="AZ47" s="512"/>
      <c r="BA47" s="513"/>
      <c r="BB47" s="512"/>
      <c r="BC47" s="513"/>
      <c r="BD47" s="512"/>
      <c r="BE47" s="513"/>
      <c r="BF47" s="512"/>
      <c r="BG47" s="513"/>
      <c r="BH47" s="512"/>
      <c r="BI47" s="513"/>
      <c r="BJ47" s="512"/>
      <c r="BK47" s="513"/>
      <c r="BL47" s="512"/>
      <c r="BM47" s="513"/>
      <c r="BN47" s="512"/>
      <c r="BO47" s="513"/>
      <c r="BP47" s="512"/>
      <c r="BQ47" s="513"/>
      <c r="BR47" s="512"/>
      <c r="BS47" s="513"/>
    </row>
    <row r="48" ht="15.75" customHeight="1">
      <c r="A48" s="505" t="s">
        <v>164</v>
      </c>
      <c r="B48" s="37"/>
      <c r="C48" s="38"/>
      <c r="D48" s="37">
        <v>11.0</v>
      </c>
      <c r="E48" s="38">
        <v>23.392142857142858</v>
      </c>
      <c r="F48" s="37">
        <v>66.0</v>
      </c>
      <c r="G48" s="38">
        <v>268.9151664029418</v>
      </c>
      <c r="H48" s="37">
        <v>279.0</v>
      </c>
      <c r="I48" s="38">
        <v>1074.9293647108382</v>
      </c>
      <c r="J48" s="37">
        <v>483.0</v>
      </c>
      <c r="K48" s="38">
        <v>2285.759104295068</v>
      </c>
      <c r="L48" s="37">
        <v>503.0</v>
      </c>
      <c r="M48" s="38">
        <v>2753.4463136529007</v>
      </c>
      <c r="N48" s="37">
        <v>197.0</v>
      </c>
      <c r="O48" s="38">
        <v>1206.7260542838244</v>
      </c>
      <c r="P48" s="37">
        <v>16.0</v>
      </c>
      <c r="Q48" s="38">
        <v>141.775</v>
      </c>
      <c r="R48" s="37">
        <v>1.0</v>
      </c>
      <c r="S48" s="38">
        <v>0.44</v>
      </c>
      <c r="T48" s="37">
        <v>1.0</v>
      </c>
      <c r="U48" s="38">
        <v>0.14</v>
      </c>
      <c r="V48" s="37">
        <f t="shared" ref="V48:W48" si="43">B48+D48+F48+H48+J48+L48+N48+P48+R48+T48</f>
        <v>1557</v>
      </c>
      <c r="W48" s="38">
        <f t="shared" si="43"/>
        <v>7755.523146</v>
      </c>
      <c r="Y48" s="505" t="s">
        <v>164</v>
      </c>
      <c r="Z48" s="37">
        <v>5.0</v>
      </c>
      <c r="AA48" s="38">
        <v>5.852214689265536</v>
      </c>
      <c r="AB48" s="37">
        <v>16.0</v>
      </c>
      <c r="AC48" s="38">
        <v>40.98305555555555</v>
      </c>
      <c r="AD48" s="37">
        <v>165.0</v>
      </c>
      <c r="AE48" s="38">
        <v>593.5639023089539</v>
      </c>
      <c r="AF48" s="37">
        <v>487.0</v>
      </c>
      <c r="AG48" s="38">
        <v>1549.1339297554894</v>
      </c>
      <c r="AH48" s="37">
        <v>680.0</v>
      </c>
      <c r="AI48" s="38">
        <v>3100.2304001605894</v>
      </c>
      <c r="AJ48" s="37">
        <v>572.0</v>
      </c>
      <c r="AK48" s="38">
        <v>2871.0052987119457</v>
      </c>
      <c r="AL48" s="37">
        <v>143.0</v>
      </c>
      <c r="AM48" s="38">
        <v>787.4170416797626</v>
      </c>
      <c r="AN48" s="37">
        <v>11.0</v>
      </c>
      <c r="AO48" s="38">
        <v>51.93</v>
      </c>
      <c r="AP48" s="37">
        <v>2.0</v>
      </c>
      <c r="AQ48" s="38">
        <v>1.9625</v>
      </c>
      <c r="AR48" s="37">
        <v>1.0</v>
      </c>
      <c r="AS48" s="38">
        <v>0.14</v>
      </c>
      <c r="AT48" s="37">
        <v>2082.0</v>
      </c>
      <c r="AU48" s="38">
        <v>9002.218342861546</v>
      </c>
      <c r="AW48" s="505" t="s">
        <v>164</v>
      </c>
      <c r="AX48" s="512">
        <v>4.0</v>
      </c>
      <c r="AY48" s="513">
        <v>8.77417</v>
      </c>
      <c r="AZ48" s="512">
        <v>14.0</v>
      </c>
      <c r="BA48" s="513">
        <v>41.656865</v>
      </c>
      <c r="BB48" s="512">
        <v>78.0</v>
      </c>
      <c r="BC48" s="513">
        <v>369.395493</v>
      </c>
      <c r="BD48" s="512">
        <v>261.0</v>
      </c>
      <c r="BE48" s="513">
        <v>1629.1737229999997</v>
      </c>
      <c r="BF48" s="512">
        <v>331.0</v>
      </c>
      <c r="BG48" s="513">
        <v>2710.264072999999</v>
      </c>
      <c r="BH48" s="512">
        <v>235.0</v>
      </c>
      <c r="BI48" s="513">
        <v>1770.9729499999999</v>
      </c>
      <c r="BJ48" s="512">
        <v>44.0</v>
      </c>
      <c r="BK48" s="513">
        <v>385.789568</v>
      </c>
      <c r="BL48" s="512">
        <v>3.0</v>
      </c>
      <c r="BM48" s="513">
        <v>7.639623</v>
      </c>
      <c r="BN48" s="512">
        <v>1.0</v>
      </c>
      <c r="BO48" s="513">
        <v>1.95</v>
      </c>
      <c r="BP48" s="512"/>
      <c r="BQ48" s="513"/>
      <c r="BR48" s="512">
        <v>971.0</v>
      </c>
      <c r="BS48" s="513">
        <v>6925.616464999999</v>
      </c>
    </row>
    <row r="49" ht="15.75" customHeight="1">
      <c r="A49" s="505" t="s">
        <v>165</v>
      </c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7"/>
      <c r="S49" s="38"/>
      <c r="T49" s="37"/>
      <c r="U49" s="38"/>
      <c r="V49" s="37">
        <f t="shared" ref="V49:W49" si="44">B49+D49+F49+H49+J49+L49+N49+P49+R49+T49</f>
        <v>0</v>
      </c>
      <c r="W49" s="38">
        <f t="shared" si="44"/>
        <v>0</v>
      </c>
      <c r="Y49" s="505" t="s">
        <v>165</v>
      </c>
      <c r="Z49" s="37"/>
      <c r="AA49" s="38"/>
      <c r="AB49" s="37"/>
      <c r="AC49" s="38"/>
      <c r="AD49" s="37"/>
      <c r="AE49" s="38"/>
      <c r="AF49" s="37"/>
      <c r="AG49" s="38"/>
      <c r="AH49" s="37"/>
      <c r="AI49" s="38"/>
      <c r="AJ49" s="37"/>
      <c r="AK49" s="38"/>
      <c r="AL49" s="37"/>
      <c r="AM49" s="38"/>
      <c r="AN49" s="37"/>
      <c r="AO49" s="38"/>
      <c r="AP49" s="37"/>
      <c r="AQ49" s="38"/>
      <c r="AR49" s="37"/>
      <c r="AS49" s="38"/>
      <c r="AT49" s="37"/>
      <c r="AU49" s="38"/>
      <c r="AW49" s="505" t="s">
        <v>165</v>
      </c>
      <c r="AX49" s="512"/>
      <c r="AY49" s="513"/>
      <c r="AZ49" s="512"/>
      <c r="BA49" s="513"/>
      <c r="BB49" s="512">
        <v>1.0</v>
      </c>
      <c r="BC49" s="513">
        <v>1.01101</v>
      </c>
      <c r="BD49" s="512"/>
      <c r="BE49" s="513"/>
      <c r="BF49" s="512"/>
      <c r="BG49" s="513"/>
      <c r="BH49" s="512"/>
      <c r="BI49" s="513"/>
      <c r="BJ49" s="512"/>
      <c r="BK49" s="513"/>
      <c r="BL49" s="512"/>
      <c r="BM49" s="513"/>
      <c r="BN49" s="512"/>
      <c r="BO49" s="513"/>
      <c r="BP49" s="512"/>
      <c r="BQ49" s="513"/>
      <c r="BR49" s="512">
        <v>1.0</v>
      </c>
      <c r="BS49" s="513">
        <v>1.01101</v>
      </c>
    </row>
    <row r="50" ht="15.75" customHeight="1">
      <c r="A50" s="505" t="s">
        <v>166</v>
      </c>
      <c r="B50" s="37"/>
      <c r="C50" s="38"/>
      <c r="D50" s="37">
        <v>1.0</v>
      </c>
      <c r="E50" s="38">
        <v>0.39</v>
      </c>
      <c r="F50" s="37">
        <v>8.0</v>
      </c>
      <c r="G50" s="38">
        <v>62.40666666666667</v>
      </c>
      <c r="H50" s="37">
        <v>31.0</v>
      </c>
      <c r="I50" s="38">
        <v>131.33993137705056</v>
      </c>
      <c r="J50" s="37">
        <v>32.0</v>
      </c>
      <c r="K50" s="38">
        <v>141.57886666666667</v>
      </c>
      <c r="L50" s="37">
        <v>10.0</v>
      </c>
      <c r="M50" s="38">
        <v>96.1825</v>
      </c>
      <c r="N50" s="37">
        <v>5.0</v>
      </c>
      <c r="O50" s="38">
        <v>16.265</v>
      </c>
      <c r="P50" s="37">
        <v>1.0</v>
      </c>
      <c r="Q50" s="38">
        <v>1.8</v>
      </c>
      <c r="R50" s="37"/>
      <c r="S50" s="38"/>
      <c r="T50" s="37"/>
      <c r="U50" s="38"/>
      <c r="V50" s="37">
        <f t="shared" ref="V50:W50" si="45">B50+D50+F50+H50+J50+L50+N50+P50+R50+T50</f>
        <v>88</v>
      </c>
      <c r="W50" s="38">
        <f t="shared" si="45"/>
        <v>449.9629647</v>
      </c>
      <c r="Y50" s="505" t="s">
        <v>166</v>
      </c>
      <c r="Z50" s="37">
        <v>0.0</v>
      </c>
      <c r="AA50" s="38">
        <v>0.0</v>
      </c>
      <c r="AB50" s="37">
        <v>3.0</v>
      </c>
      <c r="AC50" s="38">
        <v>2.45</v>
      </c>
      <c r="AD50" s="37">
        <v>13.0</v>
      </c>
      <c r="AE50" s="38">
        <v>69.33626205545515</v>
      </c>
      <c r="AF50" s="37">
        <v>43.0</v>
      </c>
      <c r="AG50" s="38">
        <v>165.51249974411698</v>
      </c>
      <c r="AH50" s="37">
        <v>21.0</v>
      </c>
      <c r="AI50" s="38">
        <v>140.5285</v>
      </c>
      <c r="AJ50" s="37">
        <v>12.0</v>
      </c>
      <c r="AK50" s="38">
        <v>103.39756756756752</v>
      </c>
      <c r="AL50" s="37">
        <v>1.0</v>
      </c>
      <c r="AM50" s="38">
        <v>0.2</v>
      </c>
      <c r="AN50" s="37">
        <v>2.0</v>
      </c>
      <c r="AO50" s="38">
        <v>4.6475</v>
      </c>
      <c r="AP50" s="37">
        <v>1.0</v>
      </c>
      <c r="AQ50" s="38">
        <v>0.013333333333333</v>
      </c>
      <c r="AR50" s="37">
        <v>1.0</v>
      </c>
      <c r="AS50" s="38">
        <v>0.19</v>
      </c>
      <c r="AT50" s="37">
        <v>97.0</v>
      </c>
      <c r="AU50" s="38">
        <v>486.2756627004731</v>
      </c>
      <c r="AW50" s="505" t="s">
        <v>166</v>
      </c>
      <c r="AX50" s="512"/>
      <c r="AY50" s="513"/>
      <c r="AZ50" s="512">
        <v>1.0</v>
      </c>
      <c r="BA50" s="513">
        <v>2.52</v>
      </c>
      <c r="BB50" s="512">
        <v>2.0</v>
      </c>
      <c r="BC50" s="513">
        <v>11.07</v>
      </c>
      <c r="BD50" s="512">
        <v>8.0</v>
      </c>
      <c r="BE50" s="513">
        <v>52.28065000000001</v>
      </c>
      <c r="BF50" s="512">
        <v>5.0</v>
      </c>
      <c r="BG50" s="513">
        <v>48.6</v>
      </c>
      <c r="BH50" s="512">
        <v>2.0</v>
      </c>
      <c r="BI50" s="513">
        <v>18.63285</v>
      </c>
      <c r="BJ50" s="512"/>
      <c r="BK50" s="513"/>
      <c r="BL50" s="512">
        <v>1.0</v>
      </c>
      <c r="BM50" s="513">
        <v>1.26</v>
      </c>
      <c r="BN50" s="512">
        <v>1.0</v>
      </c>
      <c r="BO50" s="513">
        <v>6.55</v>
      </c>
      <c r="BP50" s="512"/>
      <c r="BQ50" s="513"/>
      <c r="BR50" s="512">
        <v>20.0</v>
      </c>
      <c r="BS50" s="513">
        <v>140.9135</v>
      </c>
    </row>
    <row r="51" ht="15.75" customHeight="1">
      <c r="A51" s="505" t="s">
        <v>167</v>
      </c>
      <c r="B51" s="37"/>
      <c r="C51" s="38"/>
      <c r="D51" s="37"/>
      <c r="E51" s="38"/>
      <c r="F51" s="37">
        <v>1.0</v>
      </c>
      <c r="G51" s="38">
        <v>4.0</v>
      </c>
      <c r="H51" s="37">
        <v>9.0</v>
      </c>
      <c r="I51" s="38">
        <v>41.370000000000005</v>
      </c>
      <c r="J51" s="37">
        <v>7.0</v>
      </c>
      <c r="K51" s="38">
        <v>42.65</v>
      </c>
      <c r="L51" s="37">
        <v>1.0</v>
      </c>
      <c r="M51" s="38">
        <v>9.5</v>
      </c>
      <c r="N51" s="37">
        <v>1.0</v>
      </c>
      <c r="O51" s="38">
        <v>0.945</v>
      </c>
      <c r="P51" s="37"/>
      <c r="Q51" s="38"/>
      <c r="R51" s="37"/>
      <c r="S51" s="38"/>
      <c r="T51" s="37"/>
      <c r="U51" s="38"/>
      <c r="V51" s="37">
        <f t="shared" ref="V51:W51" si="46">B51+D51+F51+H51+J51+L51+N51+P51+R51+T51</f>
        <v>19</v>
      </c>
      <c r="W51" s="38">
        <f t="shared" si="46"/>
        <v>98.465</v>
      </c>
      <c r="Y51" s="505" t="s">
        <v>167</v>
      </c>
      <c r="Z51" s="37"/>
      <c r="AA51" s="38"/>
      <c r="AB51" s="37"/>
      <c r="AC51" s="38"/>
      <c r="AD51" s="37"/>
      <c r="AE51" s="38"/>
      <c r="AF51" s="37">
        <v>5.0</v>
      </c>
      <c r="AG51" s="38">
        <v>7.859999999999999</v>
      </c>
      <c r="AH51" s="37">
        <v>4.0</v>
      </c>
      <c r="AI51" s="38">
        <v>31.0</v>
      </c>
      <c r="AJ51" s="37">
        <v>2.0</v>
      </c>
      <c r="AK51" s="38">
        <v>9.92</v>
      </c>
      <c r="AL51" s="37">
        <v>1.0</v>
      </c>
      <c r="AM51" s="38">
        <v>0.41</v>
      </c>
      <c r="AN51" s="37"/>
      <c r="AO51" s="38"/>
      <c r="AP51" s="37"/>
      <c r="AQ51" s="38"/>
      <c r="AR51" s="37"/>
      <c r="AS51" s="38"/>
      <c r="AT51" s="37">
        <v>12.0</v>
      </c>
      <c r="AU51" s="38">
        <v>49.19</v>
      </c>
      <c r="AW51" s="505" t="s">
        <v>167</v>
      </c>
      <c r="AX51" s="512"/>
      <c r="AY51" s="513"/>
      <c r="AZ51" s="512"/>
      <c r="BA51" s="513"/>
      <c r="BB51" s="512"/>
      <c r="BC51" s="513"/>
      <c r="BD51" s="512">
        <v>1.0</v>
      </c>
      <c r="BE51" s="513">
        <v>5.1</v>
      </c>
      <c r="BF51" s="512"/>
      <c r="BG51" s="513"/>
      <c r="BH51" s="512">
        <v>1.0</v>
      </c>
      <c r="BI51" s="513">
        <v>7.9173</v>
      </c>
      <c r="BJ51" s="512">
        <v>1.0</v>
      </c>
      <c r="BK51" s="513">
        <v>6.2</v>
      </c>
      <c r="BL51" s="512"/>
      <c r="BM51" s="513"/>
      <c r="BN51" s="512"/>
      <c r="BO51" s="513"/>
      <c r="BP51" s="512"/>
      <c r="BQ51" s="513"/>
      <c r="BR51" s="512">
        <v>3.0</v>
      </c>
      <c r="BS51" s="513">
        <v>19.217299999999998</v>
      </c>
    </row>
    <row r="52" ht="15.75" customHeight="1">
      <c r="A52" s="505" t="s">
        <v>168</v>
      </c>
      <c r="B52" s="37"/>
      <c r="C52" s="38"/>
      <c r="D52" s="37"/>
      <c r="E52" s="38"/>
      <c r="F52" s="37">
        <v>3.0</v>
      </c>
      <c r="G52" s="38">
        <v>10.685</v>
      </c>
      <c r="H52" s="37">
        <v>2.0</v>
      </c>
      <c r="I52" s="38">
        <v>8.97</v>
      </c>
      <c r="J52" s="37">
        <v>3.0</v>
      </c>
      <c r="K52" s="38">
        <v>15.27</v>
      </c>
      <c r="L52" s="37"/>
      <c r="M52" s="38"/>
      <c r="N52" s="37"/>
      <c r="O52" s="38"/>
      <c r="P52" s="37"/>
      <c r="Q52" s="38"/>
      <c r="R52" s="37"/>
      <c r="S52" s="38"/>
      <c r="T52" s="37"/>
      <c r="U52" s="38"/>
      <c r="V52" s="37">
        <f t="shared" ref="V52:W52" si="47">B52+D52+F52+H52+J52+L52+N52+P52+R52+T52</f>
        <v>8</v>
      </c>
      <c r="W52" s="38">
        <f t="shared" si="47"/>
        <v>34.925</v>
      </c>
      <c r="Y52" s="505" t="s">
        <v>168</v>
      </c>
      <c r="Z52" s="37"/>
      <c r="AA52" s="38"/>
      <c r="AB52" s="37"/>
      <c r="AC52" s="38"/>
      <c r="AD52" s="37">
        <v>2.0</v>
      </c>
      <c r="AE52" s="38">
        <v>4.9</v>
      </c>
      <c r="AF52" s="37">
        <v>4.0</v>
      </c>
      <c r="AG52" s="38">
        <v>26.89</v>
      </c>
      <c r="AH52" s="37">
        <v>3.0</v>
      </c>
      <c r="AI52" s="38">
        <v>71.72</v>
      </c>
      <c r="AJ52" s="37"/>
      <c r="AK52" s="38"/>
      <c r="AL52" s="37"/>
      <c r="AM52" s="38"/>
      <c r="AN52" s="37"/>
      <c r="AO52" s="38"/>
      <c r="AP52" s="37"/>
      <c r="AQ52" s="38"/>
      <c r="AR52" s="37"/>
      <c r="AS52" s="38"/>
      <c r="AT52" s="37">
        <v>9.0</v>
      </c>
      <c r="AU52" s="38">
        <v>103.50999999999999</v>
      </c>
      <c r="AW52" s="505" t="s">
        <v>168</v>
      </c>
      <c r="AX52" s="512"/>
      <c r="AY52" s="513"/>
      <c r="AZ52" s="512"/>
      <c r="BA52" s="513"/>
      <c r="BB52" s="512"/>
      <c r="BC52" s="513"/>
      <c r="BD52" s="512">
        <v>2.0</v>
      </c>
      <c r="BE52" s="513">
        <v>12.79732</v>
      </c>
      <c r="BF52" s="512"/>
      <c r="BG52" s="513"/>
      <c r="BH52" s="512"/>
      <c r="BI52" s="513"/>
      <c r="BJ52" s="512"/>
      <c r="BK52" s="513"/>
      <c r="BL52" s="512"/>
      <c r="BM52" s="513"/>
      <c r="BN52" s="512"/>
      <c r="BO52" s="513"/>
      <c r="BP52" s="512"/>
      <c r="BQ52" s="513"/>
      <c r="BR52" s="512">
        <v>2.0</v>
      </c>
      <c r="BS52" s="513">
        <v>12.79732</v>
      </c>
    </row>
    <row r="53" ht="15.75" customHeight="1">
      <c r="A53" s="505" t="s">
        <v>169</v>
      </c>
      <c r="B53" s="37"/>
      <c r="C53" s="38"/>
      <c r="D53" s="37"/>
      <c r="E53" s="38"/>
      <c r="F53" s="37"/>
      <c r="G53" s="38"/>
      <c r="H53" s="37"/>
      <c r="I53" s="38"/>
      <c r="J53" s="37">
        <v>1.0</v>
      </c>
      <c r="K53" s="38">
        <v>13.42</v>
      </c>
      <c r="L53" s="37"/>
      <c r="M53" s="38"/>
      <c r="N53" s="37"/>
      <c r="O53" s="38"/>
      <c r="P53" s="37"/>
      <c r="Q53" s="38"/>
      <c r="R53" s="37"/>
      <c r="S53" s="38"/>
      <c r="T53" s="37"/>
      <c r="U53" s="38"/>
      <c r="V53" s="37">
        <f t="shared" ref="V53:W53" si="48">B53+D53+F53+H53+J53+L53+N53+P53+R53+T53</f>
        <v>1</v>
      </c>
      <c r="W53" s="38">
        <f t="shared" si="48"/>
        <v>13.42</v>
      </c>
      <c r="Y53" s="505" t="s">
        <v>169</v>
      </c>
      <c r="Z53" s="37"/>
      <c r="AA53" s="38"/>
      <c r="AB53" s="37"/>
      <c r="AC53" s="38"/>
      <c r="AD53" s="37"/>
      <c r="AE53" s="38"/>
      <c r="AF53" s="37"/>
      <c r="AG53" s="38"/>
      <c r="AH53" s="37"/>
      <c r="AI53" s="38"/>
      <c r="AJ53" s="37"/>
      <c r="AK53" s="38"/>
      <c r="AL53" s="37"/>
      <c r="AM53" s="38"/>
      <c r="AN53" s="37"/>
      <c r="AO53" s="38"/>
      <c r="AP53" s="37"/>
      <c r="AQ53" s="38"/>
      <c r="AR53" s="37"/>
      <c r="AS53" s="38"/>
      <c r="AT53" s="37"/>
      <c r="AU53" s="38"/>
      <c r="AW53" s="505" t="s">
        <v>169</v>
      </c>
      <c r="AX53" s="512"/>
      <c r="AY53" s="513"/>
      <c r="AZ53" s="512"/>
      <c r="BA53" s="513"/>
      <c r="BB53" s="512"/>
      <c r="BC53" s="513"/>
      <c r="BD53" s="512"/>
      <c r="BE53" s="513"/>
      <c r="BF53" s="512"/>
      <c r="BG53" s="513"/>
      <c r="BH53" s="512"/>
      <c r="BI53" s="513"/>
      <c r="BJ53" s="512"/>
      <c r="BK53" s="513"/>
      <c r="BL53" s="512"/>
      <c r="BM53" s="513"/>
      <c r="BN53" s="512"/>
      <c r="BO53" s="513"/>
      <c r="BP53" s="512"/>
      <c r="BQ53" s="513"/>
      <c r="BR53" s="512"/>
      <c r="BS53" s="513"/>
    </row>
    <row r="54" ht="15.75" customHeight="1">
      <c r="A54" s="505" t="s">
        <v>170</v>
      </c>
      <c r="B54" s="37"/>
      <c r="C54" s="38"/>
      <c r="D54" s="37"/>
      <c r="E54" s="38"/>
      <c r="F54" s="37"/>
      <c r="G54" s="38"/>
      <c r="H54" s="37"/>
      <c r="I54" s="38"/>
      <c r="J54" s="37">
        <v>1.0</v>
      </c>
      <c r="K54" s="38">
        <v>9.71</v>
      </c>
      <c r="L54" s="37"/>
      <c r="M54" s="38"/>
      <c r="N54" s="37"/>
      <c r="O54" s="38"/>
      <c r="P54" s="37"/>
      <c r="Q54" s="38"/>
      <c r="R54" s="37"/>
      <c r="S54" s="38"/>
      <c r="T54" s="37"/>
      <c r="U54" s="38"/>
      <c r="V54" s="37">
        <f t="shared" ref="V54:W54" si="49">B54+D54+F54+H54+J54+L54+N54+P54+R54+T54</f>
        <v>1</v>
      </c>
      <c r="W54" s="38">
        <f t="shared" si="49"/>
        <v>9.71</v>
      </c>
      <c r="Y54" s="505" t="s">
        <v>170</v>
      </c>
      <c r="Z54" s="37"/>
      <c r="AA54" s="38"/>
      <c r="AB54" s="37"/>
      <c r="AC54" s="38"/>
      <c r="AD54" s="37">
        <v>1.0</v>
      </c>
      <c r="AE54" s="38">
        <v>0.71</v>
      </c>
      <c r="AF54" s="37"/>
      <c r="AG54" s="38"/>
      <c r="AH54" s="37"/>
      <c r="AI54" s="38"/>
      <c r="AJ54" s="37"/>
      <c r="AK54" s="38"/>
      <c r="AL54" s="37"/>
      <c r="AM54" s="38"/>
      <c r="AN54" s="37"/>
      <c r="AO54" s="38"/>
      <c r="AP54" s="37"/>
      <c r="AQ54" s="38"/>
      <c r="AR54" s="37"/>
      <c r="AS54" s="38"/>
      <c r="AT54" s="37">
        <v>1.0</v>
      </c>
      <c r="AU54" s="38">
        <v>0.71</v>
      </c>
      <c r="AW54" s="505" t="s">
        <v>170</v>
      </c>
      <c r="AX54" s="512"/>
      <c r="AY54" s="513"/>
      <c r="AZ54" s="512"/>
      <c r="BA54" s="513"/>
      <c r="BB54" s="512"/>
      <c r="BC54" s="513"/>
      <c r="BD54" s="512"/>
      <c r="BE54" s="513"/>
      <c r="BF54" s="512"/>
      <c r="BG54" s="513"/>
      <c r="BH54" s="512"/>
      <c r="BI54" s="513"/>
      <c r="BJ54" s="512"/>
      <c r="BK54" s="513"/>
      <c r="BL54" s="512"/>
      <c r="BM54" s="513"/>
      <c r="BN54" s="512"/>
      <c r="BO54" s="513"/>
      <c r="BP54" s="512"/>
      <c r="BQ54" s="513"/>
      <c r="BR54" s="512"/>
      <c r="BS54" s="513"/>
    </row>
    <row r="55" ht="15.75" customHeight="1">
      <c r="A55" s="505" t="s">
        <v>171</v>
      </c>
      <c r="B55" s="37"/>
      <c r="C55" s="38"/>
      <c r="D55" s="37"/>
      <c r="E55" s="38"/>
      <c r="F55" s="37"/>
      <c r="G55" s="38"/>
      <c r="H55" s="37">
        <v>1.0</v>
      </c>
      <c r="I55" s="38">
        <v>2.5</v>
      </c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>
        <f t="shared" ref="V55:W55" si="50">B55+D55+F55+H55+J55+L55+N55+P55+R55+T55</f>
        <v>1</v>
      </c>
      <c r="W55" s="38">
        <f t="shared" si="50"/>
        <v>2.5</v>
      </c>
      <c r="Y55" s="505" t="s">
        <v>171</v>
      </c>
      <c r="Z55" s="37"/>
      <c r="AA55" s="38"/>
      <c r="AB55" s="37"/>
      <c r="AC55" s="38"/>
      <c r="AD55" s="37"/>
      <c r="AE55" s="38"/>
      <c r="AF55" s="37"/>
      <c r="AG55" s="38"/>
      <c r="AH55" s="37">
        <v>1.0</v>
      </c>
      <c r="AI55" s="38">
        <v>0.5</v>
      </c>
      <c r="AJ55" s="37"/>
      <c r="AK55" s="38"/>
      <c r="AL55" s="37"/>
      <c r="AM55" s="38"/>
      <c r="AN55" s="37"/>
      <c r="AO55" s="38"/>
      <c r="AP55" s="37"/>
      <c r="AQ55" s="38"/>
      <c r="AR55" s="37"/>
      <c r="AS55" s="38"/>
      <c r="AT55" s="37">
        <v>1.0</v>
      </c>
      <c r="AU55" s="38">
        <v>0.5</v>
      </c>
      <c r="AW55" s="505" t="s">
        <v>171</v>
      </c>
      <c r="AX55" s="512"/>
      <c r="AY55" s="513"/>
      <c r="AZ55" s="512"/>
      <c r="BA55" s="513"/>
      <c r="BB55" s="512"/>
      <c r="BC55" s="513"/>
      <c r="BD55" s="512"/>
      <c r="BE55" s="513"/>
      <c r="BF55" s="512"/>
      <c r="BG55" s="513"/>
      <c r="BH55" s="512"/>
      <c r="BI55" s="513"/>
      <c r="BJ55" s="512"/>
      <c r="BK55" s="513"/>
      <c r="BL55" s="512"/>
      <c r="BM55" s="513"/>
      <c r="BN55" s="512"/>
      <c r="BO55" s="513"/>
      <c r="BP55" s="512"/>
      <c r="BQ55" s="513"/>
      <c r="BR55" s="512"/>
      <c r="BS55" s="513"/>
    </row>
    <row r="56" ht="15.75" customHeight="1">
      <c r="A56" s="505" t="s">
        <v>172</v>
      </c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>
        <v>1.0</v>
      </c>
      <c r="M56" s="38">
        <v>6.3</v>
      </c>
      <c r="N56" s="37"/>
      <c r="O56" s="38"/>
      <c r="P56" s="37"/>
      <c r="Q56" s="38"/>
      <c r="R56" s="37"/>
      <c r="S56" s="38"/>
      <c r="T56" s="37"/>
      <c r="U56" s="38"/>
      <c r="V56" s="37">
        <f t="shared" ref="V56:W56" si="51">B56+D56+F56+H56+J56+L56+N56+P56+R56+T56</f>
        <v>1</v>
      </c>
      <c r="W56" s="38">
        <f t="shared" si="51"/>
        <v>6.3</v>
      </c>
      <c r="Y56" s="505" t="s">
        <v>172</v>
      </c>
      <c r="Z56" s="37"/>
      <c r="AA56" s="38"/>
      <c r="AB56" s="37"/>
      <c r="AC56" s="38"/>
      <c r="AD56" s="37"/>
      <c r="AE56" s="38"/>
      <c r="AF56" s="37"/>
      <c r="AG56" s="38"/>
      <c r="AH56" s="37"/>
      <c r="AI56" s="38"/>
      <c r="AJ56" s="37"/>
      <c r="AK56" s="38"/>
      <c r="AL56" s="37">
        <v>1.0</v>
      </c>
      <c r="AM56" s="38">
        <v>0.715</v>
      </c>
      <c r="AN56" s="37"/>
      <c r="AO56" s="38"/>
      <c r="AP56" s="37"/>
      <c r="AQ56" s="38"/>
      <c r="AR56" s="37"/>
      <c r="AS56" s="38"/>
      <c r="AT56" s="37">
        <v>1.0</v>
      </c>
      <c r="AU56" s="38">
        <v>0.715</v>
      </c>
      <c r="AW56" s="505" t="s">
        <v>172</v>
      </c>
      <c r="AX56" s="512"/>
      <c r="AY56" s="513"/>
      <c r="AZ56" s="512"/>
      <c r="BA56" s="513"/>
      <c r="BB56" s="512"/>
      <c r="BC56" s="513"/>
      <c r="BD56" s="512"/>
      <c r="BE56" s="513"/>
      <c r="BF56" s="512">
        <v>1.0</v>
      </c>
      <c r="BG56" s="513">
        <v>8.4</v>
      </c>
      <c r="BH56" s="512">
        <v>1.0</v>
      </c>
      <c r="BI56" s="513">
        <v>3.5</v>
      </c>
      <c r="BJ56" s="512"/>
      <c r="BK56" s="513"/>
      <c r="BL56" s="512"/>
      <c r="BM56" s="513"/>
      <c r="BN56" s="512"/>
      <c r="BO56" s="513"/>
      <c r="BP56" s="512"/>
      <c r="BQ56" s="513"/>
      <c r="BR56" s="512">
        <v>2.0</v>
      </c>
      <c r="BS56" s="513">
        <v>11.9</v>
      </c>
    </row>
    <row r="57" ht="15.75" customHeight="1">
      <c r="A57" s="505" t="s">
        <v>173</v>
      </c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8"/>
      <c r="N57" s="37">
        <v>1.0</v>
      </c>
      <c r="O57" s="38">
        <v>11.556</v>
      </c>
      <c r="P57" s="37"/>
      <c r="Q57" s="38"/>
      <c r="R57" s="37"/>
      <c r="S57" s="38"/>
      <c r="T57" s="37"/>
      <c r="U57" s="38"/>
      <c r="V57" s="37">
        <f t="shared" ref="V57:W57" si="52">B57+D57+F57+H57+J57+L57+N57+P57+R57+T57</f>
        <v>1</v>
      </c>
      <c r="W57" s="38">
        <f t="shared" si="52"/>
        <v>11.556</v>
      </c>
      <c r="Y57" s="505" t="s">
        <v>173</v>
      </c>
      <c r="Z57" s="37"/>
      <c r="AA57" s="38"/>
      <c r="AB57" s="37"/>
      <c r="AC57" s="38"/>
      <c r="AD57" s="37"/>
      <c r="AE57" s="38"/>
      <c r="AF57" s="37"/>
      <c r="AG57" s="38"/>
      <c r="AH57" s="37"/>
      <c r="AI57" s="38"/>
      <c r="AJ57" s="37"/>
      <c r="AK57" s="38"/>
      <c r="AL57" s="37"/>
      <c r="AM57" s="38"/>
      <c r="AN57" s="37"/>
      <c r="AO57" s="38"/>
      <c r="AP57" s="37"/>
      <c r="AQ57" s="38"/>
      <c r="AR57" s="37"/>
      <c r="AS57" s="38"/>
      <c r="AT57" s="37"/>
      <c r="AU57" s="38"/>
      <c r="AW57" s="505" t="s">
        <v>173</v>
      </c>
      <c r="AX57" s="512"/>
      <c r="AY57" s="513"/>
      <c r="AZ57" s="512"/>
      <c r="BA57" s="513"/>
      <c r="BB57" s="512"/>
      <c r="BC57" s="513"/>
      <c r="BD57" s="512"/>
      <c r="BE57" s="513"/>
      <c r="BF57" s="512"/>
      <c r="BG57" s="513"/>
      <c r="BH57" s="512"/>
      <c r="BI57" s="513"/>
      <c r="BJ57" s="512"/>
      <c r="BK57" s="513"/>
      <c r="BL57" s="512"/>
      <c r="BM57" s="513"/>
      <c r="BN57" s="512"/>
      <c r="BO57" s="513"/>
      <c r="BP57" s="512"/>
      <c r="BQ57" s="513"/>
      <c r="BR57" s="512"/>
      <c r="BS57" s="513"/>
    </row>
    <row r="58" ht="15.75" customHeight="1">
      <c r="A58" s="505" t="s">
        <v>174</v>
      </c>
      <c r="B58" s="37"/>
      <c r="C58" s="38"/>
      <c r="D58" s="37"/>
      <c r="E58" s="38"/>
      <c r="F58" s="37"/>
      <c r="G58" s="38"/>
      <c r="H58" s="37"/>
      <c r="I58" s="38"/>
      <c r="J58" s="37">
        <v>1.0</v>
      </c>
      <c r="K58" s="38">
        <v>1.3</v>
      </c>
      <c r="L58" s="37"/>
      <c r="M58" s="38"/>
      <c r="N58" s="37"/>
      <c r="O58" s="38"/>
      <c r="P58" s="37"/>
      <c r="Q58" s="38"/>
      <c r="R58" s="37"/>
      <c r="S58" s="38"/>
      <c r="T58" s="37"/>
      <c r="U58" s="38"/>
      <c r="V58" s="37">
        <f t="shared" ref="V58:W58" si="53">B58+D58+F58+H58+J58+L58+N58+P58+R58+T58</f>
        <v>1</v>
      </c>
      <c r="W58" s="38">
        <f t="shared" si="53"/>
        <v>1.3</v>
      </c>
      <c r="Y58" s="505" t="s">
        <v>174</v>
      </c>
      <c r="Z58" s="37"/>
      <c r="AA58" s="38"/>
      <c r="AB58" s="37"/>
      <c r="AC58" s="38"/>
      <c r="AD58" s="37"/>
      <c r="AE58" s="38"/>
      <c r="AF58" s="37"/>
      <c r="AG58" s="38"/>
      <c r="AH58" s="37"/>
      <c r="AI58" s="38"/>
      <c r="AJ58" s="37"/>
      <c r="AK58" s="38"/>
      <c r="AL58" s="37">
        <v>1.0</v>
      </c>
      <c r="AM58" s="38">
        <v>7.675</v>
      </c>
      <c r="AN58" s="37"/>
      <c r="AO58" s="38"/>
      <c r="AP58" s="37"/>
      <c r="AQ58" s="38"/>
      <c r="AR58" s="37"/>
      <c r="AS58" s="38"/>
      <c r="AT58" s="37">
        <v>1.0</v>
      </c>
      <c r="AU58" s="38">
        <v>7.675</v>
      </c>
      <c r="AW58" s="505" t="s">
        <v>174</v>
      </c>
      <c r="AX58" s="512"/>
      <c r="AY58" s="513"/>
      <c r="AZ58" s="512"/>
      <c r="BA58" s="513"/>
      <c r="BB58" s="512"/>
      <c r="BC58" s="513"/>
      <c r="BD58" s="512"/>
      <c r="BE58" s="513"/>
      <c r="BF58" s="512"/>
      <c r="BG58" s="513"/>
      <c r="BH58" s="512"/>
      <c r="BI58" s="513"/>
      <c r="BJ58" s="512"/>
      <c r="BK58" s="513"/>
      <c r="BL58" s="512"/>
      <c r="BM58" s="513"/>
      <c r="BN58" s="512"/>
      <c r="BO58" s="513"/>
      <c r="BP58" s="512"/>
      <c r="BQ58" s="513"/>
      <c r="BR58" s="512"/>
      <c r="BS58" s="513"/>
    </row>
    <row r="59" ht="15.75" customHeight="1">
      <c r="A59" s="505" t="s">
        <v>175</v>
      </c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7"/>
      <c r="S59" s="38"/>
      <c r="T59" s="37"/>
      <c r="U59" s="38"/>
      <c r="V59" s="37">
        <f t="shared" ref="V59:W59" si="54">B59+D59+F59+H59+J59+L59+N59+P59+R59+T59</f>
        <v>0</v>
      </c>
      <c r="W59" s="38">
        <f t="shared" si="54"/>
        <v>0</v>
      </c>
      <c r="Y59" s="505" t="s">
        <v>175</v>
      </c>
      <c r="Z59" s="37"/>
      <c r="AA59" s="38"/>
      <c r="AB59" s="37"/>
      <c r="AC59" s="38"/>
      <c r="AD59" s="37"/>
      <c r="AE59" s="38"/>
      <c r="AF59" s="37"/>
      <c r="AG59" s="38"/>
      <c r="AH59" s="37"/>
      <c r="AI59" s="38"/>
      <c r="AJ59" s="37"/>
      <c r="AK59" s="38"/>
      <c r="AL59" s="37"/>
      <c r="AM59" s="38"/>
      <c r="AN59" s="37"/>
      <c r="AO59" s="38"/>
      <c r="AP59" s="37"/>
      <c r="AQ59" s="38"/>
      <c r="AR59" s="37"/>
      <c r="AS59" s="38"/>
      <c r="AT59" s="37"/>
      <c r="AU59" s="38"/>
      <c r="AW59" s="505" t="s">
        <v>175</v>
      </c>
      <c r="AX59" s="512"/>
      <c r="AY59" s="513"/>
      <c r="AZ59" s="512"/>
      <c r="BA59" s="513"/>
      <c r="BB59" s="512"/>
      <c r="BC59" s="513"/>
      <c r="BD59" s="512"/>
      <c r="BE59" s="513"/>
      <c r="BF59" s="512">
        <v>1.0</v>
      </c>
      <c r="BG59" s="513">
        <v>1.5</v>
      </c>
      <c r="BH59" s="512"/>
      <c r="BI59" s="513"/>
      <c r="BJ59" s="512"/>
      <c r="BK59" s="513"/>
      <c r="BL59" s="512"/>
      <c r="BM59" s="513"/>
      <c r="BN59" s="512"/>
      <c r="BO59" s="513"/>
      <c r="BP59" s="512"/>
      <c r="BQ59" s="513"/>
      <c r="BR59" s="512">
        <v>1.0</v>
      </c>
      <c r="BS59" s="513">
        <v>1.5</v>
      </c>
    </row>
    <row r="60" ht="15.75" customHeight="1">
      <c r="A60" s="505" t="s">
        <v>177</v>
      </c>
      <c r="B60" s="37"/>
      <c r="C60" s="38"/>
      <c r="D60" s="37">
        <v>1.0</v>
      </c>
      <c r="E60" s="38">
        <v>0.4</v>
      </c>
      <c r="F60" s="37"/>
      <c r="G60" s="38"/>
      <c r="H60" s="37">
        <v>2.0</v>
      </c>
      <c r="I60" s="38">
        <v>90.08999999999999</v>
      </c>
      <c r="J60" s="37">
        <v>6.0</v>
      </c>
      <c r="K60" s="38">
        <v>52.519999999999996</v>
      </c>
      <c r="L60" s="37">
        <v>12.0</v>
      </c>
      <c r="M60" s="38">
        <v>19.631444444444444</v>
      </c>
      <c r="N60" s="37">
        <v>1.0</v>
      </c>
      <c r="O60" s="38">
        <v>0.3</v>
      </c>
      <c r="P60" s="37">
        <v>6.0</v>
      </c>
      <c r="Q60" s="38">
        <v>10.968333333333328</v>
      </c>
      <c r="R60" s="37">
        <v>2.0</v>
      </c>
      <c r="S60" s="38">
        <v>5.04</v>
      </c>
      <c r="T60" s="37"/>
      <c r="U60" s="38"/>
      <c r="V60" s="37">
        <f t="shared" ref="V60:W60" si="55">B60+D60+F60+H60+J60+L60+N60+P60+R60+T60</f>
        <v>30</v>
      </c>
      <c r="W60" s="38">
        <f t="shared" si="55"/>
        <v>178.9497778</v>
      </c>
      <c r="Y60" s="505" t="s">
        <v>177</v>
      </c>
      <c r="Z60" s="37"/>
      <c r="AA60" s="38"/>
      <c r="AB60" s="37"/>
      <c r="AC60" s="38"/>
      <c r="AD60" s="37">
        <v>3.0</v>
      </c>
      <c r="AE60" s="38">
        <v>3.1325</v>
      </c>
      <c r="AF60" s="37">
        <v>5.0</v>
      </c>
      <c r="AG60" s="38">
        <v>25.827391304347827</v>
      </c>
      <c r="AH60" s="37">
        <v>10.0</v>
      </c>
      <c r="AI60" s="38">
        <v>26.4725</v>
      </c>
      <c r="AJ60" s="37">
        <v>11.0</v>
      </c>
      <c r="AK60" s="38">
        <v>58.954871794871856</v>
      </c>
      <c r="AL60" s="37">
        <v>2.0</v>
      </c>
      <c r="AM60" s="38">
        <v>0.9</v>
      </c>
      <c r="AN60" s="37">
        <v>8.0</v>
      </c>
      <c r="AO60" s="38">
        <v>23.299999999999997</v>
      </c>
      <c r="AP60" s="37"/>
      <c r="AQ60" s="38"/>
      <c r="AR60" s="37"/>
      <c r="AS60" s="38"/>
      <c r="AT60" s="37">
        <v>39.0</v>
      </c>
      <c r="AU60" s="38">
        <v>138.58726309921968</v>
      </c>
      <c r="AW60" s="505" t="s">
        <v>177</v>
      </c>
      <c r="AX60" s="512"/>
      <c r="AY60" s="513"/>
      <c r="AZ60" s="512"/>
      <c r="BA60" s="513"/>
      <c r="BB60" s="512">
        <v>2.0</v>
      </c>
      <c r="BC60" s="513">
        <v>3.36</v>
      </c>
      <c r="BD60" s="512"/>
      <c r="BE60" s="513"/>
      <c r="BF60" s="512">
        <v>8.0</v>
      </c>
      <c r="BG60" s="513">
        <v>80.71662</v>
      </c>
      <c r="BH60" s="512">
        <v>2.0</v>
      </c>
      <c r="BI60" s="513">
        <v>7.87</v>
      </c>
      <c r="BJ60" s="512">
        <v>3.0</v>
      </c>
      <c r="BK60" s="513">
        <v>10.127500000000001</v>
      </c>
      <c r="BL60" s="512">
        <v>4.0</v>
      </c>
      <c r="BM60" s="513">
        <v>18.670288</v>
      </c>
      <c r="BN60" s="512"/>
      <c r="BO60" s="513"/>
      <c r="BP60" s="512"/>
      <c r="BQ60" s="513"/>
      <c r="BR60" s="512">
        <v>19.0</v>
      </c>
      <c r="BS60" s="513">
        <v>120.74440800000002</v>
      </c>
    </row>
    <row r="61" ht="15.75" customHeight="1">
      <c r="A61" s="535" t="s">
        <v>13</v>
      </c>
      <c r="B61" s="410">
        <f t="shared" ref="B61:W61" si="56">SUM(B6:B60)</f>
        <v>0</v>
      </c>
      <c r="C61" s="536">
        <f t="shared" si="56"/>
        <v>0</v>
      </c>
      <c r="D61" s="410">
        <f t="shared" si="56"/>
        <v>17</v>
      </c>
      <c r="E61" s="536">
        <f t="shared" si="56"/>
        <v>32.29880952</v>
      </c>
      <c r="F61" s="410">
        <f t="shared" si="56"/>
        <v>94</v>
      </c>
      <c r="G61" s="536">
        <f t="shared" si="56"/>
        <v>392.0544997</v>
      </c>
      <c r="H61" s="410">
        <f t="shared" si="56"/>
        <v>446</v>
      </c>
      <c r="I61" s="536">
        <f t="shared" si="56"/>
        <v>1882.809397</v>
      </c>
      <c r="J61" s="410">
        <f t="shared" si="56"/>
        <v>710</v>
      </c>
      <c r="K61" s="536">
        <f t="shared" si="56"/>
        <v>3459.591688</v>
      </c>
      <c r="L61" s="410">
        <f t="shared" si="56"/>
        <v>655</v>
      </c>
      <c r="M61" s="536">
        <f t="shared" si="56"/>
        <v>3628.497306</v>
      </c>
      <c r="N61" s="410">
        <f t="shared" si="56"/>
        <v>295</v>
      </c>
      <c r="O61" s="536">
        <f t="shared" si="56"/>
        <v>1891.524186</v>
      </c>
      <c r="P61" s="410">
        <f t="shared" si="56"/>
        <v>103</v>
      </c>
      <c r="Q61" s="536">
        <f t="shared" si="56"/>
        <v>886.1221915</v>
      </c>
      <c r="R61" s="410">
        <f t="shared" si="56"/>
        <v>53</v>
      </c>
      <c r="S61" s="536">
        <f t="shared" si="56"/>
        <v>407.9087382</v>
      </c>
      <c r="T61" s="410">
        <f t="shared" si="56"/>
        <v>16</v>
      </c>
      <c r="U61" s="536">
        <f t="shared" si="56"/>
        <v>149.42</v>
      </c>
      <c r="V61" s="410">
        <f t="shared" si="56"/>
        <v>2389</v>
      </c>
      <c r="W61" s="537">
        <f t="shared" si="56"/>
        <v>12730.22682</v>
      </c>
      <c r="Y61" s="535" t="s">
        <v>13</v>
      </c>
      <c r="Z61" s="410">
        <v>6.0</v>
      </c>
      <c r="AA61" s="536">
        <v>6.527214689265536</v>
      </c>
      <c r="AB61" s="410">
        <v>19.0</v>
      </c>
      <c r="AC61" s="536">
        <v>43.433055555555555</v>
      </c>
      <c r="AD61" s="410">
        <v>225.0</v>
      </c>
      <c r="AE61" s="536">
        <v>751.659737161344</v>
      </c>
      <c r="AF61" s="410">
        <v>732.0</v>
      </c>
      <c r="AG61" s="536">
        <v>2401.655313084577</v>
      </c>
      <c r="AH61" s="410">
        <v>883.0</v>
      </c>
      <c r="AI61" s="536">
        <v>4109.238274811662</v>
      </c>
      <c r="AJ61" s="410">
        <v>712.0</v>
      </c>
      <c r="AK61" s="536">
        <v>3828.603498639415</v>
      </c>
      <c r="AL61" s="410">
        <v>234.0</v>
      </c>
      <c r="AM61" s="536">
        <v>1372.3953750130963</v>
      </c>
      <c r="AN61" s="410">
        <v>111.0</v>
      </c>
      <c r="AO61" s="536">
        <v>913.4155783340977</v>
      </c>
      <c r="AP61" s="410">
        <v>46.0</v>
      </c>
      <c r="AQ61" s="536">
        <v>271.2922441248593</v>
      </c>
      <c r="AR61" s="410">
        <v>12.0</v>
      </c>
      <c r="AS61" s="536">
        <v>103.905</v>
      </c>
      <c r="AT61" s="410">
        <v>2980.0</v>
      </c>
      <c r="AU61" s="537">
        <v>13802.12529141386</v>
      </c>
      <c r="AW61" s="535" t="s">
        <v>13</v>
      </c>
      <c r="AX61" s="410">
        <v>4.0</v>
      </c>
      <c r="AY61" s="536">
        <v>8.77417</v>
      </c>
      <c r="AZ61" s="410">
        <v>16.0</v>
      </c>
      <c r="BA61" s="536">
        <v>46.77686500000001</v>
      </c>
      <c r="BB61" s="410">
        <v>98.0</v>
      </c>
      <c r="BC61" s="536">
        <v>434.28689300000013</v>
      </c>
      <c r="BD61" s="410">
        <v>344.0</v>
      </c>
      <c r="BE61" s="536">
        <v>2166.8172810000005</v>
      </c>
      <c r="BF61" s="410">
        <v>402.0</v>
      </c>
      <c r="BG61" s="536">
        <v>3377.338394999999</v>
      </c>
      <c r="BH61" s="410">
        <v>310.0</v>
      </c>
      <c r="BI61" s="536">
        <v>2430.700127000001</v>
      </c>
      <c r="BJ61" s="410">
        <v>107.0</v>
      </c>
      <c r="BK61" s="536">
        <v>1031.934986</v>
      </c>
      <c r="BL61" s="410">
        <v>79.0</v>
      </c>
      <c r="BM61" s="536">
        <v>725.9209790000001</v>
      </c>
      <c r="BN61" s="410">
        <v>46.0</v>
      </c>
      <c r="BO61" s="536">
        <v>435.12552200000005</v>
      </c>
      <c r="BP61" s="410">
        <v>2.0</v>
      </c>
      <c r="BQ61" s="536">
        <v>19.380000000000003</v>
      </c>
      <c r="BR61" s="410">
        <v>1408.0</v>
      </c>
      <c r="BS61" s="537">
        <v>10677.055218</v>
      </c>
    </row>
    <row r="62" ht="15.75" customHeight="1">
      <c r="A62" s="538" t="s">
        <v>118</v>
      </c>
      <c r="B62" s="539">
        <f>B61*100/$V$61</f>
        <v>0</v>
      </c>
      <c r="C62" s="540">
        <f>C61*100/$W$61</f>
        <v>0</v>
      </c>
      <c r="D62" s="539">
        <f>D61*100/$V$61</f>
        <v>0.7115948095</v>
      </c>
      <c r="E62" s="540">
        <f>E61*100/$W$61</f>
        <v>0.253717471</v>
      </c>
      <c r="F62" s="539">
        <f>F61*100/$V$61</f>
        <v>3.934700712</v>
      </c>
      <c r="G62" s="540">
        <f>G61*100/$W$61</f>
        <v>3.079713389</v>
      </c>
      <c r="H62" s="539">
        <f>H61*100/$V$61</f>
        <v>18.66889912</v>
      </c>
      <c r="I62" s="540">
        <f>I61*100/$W$61</f>
        <v>14.79006953</v>
      </c>
      <c r="J62" s="539">
        <f>J61*100/$V$61</f>
        <v>29.71954793</v>
      </c>
      <c r="K62" s="540">
        <f>K61*100/$W$61</f>
        <v>27.17619834</v>
      </c>
      <c r="L62" s="539">
        <f>L61*100/$V$61</f>
        <v>27.41732943</v>
      </c>
      <c r="M62" s="540">
        <f>M61*100/$W$61</f>
        <v>28.50300594</v>
      </c>
      <c r="N62" s="539">
        <f>N61*100/$V$61</f>
        <v>12.34826287</v>
      </c>
      <c r="O62" s="540">
        <f>O61*100/$W$61</f>
        <v>14.85852698</v>
      </c>
      <c r="P62" s="539">
        <f>P61*100/$V$61</f>
        <v>4.311427375</v>
      </c>
      <c r="Q62" s="540">
        <f>Q61*100/$W$61</f>
        <v>6.960773004</v>
      </c>
      <c r="R62" s="539">
        <f>R61*100/$V$61</f>
        <v>2.218501465</v>
      </c>
      <c r="S62" s="540">
        <f>S61*100/$W$61</f>
        <v>3.204253499</v>
      </c>
      <c r="T62" s="539">
        <f>T61*100/$V$61</f>
        <v>0.6697362913</v>
      </c>
      <c r="U62" s="540">
        <f>U61*100/$W$61</f>
        <v>1.173741852</v>
      </c>
      <c r="V62" s="539">
        <f>V61*100/$V$61</f>
        <v>100</v>
      </c>
      <c r="W62" s="541">
        <f>W61*100/$W$61</f>
        <v>100</v>
      </c>
      <c r="Y62" s="538" t="s">
        <v>118</v>
      </c>
      <c r="Z62" s="539">
        <f>Z61*100/$AT$61</f>
        <v>0.2013422819</v>
      </c>
      <c r="AA62" s="540">
        <f>AA61*100/$AU$61</f>
        <v>0.04729137398</v>
      </c>
      <c r="AB62" s="539">
        <f>AB61*100/$AT$61</f>
        <v>0.6375838926</v>
      </c>
      <c r="AC62" s="540">
        <f>AC61*100/$AU$61</f>
        <v>0.3146838232</v>
      </c>
      <c r="AD62" s="539">
        <f>AD61*100/$AT$61</f>
        <v>7.55033557</v>
      </c>
      <c r="AE62" s="540">
        <f>AE61*100/$AU$61</f>
        <v>5.445970974</v>
      </c>
      <c r="AF62" s="539">
        <f>AF61*100/$AT$61</f>
        <v>24.56375839</v>
      </c>
      <c r="AG62" s="540">
        <f>AG61*100/$AU$61</f>
        <v>17.40061956</v>
      </c>
      <c r="AH62" s="539">
        <f>AH61*100/$AT$61</f>
        <v>29.63087248</v>
      </c>
      <c r="AI62" s="540">
        <f>AI61*100/$AU$61</f>
        <v>29.77250379</v>
      </c>
      <c r="AJ62" s="539">
        <f>AJ61*100/$AT$61</f>
        <v>23.89261745</v>
      </c>
      <c r="AK62" s="540">
        <f>AK61*100/$AU$61</f>
        <v>27.73923159</v>
      </c>
      <c r="AL62" s="539">
        <f>AL61*100/$AT$61</f>
        <v>7.852348993</v>
      </c>
      <c r="AM62" s="540">
        <f>AM61*100/$AU$61</f>
        <v>9.943362678</v>
      </c>
      <c r="AN62" s="539">
        <f>AN61*100/$AT$61</f>
        <v>3.724832215</v>
      </c>
      <c r="AO62" s="540">
        <f>AO61*100/$AU$61</f>
        <v>6.61793426</v>
      </c>
      <c r="AP62" s="539">
        <f>AP61*100/$AT$61</f>
        <v>1.543624161</v>
      </c>
      <c r="AQ62" s="540">
        <f>AQ61*100/$AU$61</f>
        <v>1.965583114</v>
      </c>
      <c r="AR62" s="539">
        <f>AR61*100/$AT$61</f>
        <v>0.4026845638</v>
      </c>
      <c r="AS62" s="540">
        <f>AS61*100/$AU$61</f>
        <v>0.7528188435</v>
      </c>
      <c r="AT62" s="539">
        <f>AT61*100/$AT$61</f>
        <v>100</v>
      </c>
      <c r="AU62" s="541">
        <f>AU61*100/$AU$61</f>
        <v>100</v>
      </c>
      <c r="AW62" s="535" t="s">
        <v>178</v>
      </c>
      <c r="AX62" s="412">
        <f>AX61*100/$BR$61</f>
        <v>0.2840909091</v>
      </c>
      <c r="AY62" s="412">
        <f>AY61*100/$BS$61</f>
        <v>0.08217780859</v>
      </c>
      <c r="AZ62" s="412">
        <f>AZ61*100/$BR$61</f>
        <v>1.136363636</v>
      </c>
      <c r="BA62" s="413">
        <f>BA61*100/$BS$61</f>
        <v>0.4381064258</v>
      </c>
      <c r="BB62" s="412">
        <f>BB61*100/$BR$61</f>
        <v>6.960227273</v>
      </c>
      <c r="BC62" s="413">
        <f>BC61*100/$BS$61</f>
        <v>4.067478196</v>
      </c>
      <c r="BD62" s="412">
        <f>BD61*100/$BR$61</f>
        <v>24.43181818</v>
      </c>
      <c r="BE62" s="413">
        <f>BE61*100/$BS$61</f>
        <v>20.294147</v>
      </c>
      <c r="BF62" s="412">
        <f>BF61*100/$BR$61</f>
        <v>28.55113636</v>
      </c>
      <c r="BG62" s="413">
        <f>BG61*100/$BS$61</f>
        <v>31.63174046</v>
      </c>
      <c r="BH62" s="412">
        <f>BH61*100/$BR$61</f>
        <v>22.01704545</v>
      </c>
      <c r="BI62" s="413">
        <f>BI61*100/$BS$61</f>
        <v>22.76564162</v>
      </c>
      <c r="BJ62" s="412">
        <f>BJ61*100/$BR$61</f>
        <v>7.599431818</v>
      </c>
      <c r="BK62" s="413">
        <f>BK61*100/$BS$61</f>
        <v>9.664977514</v>
      </c>
      <c r="BL62" s="412">
        <f>BL61*100/$BR$61</f>
        <v>5.610795455</v>
      </c>
      <c r="BM62" s="413">
        <f>BM61*100/$BS$61</f>
        <v>6.79888756</v>
      </c>
      <c r="BN62" s="412">
        <f>BN61*100/$BR$61</f>
        <v>3.267045455</v>
      </c>
      <c r="BO62" s="413">
        <f>BO61*100/$BS$61</f>
        <v>4.075332693</v>
      </c>
      <c r="BP62" s="412">
        <f>BP61*100/$BR$61</f>
        <v>0.1420454545</v>
      </c>
      <c r="BQ62" s="413">
        <f>BQ61*100/$BS$61</f>
        <v>0.1815107219</v>
      </c>
      <c r="BR62" s="549">
        <f>BR61*100/$BR$61</f>
        <v>100</v>
      </c>
      <c r="BS62" s="279">
        <f>BS61*100/$BS$61</f>
        <v>100</v>
      </c>
    </row>
    <row r="63" ht="15.75" customHeight="1">
      <c r="A63" s="195" t="s">
        <v>42</v>
      </c>
      <c r="B63" s="133">
        <f t="shared" ref="B63:W63" si="57">Z61</f>
        <v>6</v>
      </c>
      <c r="C63" s="134">
        <f t="shared" si="57"/>
        <v>6.527214689</v>
      </c>
      <c r="D63" s="133">
        <f t="shared" si="57"/>
        <v>19</v>
      </c>
      <c r="E63" s="134">
        <f t="shared" si="57"/>
        <v>43.43305556</v>
      </c>
      <c r="F63" s="133">
        <f t="shared" si="57"/>
        <v>225</v>
      </c>
      <c r="G63" s="134">
        <f t="shared" si="57"/>
        <v>751.6597372</v>
      </c>
      <c r="H63" s="133">
        <f t="shared" si="57"/>
        <v>732</v>
      </c>
      <c r="I63" s="134">
        <f t="shared" si="57"/>
        <v>2401.655313</v>
      </c>
      <c r="J63" s="133">
        <f t="shared" si="57"/>
        <v>883</v>
      </c>
      <c r="K63" s="134">
        <f t="shared" si="57"/>
        <v>4109.238275</v>
      </c>
      <c r="L63" s="133">
        <f t="shared" si="57"/>
        <v>712</v>
      </c>
      <c r="M63" s="134">
        <f t="shared" si="57"/>
        <v>3828.603499</v>
      </c>
      <c r="N63" s="133">
        <f t="shared" si="57"/>
        <v>234</v>
      </c>
      <c r="O63" s="134">
        <f t="shared" si="57"/>
        <v>1372.395375</v>
      </c>
      <c r="P63" s="133">
        <f t="shared" si="57"/>
        <v>111</v>
      </c>
      <c r="Q63" s="134">
        <f t="shared" si="57"/>
        <v>913.4155783</v>
      </c>
      <c r="R63" s="133">
        <f t="shared" si="57"/>
        <v>46</v>
      </c>
      <c r="S63" s="134">
        <f t="shared" si="57"/>
        <v>271.2922441</v>
      </c>
      <c r="T63" s="133">
        <f t="shared" si="57"/>
        <v>12</v>
      </c>
      <c r="U63" s="134">
        <f t="shared" si="57"/>
        <v>103.905</v>
      </c>
      <c r="V63" s="133">
        <f t="shared" si="57"/>
        <v>2980</v>
      </c>
      <c r="W63" s="550">
        <f t="shared" si="57"/>
        <v>13802.12529</v>
      </c>
      <c r="Y63" s="195" t="s">
        <v>45</v>
      </c>
      <c r="Z63" s="133">
        <v>4.0</v>
      </c>
      <c r="AA63" s="134">
        <v>8.77417</v>
      </c>
      <c r="AB63" s="133">
        <v>16.0</v>
      </c>
      <c r="AC63" s="134">
        <v>46.77686500000001</v>
      </c>
      <c r="AD63" s="133">
        <v>98.0</v>
      </c>
      <c r="AE63" s="134">
        <v>434.28689300000013</v>
      </c>
      <c r="AF63" s="133">
        <v>344.0</v>
      </c>
      <c r="AG63" s="134">
        <v>2166.8172810000005</v>
      </c>
      <c r="AH63" s="133">
        <v>402.0</v>
      </c>
      <c r="AI63" s="134">
        <v>3377.338394999999</v>
      </c>
      <c r="AJ63" s="133">
        <v>310.0</v>
      </c>
      <c r="AK63" s="134">
        <v>2430.700127000001</v>
      </c>
      <c r="AL63" s="133">
        <v>107.0</v>
      </c>
      <c r="AM63" s="134">
        <v>1031.934986</v>
      </c>
      <c r="AN63" s="133">
        <v>79.0</v>
      </c>
      <c r="AO63" s="134">
        <v>725.9209790000001</v>
      </c>
      <c r="AP63" s="133">
        <v>46.0</v>
      </c>
      <c r="AQ63" s="134">
        <v>435.12552200000005</v>
      </c>
      <c r="AR63" s="133">
        <v>2.0</v>
      </c>
      <c r="AS63" s="134">
        <v>19.380000000000003</v>
      </c>
      <c r="AT63" s="133">
        <v>1408.0</v>
      </c>
      <c r="AU63" s="550">
        <v>10677.055218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Y4:Y5"/>
    <mergeCell ref="Z4:AA4"/>
    <mergeCell ref="AB4:AC4"/>
    <mergeCell ref="AD4:AE4"/>
    <mergeCell ref="AF4:AG4"/>
    <mergeCell ref="AH4:AI4"/>
    <mergeCell ref="AJ4:AK4"/>
    <mergeCell ref="AL4:AM4"/>
    <mergeCell ref="AN4:AO4"/>
    <mergeCell ref="BD4:BE4"/>
    <mergeCell ref="BF4:BG4"/>
    <mergeCell ref="BH4:BI4"/>
    <mergeCell ref="BJ4:BK4"/>
    <mergeCell ref="BL4:BM4"/>
    <mergeCell ref="BN4:BO4"/>
    <mergeCell ref="BP4:BQ4"/>
    <mergeCell ref="BR4:BS4"/>
    <mergeCell ref="AP4:AQ4"/>
    <mergeCell ref="AR4:AS4"/>
    <mergeCell ref="AT4:AU4"/>
    <mergeCell ref="AW4:AW5"/>
    <mergeCell ref="AX4:AY4"/>
    <mergeCell ref="AZ4:BA4"/>
    <mergeCell ref="BB4:BC4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2" width="7.29"/>
    <col customWidth="1" min="3" max="3" width="7.86"/>
    <col customWidth="1" min="4" max="4" width="7.29"/>
    <col customWidth="1" min="5" max="5" width="8.86"/>
    <col customWidth="1" min="6" max="6" width="7.29"/>
    <col customWidth="1" min="7" max="7" width="8.86"/>
    <col customWidth="1" min="8" max="8" width="6.29"/>
    <col customWidth="1" min="9" max="9" width="7.71"/>
    <col customWidth="1" min="10" max="10" width="6.71"/>
    <col customWidth="1" min="11" max="11" width="7.86"/>
    <col customWidth="1" min="12" max="12" width="8.43"/>
    <col customWidth="1" min="13" max="13" width="8.86"/>
    <col customWidth="1" min="14" max="14" width="8.71"/>
    <col customWidth="1" min="15" max="15" width="14.86"/>
    <col customWidth="1" min="16" max="16" width="6.57"/>
    <col customWidth="1" min="17" max="17" width="7.71"/>
    <col customWidth="1" min="18" max="18" width="6.57"/>
    <col customWidth="1" min="19" max="19" width="8.14"/>
    <col customWidth="1" min="20" max="20" width="6.57"/>
    <col customWidth="1" min="21" max="21" width="8.14"/>
    <col customWidth="1" min="22" max="22" width="6.0"/>
    <col customWidth="1" min="23" max="23" width="7.71"/>
    <col customWidth="1" min="24" max="24" width="6.0"/>
    <col customWidth="1" min="25" max="26" width="7.71"/>
    <col customWidth="1" min="27" max="27" width="8.14"/>
    <col customWidth="1" min="28" max="28" width="8.71"/>
    <col customWidth="1" min="29" max="29" width="11.57"/>
    <col customWidth="1" min="30" max="30" width="6.0"/>
    <col customWidth="1" min="31" max="31" width="7.71"/>
    <col customWidth="1" min="32" max="32" width="6.57"/>
    <col customWidth="1" min="33" max="33" width="8.14"/>
    <col customWidth="1" min="34" max="34" width="6.57"/>
    <col customWidth="1" min="35" max="35" width="8.14"/>
    <col customWidth="1" min="36" max="36" width="6.0"/>
    <col customWidth="1" min="37" max="37" width="7.71"/>
    <col customWidth="1" min="38" max="38" width="6.57"/>
    <col customWidth="1" min="39" max="39" width="8.14"/>
  </cols>
  <sheetData>
    <row r="1">
      <c r="A1" s="144" t="s">
        <v>231</v>
      </c>
      <c r="O1" s="144" t="s">
        <v>232</v>
      </c>
      <c r="AC1" s="144" t="s">
        <v>233</v>
      </c>
    </row>
    <row r="2">
      <c r="A2" s="3" t="s">
        <v>6</v>
      </c>
      <c r="O2" s="3" t="s">
        <v>7</v>
      </c>
      <c r="AC2" s="3" t="s">
        <v>8</v>
      </c>
    </row>
    <row r="4" ht="15.0" customHeight="1">
      <c r="A4" s="532" t="s">
        <v>234</v>
      </c>
      <c r="B4" s="346" t="s">
        <v>235</v>
      </c>
      <c r="C4" s="8"/>
      <c r="D4" s="346" t="s">
        <v>236</v>
      </c>
      <c r="E4" s="8"/>
      <c r="F4" s="346" t="s">
        <v>237</v>
      </c>
      <c r="G4" s="8"/>
      <c r="H4" s="346" t="s">
        <v>238</v>
      </c>
      <c r="I4" s="8"/>
      <c r="J4" s="346" t="s">
        <v>239</v>
      </c>
      <c r="K4" s="8"/>
      <c r="L4" s="346" t="s">
        <v>13</v>
      </c>
      <c r="M4" s="10"/>
      <c r="O4" s="532" t="s">
        <v>234</v>
      </c>
      <c r="P4" s="346" t="s">
        <v>235</v>
      </c>
      <c r="Q4" s="8"/>
      <c r="R4" s="346" t="s">
        <v>236</v>
      </c>
      <c r="S4" s="8"/>
      <c r="T4" s="346" t="s">
        <v>237</v>
      </c>
      <c r="U4" s="8"/>
      <c r="V4" s="346" t="s">
        <v>238</v>
      </c>
      <c r="W4" s="8"/>
      <c r="X4" s="346" t="s">
        <v>239</v>
      </c>
      <c r="Y4" s="8"/>
      <c r="Z4" s="346" t="s">
        <v>13</v>
      </c>
      <c r="AA4" s="10"/>
      <c r="AC4" s="532" t="s">
        <v>234</v>
      </c>
      <c r="AD4" s="346" t="s">
        <v>235</v>
      </c>
      <c r="AE4" s="8"/>
      <c r="AF4" s="346" t="s">
        <v>236</v>
      </c>
      <c r="AG4" s="8"/>
      <c r="AH4" s="346" t="s">
        <v>237</v>
      </c>
      <c r="AI4" s="8"/>
      <c r="AJ4" s="346" t="s">
        <v>239</v>
      </c>
      <c r="AK4" s="8"/>
      <c r="AL4" s="346" t="s">
        <v>13</v>
      </c>
      <c r="AM4" s="10"/>
    </row>
    <row r="5" ht="15.75" customHeight="1">
      <c r="A5" s="187"/>
      <c r="B5" s="353" t="s">
        <v>21</v>
      </c>
      <c r="C5" s="353" t="s">
        <v>44</v>
      </c>
      <c r="D5" s="353" t="s">
        <v>21</v>
      </c>
      <c r="E5" s="353" t="s">
        <v>44</v>
      </c>
      <c r="F5" s="353" t="s">
        <v>21</v>
      </c>
      <c r="G5" s="353" t="s">
        <v>44</v>
      </c>
      <c r="H5" s="353" t="s">
        <v>21</v>
      </c>
      <c r="I5" s="353" t="s">
        <v>44</v>
      </c>
      <c r="J5" s="353" t="s">
        <v>21</v>
      </c>
      <c r="K5" s="353" t="s">
        <v>44</v>
      </c>
      <c r="L5" s="353" t="s">
        <v>21</v>
      </c>
      <c r="M5" s="376" t="s">
        <v>44</v>
      </c>
      <c r="O5" s="187"/>
      <c r="P5" s="353" t="s">
        <v>21</v>
      </c>
      <c r="Q5" s="353" t="s">
        <v>44</v>
      </c>
      <c r="R5" s="353" t="s">
        <v>21</v>
      </c>
      <c r="S5" s="353" t="s">
        <v>44</v>
      </c>
      <c r="T5" s="353" t="s">
        <v>21</v>
      </c>
      <c r="U5" s="353" t="s">
        <v>44</v>
      </c>
      <c r="V5" s="353" t="s">
        <v>21</v>
      </c>
      <c r="W5" s="353" t="s">
        <v>44</v>
      </c>
      <c r="X5" s="353" t="s">
        <v>21</v>
      </c>
      <c r="Y5" s="353" t="s">
        <v>44</v>
      </c>
      <c r="Z5" s="353" t="s">
        <v>21</v>
      </c>
      <c r="AA5" s="376" t="s">
        <v>44</v>
      </c>
      <c r="AC5" s="187"/>
      <c r="AD5" s="353" t="s">
        <v>21</v>
      </c>
      <c r="AE5" s="353" t="s">
        <v>44</v>
      </c>
      <c r="AF5" s="353" t="s">
        <v>21</v>
      </c>
      <c r="AG5" s="353" t="s">
        <v>44</v>
      </c>
      <c r="AH5" s="353" t="s">
        <v>21</v>
      </c>
      <c r="AI5" s="353" t="s">
        <v>44</v>
      </c>
      <c r="AJ5" s="353" t="s">
        <v>21</v>
      </c>
      <c r="AK5" s="353" t="s">
        <v>44</v>
      </c>
      <c r="AL5" s="353" t="s">
        <v>21</v>
      </c>
      <c r="AM5" s="376" t="s">
        <v>44</v>
      </c>
    </row>
    <row r="6">
      <c r="A6" s="438" t="s">
        <v>25</v>
      </c>
      <c r="B6" s="160">
        <v>1184.0</v>
      </c>
      <c r="C6" s="358">
        <v>305.61678976337146</v>
      </c>
      <c r="D6" s="160">
        <v>3917.0</v>
      </c>
      <c r="E6" s="358">
        <v>1002.0232654432361</v>
      </c>
      <c r="F6" s="160">
        <v>5505.0</v>
      </c>
      <c r="G6" s="358">
        <v>1452.5591200351662</v>
      </c>
      <c r="H6" s="358">
        <v>183.0</v>
      </c>
      <c r="I6" s="358">
        <v>46.56256430775884</v>
      </c>
      <c r="J6" s="160">
        <v>372.0</v>
      </c>
      <c r="K6" s="358">
        <v>97.9396034581632</v>
      </c>
      <c r="L6" s="358">
        <f t="shared" ref="L6:M6" si="1">B6+D6+F6+H6+J6</f>
        <v>11161</v>
      </c>
      <c r="M6" s="533">
        <f t="shared" si="1"/>
        <v>2904.701343</v>
      </c>
      <c r="O6" s="438" t="s">
        <v>25</v>
      </c>
      <c r="P6" s="160">
        <v>3657.0</v>
      </c>
      <c r="Q6" s="358">
        <v>694.111487718354</v>
      </c>
      <c r="R6" s="160">
        <v>8692.0</v>
      </c>
      <c r="S6" s="358">
        <v>1934.5129116547387</v>
      </c>
      <c r="T6" s="160">
        <v>9882.0</v>
      </c>
      <c r="U6" s="358">
        <v>2265.0286114263854</v>
      </c>
      <c r="V6" s="358">
        <v>412.0</v>
      </c>
      <c r="W6" s="358">
        <v>93.33188480234124</v>
      </c>
      <c r="X6" s="160">
        <v>805.0</v>
      </c>
      <c r="Y6" s="358">
        <v>181.94489790123558</v>
      </c>
      <c r="Z6" s="160">
        <v>23448.0</v>
      </c>
      <c r="AA6" s="533">
        <v>5168.929793503055</v>
      </c>
      <c r="AC6" s="438" t="s">
        <v>25</v>
      </c>
      <c r="AD6" s="160">
        <v>203.0</v>
      </c>
      <c r="AE6" s="358">
        <v>60.59497099999997</v>
      </c>
      <c r="AF6" s="160">
        <v>686.0</v>
      </c>
      <c r="AG6" s="358">
        <v>203.21880399999984</v>
      </c>
      <c r="AH6" s="160">
        <v>450.0</v>
      </c>
      <c r="AI6" s="358">
        <v>138.14099500000006</v>
      </c>
      <c r="AJ6" s="160">
        <v>41.0</v>
      </c>
      <c r="AK6" s="358">
        <v>12.23358</v>
      </c>
      <c r="AL6" s="160">
        <v>1380.0</v>
      </c>
      <c r="AM6" s="533">
        <v>414.18834999999945</v>
      </c>
    </row>
    <row r="7">
      <c r="A7" s="443" t="s">
        <v>28</v>
      </c>
      <c r="B7" s="163">
        <v>767.0</v>
      </c>
      <c r="C7" s="361">
        <v>576.2644098342762</v>
      </c>
      <c r="D7" s="163">
        <v>2902.0</v>
      </c>
      <c r="E7" s="361">
        <v>2162.9860985018063</v>
      </c>
      <c r="F7" s="163">
        <v>3882.0</v>
      </c>
      <c r="G7" s="361">
        <v>2893.5149132861343</v>
      </c>
      <c r="H7" s="361">
        <v>135.0</v>
      </c>
      <c r="I7" s="361">
        <v>101.49248737965254</v>
      </c>
      <c r="J7" s="163">
        <v>275.0</v>
      </c>
      <c r="K7" s="361">
        <v>207.40289752178018</v>
      </c>
      <c r="L7" s="361">
        <f t="shared" ref="L7:M7" si="2">B7+D7+F7+H7+J7</f>
        <v>7961</v>
      </c>
      <c r="M7" s="534">
        <f t="shared" si="2"/>
        <v>5941.660807</v>
      </c>
      <c r="O7" s="443" t="s">
        <v>28</v>
      </c>
      <c r="P7" s="163">
        <v>1222.0</v>
      </c>
      <c r="Q7" s="361">
        <v>913.5418452142097</v>
      </c>
      <c r="R7" s="163">
        <v>3500.0</v>
      </c>
      <c r="S7" s="361">
        <v>2616.7776033780033</v>
      </c>
      <c r="T7" s="163">
        <v>3966.0</v>
      </c>
      <c r="U7" s="361">
        <v>2976.185257617755</v>
      </c>
      <c r="V7" s="361">
        <v>158.0</v>
      </c>
      <c r="W7" s="361">
        <v>118.9339445386297</v>
      </c>
      <c r="X7" s="163">
        <v>322.0</v>
      </c>
      <c r="Y7" s="361">
        <v>236.20083014670166</v>
      </c>
      <c r="Z7" s="163">
        <v>9168.0</v>
      </c>
      <c r="AA7" s="534">
        <v>6861.639480895298</v>
      </c>
      <c r="AC7" s="443" t="s">
        <v>28</v>
      </c>
      <c r="AD7" s="163">
        <v>373.0</v>
      </c>
      <c r="AE7" s="361">
        <v>270.858864</v>
      </c>
      <c r="AF7" s="163">
        <v>1288.0</v>
      </c>
      <c r="AG7" s="361">
        <v>928.0711879999988</v>
      </c>
      <c r="AH7" s="163">
        <v>1203.0</v>
      </c>
      <c r="AI7" s="361">
        <v>878.9036829999997</v>
      </c>
      <c r="AJ7" s="163">
        <v>62.0</v>
      </c>
      <c r="AK7" s="361">
        <v>45.671975</v>
      </c>
      <c r="AL7" s="163">
        <v>2926.0</v>
      </c>
      <c r="AM7" s="534">
        <v>2123.5057100000004</v>
      </c>
    </row>
    <row r="8">
      <c r="A8" s="443" t="s">
        <v>29</v>
      </c>
      <c r="B8" s="163">
        <v>1148.0</v>
      </c>
      <c r="C8" s="361">
        <v>1702.1993148599756</v>
      </c>
      <c r="D8" s="163">
        <v>4246.0</v>
      </c>
      <c r="E8" s="361">
        <v>6273.485131101439</v>
      </c>
      <c r="F8" s="163">
        <v>5640.0</v>
      </c>
      <c r="G8" s="361">
        <v>8314.60571241905</v>
      </c>
      <c r="H8" s="361">
        <v>202.0</v>
      </c>
      <c r="I8" s="361">
        <v>301.1991145220643</v>
      </c>
      <c r="J8" s="163">
        <v>393.0</v>
      </c>
      <c r="K8" s="361">
        <v>582.4619048106758</v>
      </c>
      <c r="L8" s="361">
        <f t="shared" ref="L8:M8" si="3">B8+D8+F8+H8+J8</f>
        <v>11629</v>
      </c>
      <c r="M8" s="534">
        <f t="shared" si="3"/>
        <v>17173.95118</v>
      </c>
      <c r="O8" s="443" t="s">
        <v>29</v>
      </c>
      <c r="P8" s="163">
        <v>1701.0</v>
      </c>
      <c r="Q8" s="361">
        <v>2520.0062876322877</v>
      </c>
      <c r="R8" s="163">
        <v>4605.0</v>
      </c>
      <c r="S8" s="361">
        <v>6817.242110013649</v>
      </c>
      <c r="T8" s="163">
        <v>5662.0</v>
      </c>
      <c r="U8" s="361">
        <v>8399.948780706793</v>
      </c>
      <c r="V8" s="361">
        <v>209.0</v>
      </c>
      <c r="W8" s="361">
        <v>321.85629465448073</v>
      </c>
      <c r="X8" s="163">
        <v>442.0</v>
      </c>
      <c r="Y8" s="361">
        <v>656.9892856021338</v>
      </c>
      <c r="Z8" s="163">
        <v>12619.0</v>
      </c>
      <c r="AA8" s="534">
        <v>18716.042758609343</v>
      </c>
      <c r="AC8" s="443" t="s">
        <v>29</v>
      </c>
      <c r="AD8" s="163">
        <v>1378.0</v>
      </c>
      <c r="AE8" s="361">
        <v>2029.4593809999963</v>
      </c>
      <c r="AF8" s="163">
        <v>4149.0</v>
      </c>
      <c r="AG8" s="361">
        <v>6107.394734000008</v>
      </c>
      <c r="AH8" s="163">
        <v>4652.0</v>
      </c>
      <c r="AI8" s="361">
        <v>6776.008425999988</v>
      </c>
      <c r="AJ8" s="163">
        <v>266.0</v>
      </c>
      <c r="AK8" s="361">
        <v>391.4979900000002</v>
      </c>
      <c r="AL8" s="163">
        <v>10445.0</v>
      </c>
      <c r="AM8" s="534">
        <v>15304.360530999978</v>
      </c>
    </row>
    <row r="9">
      <c r="A9" s="443" t="s">
        <v>30</v>
      </c>
      <c r="B9" s="163">
        <v>1914.0</v>
      </c>
      <c r="C9" s="361">
        <v>6373.985829381266</v>
      </c>
      <c r="D9" s="163">
        <v>6846.0</v>
      </c>
      <c r="E9" s="361">
        <v>22811.025448688946</v>
      </c>
      <c r="F9" s="163">
        <v>9997.0</v>
      </c>
      <c r="G9" s="361">
        <v>33355.465747808645</v>
      </c>
      <c r="H9" s="361">
        <v>370.0</v>
      </c>
      <c r="I9" s="361">
        <v>1234.891881552458</v>
      </c>
      <c r="J9" s="163">
        <v>590.0</v>
      </c>
      <c r="K9" s="361">
        <v>1965.3731396923788</v>
      </c>
      <c r="L9" s="361">
        <f t="shared" ref="L9:M9" si="4">B9+D9+F9+H9+J9</f>
        <v>19717</v>
      </c>
      <c r="M9" s="534">
        <f t="shared" si="4"/>
        <v>65740.74205</v>
      </c>
      <c r="O9" s="443" t="s">
        <v>30</v>
      </c>
      <c r="P9" s="163">
        <v>2871.0</v>
      </c>
      <c r="Q9" s="361">
        <v>9621.772564881538</v>
      </c>
      <c r="R9" s="163">
        <v>7078.0</v>
      </c>
      <c r="S9" s="361">
        <v>23641.04755673662</v>
      </c>
      <c r="T9" s="163">
        <v>9785.0</v>
      </c>
      <c r="U9" s="361">
        <v>32985.445935324795</v>
      </c>
      <c r="V9" s="361">
        <v>416.0</v>
      </c>
      <c r="W9" s="361">
        <v>1383.9143967262144</v>
      </c>
      <c r="X9" s="163">
        <v>626.0</v>
      </c>
      <c r="Y9" s="361">
        <v>2089.792737564027</v>
      </c>
      <c r="Z9" s="163">
        <v>20776.0</v>
      </c>
      <c r="AA9" s="534">
        <v>69721.9731912332</v>
      </c>
      <c r="AC9" s="443" t="s">
        <v>30</v>
      </c>
      <c r="AD9" s="163">
        <v>2721.0</v>
      </c>
      <c r="AE9" s="361">
        <v>9039.981353999992</v>
      </c>
      <c r="AF9" s="163">
        <v>7297.0</v>
      </c>
      <c r="AG9" s="361">
        <v>24124.514159999962</v>
      </c>
      <c r="AH9" s="163">
        <v>9683.0</v>
      </c>
      <c r="AI9" s="361">
        <v>32219.088277999934</v>
      </c>
      <c r="AJ9" s="163">
        <v>424.0</v>
      </c>
      <c r="AK9" s="361">
        <v>1402.8181789999994</v>
      </c>
      <c r="AL9" s="163">
        <v>20125.0</v>
      </c>
      <c r="AM9" s="534">
        <v>66786.40197100004</v>
      </c>
    </row>
    <row r="10">
      <c r="A10" s="443" t="s">
        <v>31</v>
      </c>
      <c r="B10" s="163">
        <v>1591.0</v>
      </c>
      <c r="C10" s="361">
        <v>11439.108509460446</v>
      </c>
      <c r="D10" s="163">
        <v>5173.0</v>
      </c>
      <c r="E10" s="361">
        <v>37186.13587794868</v>
      </c>
      <c r="F10" s="163">
        <v>7942.0</v>
      </c>
      <c r="G10" s="361">
        <v>57213.74764355742</v>
      </c>
      <c r="H10" s="361">
        <v>243.0</v>
      </c>
      <c r="I10" s="361">
        <v>1741.1071468372572</v>
      </c>
      <c r="J10" s="163">
        <v>383.0</v>
      </c>
      <c r="K10" s="361">
        <v>2710.8778269230734</v>
      </c>
      <c r="L10" s="361">
        <f t="shared" ref="L10:M10" si="5">B10+D10+F10+H10+J10</f>
        <v>15332</v>
      </c>
      <c r="M10" s="534">
        <f t="shared" si="5"/>
        <v>110290.977</v>
      </c>
      <c r="O10" s="443" t="s">
        <v>31</v>
      </c>
      <c r="P10" s="163">
        <v>2288.0</v>
      </c>
      <c r="Q10" s="361">
        <v>16504.75018527085</v>
      </c>
      <c r="R10" s="163">
        <v>5231.0</v>
      </c>
      <c r="S10" s="361">
        <v>37376.063864677315</v>
      </c>
      <c r="T10" s="163">
        <v>7930.0</v>
      </c>
      <c r="U10" s="361">
        <v>57263.84575965337</v>
      </c>
      <c r="V10" s="361">
        <v>301.0</v>
      </c>
      <c r="W10" s="361">
        <v>2074.763750255848</v>
      </c>
      <c r="X10" s="163">
        <v>393.0</v>
      </c>
      <c r="Y10" s="361">
        <v>2801.84289365668</v>
      </c>
      <c r="Z10" s="163">
        <v>16143.0</v>
      </c>
      <c r="AA10" s="534">
        <v>116021.26645351406</v>
      </c>
      <c r="AC10" s="443" t="s">
        <v>31</v>
      </c>
      <c r="AD10" s="163">
        <v>2327.0</v>
      </c>
      <c r="AE10" s="361">
        <v>16648.117553000004</v>
      </c>
      <c r="AF10" s="163">
        <v>5815.0</v>
      </c>
      <c r="AG10" s="361">
        <v>41483.65881199997</v>
      </c>
      <c r="AH10" s="163">
        <v>8346.0</v>
      </c>
      <c r="AI10" s="361">
        <v>59717.166690000224</v>
      </c>
      <c r="AJ10" s="163">
        <v>291.0</v>
      </c>
      <c r="AK10" s="361">
        <v>2061.781583</v>
      </c>
      <c r="AL10" s="163">
        <v>16779.0</v>
      </c>
      <c r="AM10" s="534">
        <v>119910.7246379998</v>
      </c>
    </row>
    <row r="11">
      <c r="A11" s="443" t="s">
        <v>32</v>
      </c>
      <c r="B11" s="163">
        <v>1079.0</v>
      </c>
      <c r="C11" s="361">
        <v>15114.175405783903</v>
      </c>
      <c r="D11" s="163">
        <v>3474.0</v>
      </c>
      <c r="E11" s="361">
        <v>48159.80099655628</v>
      </c>
      <c r="F11" s="163">
        <v>6007.0</v>
      </c>
      <c r="G11" s="361">
        <v>84623.30189146247</v>
      </c>
      <c r="H11" s="361">
        <v>170.0</v>
      </c>
      <c r="I11" s="361">
        <v>2345.6829614059407</v>
      </c>
      <c r="J11" s="163">
        <v>263.0</v>
      </c>
      <c r="K11" s="361">
        <v>3678.0262377817667</v>
      </c>
      <c r="L11" s="361">
        <f t="shared" ref="L11:M11" si="6">B11+D11+F11+H11+J11</f>
        <v>10993</v>
      </c>
      <c r="M11" s="534">
        <f t="shared" si="6"/>
        <v>153920.9875</v>
      </c>
      <c r="O11" s="443" t="s">
        <v>32</v>
      </c>
      <c r="P11" s="163">
        <v>1566.0</v>
      </c>
      <c r="Q11" s="361">
        <v>21777.3832067125</v>
      </c>
      <c r="R11" s="163">
        <v>3459.0</v>
      </c>
      <c r="S11" s="361">
        <v>47972.60874571529</v>
      </c>
      <c r="T11" s="163">
        <v>6212.0</v>
      </c>
      <c r="U11" s="361">
        <v>87280.01218759207</v>
      </c>
      <c r="V11" s="361">
        <v>169.0</v>
      </c>
      <c r="W11" s="361">
        <v>2337.4569441666663</v>
      </c>
      <c r="X11" s="163">
        <v>270.0</v>
      </c>
      <c r="Y11" s="361">
        <v>3728.172146543094</v>
      </c>
      <c r="Z11" s="163">
        <v>11676.0</v>
      </c>
      <c r="AA11" s="534">
        <v>163095.63323072964</v>
      </c>
      <c r="AC11" s="443" t="s">
        <v>32</v>
      </c>
      <c r="AD11" s="163">
        <v>1694.0</v>
      </c>
      <c r="AE11" s="361">
        <v>23433.170436</v>
      </c>
      <c r="AF11" s="163">
        <v>4013.0</v>
      </c>
      <c r="AG11" s="361">
        <v>55609.95705799993</v>
      </c>
      <c r="AH11" s="163">
        <v>6652.0</v>
      </c>
      <c r="AI11" s="361">
        <v>93365.26703200013</v>
      </c>
      <c r="AJ11" s="163">
        <v>210.0</v>
      </c>
      <c r="AK11" s="361">
        <v>2843.1850400000003</v>
      </c>
      <c r="AL11" s="163">
        <v>12569.0</v>
      </c>
      <c r="AM11" s="534">
        <v>175251.57956600035</v>
      </c>
    </row>
    <row r="12">
      <c r="A12" s="443" t="s">
        <v>33</v>
      </c>
      <c r="B12" s="163">
        <v>542.0</v>
      </c>
      <c r="C12" s="361">
        <v>15733.522262299472</v>
      </c>
      <c r="D12" s="163">
        <v>1703.0</v>
      </c>
      <c r="E12" s="361">
        <v>49180.540407188775</v>
      </c>
      <c r="F12" s="163">
        <v>3410.0</v>
      </c>
      <c r="G12" s="361">
        <v>99453.28205625962</v>
      </c>
      <c r="H12" s="361">
        <v>66.0</v>
      </c>
      <c r="I12" s="361">
        <v>1924.8133333333333</v>
      </c>
      <c r="J12" s="163">
        <v>105.0</v>
      </c>
      <c r="K12" s="361">
        <v>3016.1052054794523</v>
      </c>
      <c r="L12" s="361">
        <f t="shared" ref="L12:M12" si="7">B12+D12+F12+H12+J12</f>
        <v>5826</v>
      </c>
      <c r="M12" s="534">
        <f t="shared" si="7"/>
        <v>169308.2633</v>
      </c>
      <c r="O12" s="443" t="s">
        <v>33</v>
      </c>
      <c r="P12" s="163">
        <v>796.0</v>
      </c>
      <c r="Q12" s="361">
        <v>23493.23121333088</v>
      </c>
      <c r="R12" s="163">
        <v>1672.0</v>
      </c>
      <c r="S12" s="361">
        <v>47946.695287715425</v>
      </c>
      <c r="T12" s="163">
        <v>3388.0</v>
      </c>
      <c r="U12" s="361">
        <v>98690.42479835029</v>
      </c>
      <c r="V12" s="361">
        <v>69.0</v>
      </c>
      <c r="W12" s="361">
        <v>1935.0566666666655</v>
      </c>
      <c r="X12" s="163">
        <v>108.0</v>
      </c>
      <c r="Y12" s="361">
        <v>3110.3291666666673</v>
      </c>
      <c r="Z12" s="163">
        <v>6033.0</v>
      </c>
      <c r="AA12" s="534">
        <v>175175.73713272993</v>
      </c>
      <c r="AC12" s="443" t="s">
        <v>33</v>
      </c>
      <c r="AD12" s="163">
        <v>874.0</v>
      </c>
      <c r="AE12" s="361">
        <v>25424.398716000007</v>
      </c>
      <c r="AF12" s="163">
        <v>1990.0</v>
      </c>
      <c r="AG12" s="361">
        <v>57146.42559999994</v>
      </c>
      <c r="AH12" s="163">
        <v>3713.0</v>
      </c>
      <c r="AI12" s="361">
        <v>108151.81500899978</v>
      </c>
      <c r="AJ12" s="163">
        <v>102.0</v>
      </c>
      <c r="AK12" s="361">
        <v>2991.693596</v>
      </c>
      <c r="AL12" s="163">
        <v>6679.0</v>
      </c>
      <c r="AM12" s="534">
        <v>193714.3329209997</v>
      </c>
    </row>
    <row r="13">
      <c r="A13" s="443" t="s">
        <v>34</v>
      </c>
      <c r="B13" s="163">
        <v>75.0</v>
      </c>
      <c r="C13" s="361">
        <v>4954.99060729509</v>
      </c>
      <c r="D13" s="163">
        <v>230.0</v>
      </c>
      <c r="E13" s="361">
        <v>14660.530505206732</v>
      </c>
      <c r="F13" s="163">
        <v>455.0</v>
      </c>
      <c r="G13" s="361">
        <v>29803.61641004874</v>
      </c>
      <c r="H13" s="361">
        <v>5.0</v>
      </c>
      <c r="I13" s="361">
        <v>381.64</v>
      </c>
      <c r="J13" s="163">
        <v>8.0</v>
      </c>
      <c r="K13" s="361">
        <v>472.03999999999996</v>
      </c>
      <c r="L13" s="361">
        <f t="shared" ref="L13:M13" si="8">B13+D13+F13+H13+J13</f>
        <v>773</v>
      </c>
      <c r="M13" s="534">
        <f t="shared" si="8"/>
        <v>50272.81752</v>
      </c>
      <c r="O13" s="443" t="s">
        <v>34</v>
      </c>
      <c r="P13" s="163">
        <v>99.0</v>
      </c>
      <c r="Q13" s="361">
        <v>6785.758297481675</v>
      </c>
      <c r="R13" s="163">
        <v>215.0</v>
      </c>
      <c r="S13" s="361">
        <v>13737.216476634301</v>
      </c>
      <c r="T13" s="163">
        <v>450.0</v>
      </c>
      <c r="U13" s="361">
        <v>29812.566749976417</v>
      </c>
      <c r="V13" s="361">
        <v>5.0</v>
      </c>
      <c r="W13" s="361">
        <v>321.56</v>
      </c>
      <c r="X13" s="163">
        <v>12.0</v>
      </c>
      <c r="Y13" s="361">
        <v>720.5533333333333</v>
      </c>
      <c r="Z13" s="163">
        <v>781.0</v>
      </c>
      <c r="AA13" s="534">
        <v>51377.65485742572</v>
      </c>
      <c r="AC13" s="443" t="s">
        <v>34</v>
      </c>
      <c r="AD13" s="163">
        <v>128.0</v>
      </c>
      <c r="AE13" s="361">
        <v>8397.974030000001</v>
      </c>
      <c r="AF13" s="163">
        <v>244.0</v>
      </c>
      <c r="AG13" s="361">
        <v>16043.295388999997</v>
      </c>
      <c r="AH13" s="163">
        <v>492.0</v>
      </c>
      <c r="AI13" s="361">
        <v>32537.701635000027</v>
      </c>
      <c r="AJ13" s="163">
        <v>10.0</v>
      </c>
      <c r="AK13" s="361">
        <v>651.8732749999999</v>
      </c>
      <c r="AL13" s="163">
        <v>874.0</v>
      </c>
      <c r="AM13" s="534">
        <v>57630.844328999985</v>
      </c>
    </row>
    <row r="14">
      <c r="A14" s="443" t="s">
        <v>35</v>
      </c>
      <c r="B14" s="163">
        <v>15.0</v>
      </c>
      <c r="C14" s="361">
        <v>2394.696666666667</v>
      </c>
      <c r="D14" s="163">
        <v>46.0</v>
      </c>
      <c r="E14" s="361">
        <v>7066.121536241832</v>
      </c>
      <c r="F14" s="163">
        <v>116.0</v>
      </c>
      <c r="G14" s="361">
        <v>18701.360342494332</v>
      </c>
      <c r="H14" s="361"/>
      <c r="I14" s="361"/>
      <c r="J14" s="163"/>
      <c r="K14" s="361"/>
      <c r="L14" s="361">
        <f t="shared" ref="L14:M14" si="9">B14+D14+F14+H14+J14</f>
        <v>177</v>
      </c>
      <c r="M14" s="534">
        <f t="shared" si="9"/>
        <v>28162.17855</v>
      </c>
      <c r="O14" s="443" t="s">
        <v>35</v>
      </c>
      <c r="P14" s="163">
        <v>22.0</v>
      </c>
      <c r="Q14" s="361">
        <v>3511.36</v>
      </c>
      <c r="R14" s="163">
        <v>54.0</v>
      </c>
      <c r="S14" s="361">
        <v>8996.488473015876</v>
      </c>
      <c r="T14" s="163">
        <v>121.0</v>
      </c>
      <c r="U14" s="361">
        <v>19993.02791837583</v>
      </c>
      <c r="V14" s="361"/>
      <c r="W14" s="361"/>
      <c r="X14" s="163">
        <v>2.0</v>
      </c>
      <c r="Y14" s="361">
        <v>276.3</v>
      </c>
      <c r="Z14" s="163">
        <v>199.0</v>
      </c>
      <c r="AA14" s="534">
        <v>32777.17639139171</v>
      </c>
      <c r="AC14" s="443" t="s">
        <v>35</v>
      </c>
      <c r="AD14" s="163">
        <v>25.0</v>
      </c>
      <c r="AE14" s="361">
        <v>4514.47261</v>
      </c>
      <c r="AF14" s="163">
        <v>49.0</v>
      </c>
      <c r="AG14" s="361">
        <v>8705.536824000004</v>
      </c>
      <c r="AH14" s="163">
        <v>126.0</v>
      </c>
      <c r="AI14" s="361">
        <v>21124.123904999997</v>
      </c>
      <c r="AJ14" s="163">
        <v>2.0</v>
      </c>
      <c r="AK14" s="361">
        <v>276.3</v>
      </c>
      <c r="AL14" s="163">
        <v>202.0</v>
      </c>
      <c r="AM14" s="534">
        <v>34620.433338999996</v>
      </c>
    </row>
    <row r="15">
      <c r="A15" s="453" t="s">
        <v>36</v>
      </c>
      <c r="B15" s="173"/>
      <c r="C15" s="365"/>
      <c r="D15" s="173">
        <v>4.0</v>
      </c>
      <c r="E15" s="365">
        <v>2665.7926384409693</v>
      </c>
      <c r="F15" s="173">
        <v>5.0</v>
      </c>
      <c r="G15" s="365">
        <v>3493.736666666667</v>
      </c>
      <c r="H15" s="365"/>
      <c r="I15" s="365"/>
      <c r="J15" s="173"/>
      <c r="K15" s="365"/>
      <c r="L15" s="365">
        <f t="shared" ref="L15:M15" si="10">B15+D15+F15+H15+J15</f>
        <v>9</v>
      </c>
      <c r="M15" s="542">
        <f t="shared" si="10"/>
        <v>6159.529305</v>
      </c>
      <c r="O15" s="453" t="s">
        <v>36</v>
      </c>
      <c r="P15" s="173">
        <v>3.0</v>
      </c>
      <c r="Q15" s="365">
        <v>2466.0039408867</v>
      </c>
      <c r="R15" s="173">
        <v>4.0</v>
      </c>
      <c r="S15" s="365">
        <v>3283.681624233775</v>
      </c>
      <c r="T15" s="173">
        <v>5.0</v>
      </c>
      <c r="U15" s="365">
        <v>3935.55968794988</v>
      </c>
      <c r="V15" s="365"/>
      <c r="W15" s="365"/>
      <c r="X15" s="173"/>
      <c r="Y15" s="365"/>
      <c r="Z15" s="173">
        <v>12.0</v>
      </c>
      <c r="AA15" s="542">
        <v>9685.245253070356</v>
      </c>
      <c r="AC15" s="453" t="s">
        <v>36</v>
      </c>
      <c r="AD15" s="173">
        <v>3.0</v>
      </c>
      <c r="AE15" s="365">
        <v>1812.423175</v>
      </c>
      <c r="AF15" s="173">
        <v>3.0</v>
      </c>
      <c r="AG15" s="365">
        <v>2057.63764</v>
      </c>
      <c r="AH15" s="173">
        <v>3.0</v>
      </c>
      <c r="AI15" s="365">
        <v>2242.50746</v>
      </c>
      <c r="AJ15" s="173"/>
      <c r="AK15" s="365"/>
      <c r="AL15" s="173">
        <v>9.0</v>
      </c>
      <c r="AM15" s="542">
        <v>6112.568275</v>
      </c>
    </row>
    <row r="16">
      <c r="A16" s="543" t="s">
        <v>13</v>
      </c>
      <c r="B16" s="544">
        <f t="shared" ref="B16:M16" si="11">SUM(B6:B15)</f>
        <v>8315</v>
      </c>
      <c r="C16" s="545">
        <f t="shared" si="11"/>
        <v>58594.5598</v>
      </c>
      <c r="D16" s="544">
        <f t="shared" si="11"/>
        <v>28541</v>
      </c>
      <c r="E16" s="545">
        <f t="shared" si="11"/>
        <v>191168.4419</v>
      </c>
      <c r="F16" s="544">
        <f t="shared" si="11"/>
        <v>42959</v>
      </c>
      <c r="G16" s="545">
        <f t="shared" si="11"/>
        <v>339305.1905</v>
      </c>
      <c r="H16" s="545">
        <f t="shared" si="11"/>
        <v>1374</v>
      </c>
      <c r="I16" s="545">
        <f t="shared" si="11"/>
        <v>8077.389489</v>
      </c>
      <c r="J16" s="544">
        <f t="shared" si="11"/>
        <v>2389</v>
      </c>
      <c r="K16" s="545">
        <f t="shared" si="11"/>
        <v>12730.22682</v>
      </c>
      <c r="L16" s="545">
        <f t="shared" si="11"/>
        <v>83578</v>
      </c>
      <c r="M16" s="546">
        <f t="shared" si="11"/>
        <v>609875.8085</v>
      </c>
      <c r="O16" s="543" t="s">
        <v>13</v>
      </c>
      <c r="P16" s="544">
        <v>14225.0</v>
      </c>
      <c r="Q16" s="545">
        <v>88287.91902912883</v>
      </c>
      <c r="R16" s="544">
        <v>34510.0</v>
      </c>
      <c r="S16" s="545">
        <v>194322.33465377623</v>
      </c>
      <c r="T16" s="544">
        <v>47401.0</v>
      </c>
      <c r="U16" s="545">
        <v>343602.0456869738</v>
      </c>
      <c r="V16" s="545">
        <v>1739.0</v>
      </c>
      <c r="W16" s="545">
        <v>8586.873881810849</v>
      </c>
      <c r="X16" s="544">
        <v>2980.0</v>
      </c>
      <c r="Y16" s="545">
        <v>13802.12529141388</v>
      </c>
      <c r="Z16" s="544">
        <v>100855.0</v>
      </c>
      <c r="AA16" s="546">
        <v>648601.2985431035</v>
      </c>
      <c r="AC16" s="543" t="s">
        <v>13</v>
      </c>
      <c r="AD16" s="544">
        <v>9726.0</v>
      </c>
      <c r="AE16" s="545">
        <v>91631.45108999993</v>
      </c>
      <c r="AF16" s="544">
        <v>25534.0</v>
      </c>
      <c r="AG16" s="545">
        <v>212409.71020900033</v>
      </c>
      <c r="AH16" s="544">
        <v>35320.0</v>
      </c>
      <c r="AI16" s="545">
        <v>357150.7231130001</v>
      </c>
      <c r="AJ16" s="544">
        <v>1408.0</v>
      </c>
      <c r="AK16" s="545">
        <v>10677.055217999983</v>
      </c>
      <c r="AL16" s="544">
        <v>71988.0</v>
      </c>
      <c r="AM16" s="546">
        <v>671868.9396299998</v>
      </c>
    </row>
    <row r="17">
      <c r="A17" s="547" t="s">
        <v>240</v>
      </c>
      <c r="B17" s="548">
        <f>C16/B16</f>
        <v>7.046850246</v>
      </c>
      <c r="C17" s="401"/>
      <c r="D17" s="548">
        <f>E16/D16</f>
        <v>6.698028867</v>
      </c>
      <c r="E17" s="401"/>
      <c r="F17" s="548">
        <f>G16/F16</f>
        <v>7.898349368</v>
      </c>
      <c r="G17" s="401"/>
      <c r="H17" s="548">
        <f>I16/H16</f>
        <v>5.878740531</v>
      </c>
      <c r="I17" s="401"/>
      <c r="J17" s="548">
        <f>K16/J16</f>
        <v>5.32868431</v>
      </c>
      <c r="K17" s="401"/>
      <c r="L17" s="548">
        <f>M16/L16</f>
        <v>7.297085459</v>
      </c>
      <c r="M17" s="156"/>
      <c r="O17" s="547" t="s">
        <v>240</v>
      </c>
      <c r="P17" s="548">
        <f>Q16/P16</f>
        <v>6.206532093</v>
      </c>
      <c r="Q17" s="401"/>
      <c r="R17" s="548">
        <f>S16/R16</f>
        <v>5.630899295</v>
      </c>
      <c r="S17" s="401"/>
      <c r="T17" s="548">
        <f>U16/T16</f>
        <v>7.248835377</v>
      </c>
      <c r="U17" s="401"/>
      <c r="V17" s="548">
        <f>W16/V16</f>
        <v>4.937822819</v>
      </c>
      <c r="W17" s="401"/>
      <c r="X17" s="548">
        <f>Y16/X16</f>
        <v>4.631585668</v>
      </c>
      <c r="Y17" s="401"/>
      <c r="Z17" s="548">
        <f>AA16/Z16</f>
        <v>6.431027699</v>
      </c>
      <c r="AA17" s="156"/>
      <c r="AC17" s="547" t="s">
        <v>240</v>
      </c>
      <c r="AD17" s="548">
        <f>AE16/AD16</f>
        <v>9.421288411</v>
      </c>
      <c r="AE17" s="401"/>
      <c r="AF17" s="548">
        <f>AG16/AF16</f>
        <v>8.318700956</v>
      </c>
      <c r="AG17" s="401"/>
      <c r="AH17" s="548">
        <f>AI16/AH16</f>
        <v>10.11185513</v>
      </c>
      <c r="AI17" s="401"/>
      <c r="AJ17" s="548">
        <f>AK16/AJ16</f>
        <v>7.583135808</v>
      </c>
      <c r="AK17" s="401"/>
      <c r="AL17" s="548">
        <f>AM16/AL16</f>
        <v>9.333068562</v>
      </c>
      <c r="AM17" s="156"/>
    </row>
    <row r="18">
      <c r="A18" s="551" t="s">
        <v>42</v>
      </c>
      <c r="B18" s="552">
        <f t="shared" ref="B18:M18" si="12">P16</f>
        <v>14225</v>
      </c>
      <c r="C18" s="553">
        <f t="shared" si="12"/>
        <v>88287.91903</v>
      </c>
      <c r="D18" s="552">
        <f t="shared" si="12"/>
        <v>34510</v>
      </c>
      <c r="E18" s="553">
        <f t="shared" si="12"/>
        <v>194322.3347</v>
      </c>
      <c r="F18" s="552">
        <f t="shared" si="12"/>
        <v>47401</v>
      </c>
      <c r="G18" s="553">
        <f t="shared" si="12"/>
        <v>343602.0457</v>
      </c>
      <c r="H18" s="553">
        <f t="shared" si="12"/>
        <v>1739</v>
      </c>
      <c r="I18" s="553">
        <f t="shared" si="12"/>
        <v>8586.873882</v>
      </c>
      <c r="J18" s="552">
        <f t="shared" si="12"/>
        <v>2980</v>
      </c>
      <c r="K18" s="553">
        <f t="shared" si="12"/>
        <v>13802.12529</v>
      </c>
      <c r="L18" s="552">
        <f t="shared" si="12"/>
        <v>100855</v>
      </c>
      <c r="M18" s="554">
        <f t="shared" si="12"/>
        <v>648601.2985</v>
      </c>
      <c r="O18" s="551" t="s">
        <v>45</v>
      </c>
      <c r="P18" s="552">
        <v>9726.0</v>
      </c>
      <c r="Q18" s="553">
        <v>91631.45108999993</v>
      </c>
      <c r="R18" s="552">
        <v>25534.0</v>
      </c>
      <c r="S18" s="553">
        <v>212409.71020900033</v>
      </c>
      <c r="T18" s="552">
        <v>35320.0</v>
      </c>
      <c r="U18" s="553">
        <v>357150.7231130001</v>
      </c>
      <c r="V18" s="552"/>
      <c r="W18" s="553"/>
      <c r="X18" s="552">
        <v>1408.0</v>
      </c>
      <c r="Y18" s="553">
        <v>10677.055217999983</v>
      </c>
      <c r="Z18" s="552">
        <v>71988.0</v>
      </c>
      <c r="AA18" s="554">
        <v>671868.9396299998</v>
      </c>
      <c r="AC18" s="2"/>
      <c r="AD18" s="555"/>
      <c r="AE18" s="555"/>
      <c r="AF18" s="555"/>
      <c r="AG18" s="555"/>
      <c r="AH18" s="555"/>
      <c r="AI18" s="555"/>
      <c r="AJ18" s="555"/>
      <c r="AK18" s="555"/>
      <c r="AL18" s="555"/>
      <c r="AM18" s="555"/>
    </row>
    <row r="19">
      <c r="A19" s="547" t="s">
        <v>241</v>
      </c>
      <c r="B19" s="548">
        <f>C18/B18</f>
        <v>6.206532093</v>
      </c>
      <c r="C19" s="401"/>
      <c r="D19" s="548">
        <f>E18/D18</f>
        <v>5.630899295</v>
      </c>
      <c r="E19" s="401"/>
      <c r="F19" s="548">
        <f>G18/F18</f>
        <v>7.248835377</v>
      </c>
      <c r="G19" s="401"/>
      <c r="H19" s="548">
        <f>I18/H18</f>
        <v>4.937822819</v>
      </c>
      <c r="I19" s="401"/>
      <c r="J19" s="548">
        <f>K18/J18</f>
        <v>4.631585668</v>
      </c>
      <c r="K19" s="401"/>
      <c r="L19" s="548">
        <f>M18/L18</f>
        <v>6.431027699</v>
      </c>
      <c r="M19" s="156"/>
      <c r="O19" s="547" t="s">
        <v>241</v>
      </c>
      <c r="P19" s="548">
        <f>Q18/P18</f>
        <v>9.421288411</v>
      </c>
      <c r="Q19" s="401"/>
      <c r="R19" s="548">
        <f>S18/R18</f>
        <v>8.318700956</v>
      </c>
      <c r="S19" s="401"/>
      <c r="T19" s="548">
        <f>U18/T18</f>
        <v>10.11185513</v>
      </c>
      <c r="U19" s="401"/>
      <c r="V19" s="548"/>
      <c r="W19" s="401"/>
      <c r="X19" s="548">
        <f>Y18/X18</f>
        <v>7.583135808</v>
      </c>
      <c r="Y19" s="401"/>
      <c r="Z19" s="548">
        <f>AA18/Z18</f>
        <v>9.333068562</v>
      </c>
      <c r="AA19" s="156"/>
    </row>
    <row r="20">
      <c r="A20" s="557" t="s">
        <v>246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9"/>
      <c r="O20" s="557" t="s">
        <v>246</v>
      </c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9"/>
      <c r="AC20" s="350" t="s">
        <v>246</v>
      </c>
      <c r="AD20" s="211"/>
      <c r="AE20" s="211"/>
      <c r="AF20" s="211"/>
      <c r="AG20" s="211"/>
      <c r="AH20" s="211"/>
      <c r="AI20" s="211"/>
      <c r="AJ20" s="211"/>
      <c r="AK20" s="211"/>
      <c r="AL20" s="211"/>
      <c r="AM20" s="17"/>
    </row>
    <row r="21" ht="15.75" customHeight="1">
      <c r="A21" s="438" t="s">
        <v>25</v>
      </c>
      <c r="B21" s="214">
        <f t="shared" ref="B21:M21" si="13">B6*100/B$16</f>
        <v>14.23932652</v>
      </c>
      <c r="C21" s="214">
        <f t="shared" si="13"/>
        <v>0.5215787794</v>
      </c>
      <c r="D21" s="214">
        <f t="shared" si="13"/>
        <v>13.72411618</v>
      </c>
      <c r="E21" s="214">
        <f t="shared" si="13"/>
        <v>0.5241572591</v>
      </c>
      <c r="F21" s="214">
        <f t="shared" si="13"/>
        <v>12.8145441</v>
      </c>
      <c r="G21" s="214">
        <f t="shared" si="13"/>
        <v>0.4280981136</v>
      </c>
      <c r="H21" s="214">
        <f t="shared" si="13"/>
        <v>13.31877729</v>
      </c>
      <c r="I21" s="214">
        <f t="shared" si="13"/>
        <v>0.5764556033</v>
      </c>
      <c r="J21" s="214">
        <f t="shared" si="13"/>
        <v>15.57136877</v>
      </c>
      <c r="K21" s="214">
        <f t="shared" si="13"/>
        <v>0.769346885</v>
      </c>
      <c r="L21" s="214">
        <f t="shared" si="13"/>
        <v>13.35399268</v>
      </c>
      <c r="M21" s="359">
        <f t="shared" si="13"/>
        <v>0.4762775146</v>
      </c>
      <c r="O21" s="438" t="s">
        <v>25</v>
      </c>
      <c r="P21" s="214">
        <f t="shared" ref="P21:AA21" si="14">P6*100/P$16</f>
        <v>25.70826011</v>
      </c>
      <c r="Q21" s="214">
        <f t="shared" si="14"/>
        <v>0.7861907896</v>
      </c>
      <c r="R21" s="214">
        <f t="shared" si="14"/>
        <v>25.18690235</v>
      </c>
      <c r="S21" s="214">
        <f t="shared" si="14"/>
        <v>0.9955175328</v>
      </c>
      <c r="T21" s="214">
        <f t="shared" si="14"/>
        <v>20.84766144</v>
      </c>
      <c r="U21" s="214">
        <f t="shared" si="14"/>
        <v>0.6592011427</v>
      </c>
      <c r="V21" s="214">
        <f t="shared" si="14"/>
        <v>23.69177688</v>
      </c>
      <c r="W21" s="214">
        <f t="shared" si="14"/>
        <v>1.086913423</v>
      </c>
      <c r="X21" s="214">
        <f t="shared" si="14"/>
        <v>27.01342282</v>
      </c>
      <c r="Y21" s="214">
        <f t="shared" si="14"/>
        <v>1.318238272</v>
      </c>
      <c r="Z21" s="214">
        <f t="shared" si="14"/>
        <v>23.24921918</v>
      </c>
      <c r="AA21" s="359">
        <f t="shared" si="14"/>
        <v>0.7969348512</v>
      </c>
      <c r="AC21" s="561" t="s">
        <v>25</v>
      </c>
      <c r="AD21" s="233">
        <f t="shared" ref="AD21:AM21" si="15">AD6*100/AD$16</f>
        <v>2.087188978</v>
      </c>
      <c r="AE21" s="233">
        <f t="shared" si="15"/>
        <v>0.0661290095</v>
      </c>
      <c r="AF21" s="233">
        <f t="shared" si="15"/>
        <v>2.686613927</v>
      </c>
      <c r="AG21" s="233">
        <f t="shared" si="15"/>
        <v>0.09567302917</v>
      </c>
      <c r="AH21" s="233">
        <f t="shared" si="15"/>
        <v>1.274065685</v>
      </c>
      <c r="AI21" s="233">
        <f t="shared" si="15"/>
        <v>0.03867862671</v>
      </c>
      <c r="AJ21" s="233">
        <f t="shared" si="15"/>
        <v>2.911931818</v>
      </c>
      <c r="AK21" s="233">
        <f t="shared" si="15"/>
        <v>0.1145782217</v>
      </c>
      <c r="AL21" s="233">
        <f t="shared" si="15"/>
        <v>1.916986164</v>
      </c>
      <c r="AM21" s="562">
        <f t="shared" si="15"/>
        <v>0.0616471942</v>
      </c>
    </row>
    <row r="22" ht="15.75" customHeight="1">
      <c r="A22" s="443" t="s">
        <v>28</v>
      </c>
      <c r="B22" s="223">
        <f t="shared" ref="B22:M22" si="16">B7*100/B$16</f>
        <v>9.224293446</v>
      </c>
      <c r="C22" s="223">
        <f t="shared" si="16"/>
        <v>0.9834776673</v>
      </c>
      <c r="D22" s="223">
        <f t="shared" si="16"/>
        <v>10.16782874</v>
      </c>
      <c r="E22" s="223">
        <f t="shared" si="16"/>
        <v>1.13145563</v>
      </c>
      <c r="F22" s="223">
        <f t="shared" si="16"/>
        <v>9.036523197</v>
      </c>
      <c r="G22" s="223">
        <f t="shared" si="16"/>
        <v>0.8527764957</v>
      </c>
      <c r="H22" s="223">
        <f t="shared" si="16"/>
        <v>9.825327511</v>
      </c>
      <c r="I22" s="223">
        <f t="shared" si="16"/>
        <v>1.256501095</v>
      </c>
      <c r="J22" s="223">
        <f t="shared" si="16"/>
        <v>11.51109251</v>
      </c>
      <c r="K22" s="223">
        <f t="shared" si="16"/>
        <v>1.629216042</v>
      </c>
      <c r="L22" s="223">
        <f t="shared" si="16"/>
        <v>9.525233913</v>
      </c>
      <c r="M22" s="362">
        <f t="shared" si="16"/>
        <v>0.9742411035</v>
      </c>
      <c r="O22" s="443" t="s">
        <v>28</v>
      </c>
      <c r="P22" s="223">
        <f t="shared" ref="P22:AA22" si="17">P7*100/P$16</f>
        <v>8.590509666</v>
      </c>
      <c r="Q22" s="223">
        <f t="shared" si="17"/>
        <v>1.034730295</v>
      </c>
      <c r="R22" s="223">
        <f t="shared" si="17"/>
        <v>10.14198783</v>
      </c>
      <c r="S22" s="223">
        <f t="shared" si="17"/>
        <v>1.346617005</v>
      </c>
      <c r="T22" s="223">
        <f t="shared" si="17"/>
        <v>8.36691209</v>
      </c>
      <c r="U22" s="223">
        <f t="shared" si="17"/>
        <v>0.866172159</v>
      </c>
      <c r="V22" s="223">
        <f t="shared" si="17"/>
        <v>9.085681426</v>
      </c>
      <c r="W22" s="223">
        <f t="shared" si="17"/>
        <v>1.385066861</v>
      </c>
      <c r="X22" s="223">
        <f t="shared" si="17"/>
        <v>10.80536913</v>
      </c>
      <c r="Y22" s="223">
        <f t="shared" si="17"/>
        <v>1.711336661</v>
      </c>
      <c r="Z22" s="223">
        <f t="shared" si="17"/>
        <v>9.090278122</v>
      </c>
      <c r="AA22" s="362">
        <f t="shared" si="17"/>
        <v>1.057913312</v>
      </c>
      <c r="AC22" s="443" t="s">
        <v>28</v>
      </c>
      <c r="AD22" s="223">
        <f t="shared" ref="AD22:AM22" si="18">AD7*100/AD$16</f>
        <v>3.835081226</v>
      </c>
      <c r="AE22" s="223">
        <f t="shared" si="18"/>
        <v>0.2955959562</v>
      </c>
      <c r="AF22" s="223">
        <f t="shared" si="18"/>
        <v>5.044254719</v>
      </c>
      <c r="AG22" s="223">
        <f t="shared" si="18"/>
        <v>0.436925029</v>
      </c>
      <c r="AH22" s="223">
        <f t="shared" si="18"/>
        <v>3.406002265</v>
      </c>
      <c r="AI22" s="223">
        <f t="shared" si="18"/>
        <v>0.2460876112</v>
      </c>
      <c r="AJ22" s="223">
        <f t="shared" si="18"/>
        <v>4.403409091</v>
      </c>
      <c r="AK22" s="223">
        <f t="shared" si="18"/>
        <v>0.4277581605</v>
      </c>
      <c r="AL22" s="223">
        <f t="shared" si="18"/>
        <v>4.064566317</v>
      </c>
      <c r="AM22" s="362">
        <f t="shared" si="18"/>
        <v>0.3160595147</v>
      </c>
    </row>
    <row r="23" ht="15.75" customHeight="1">
      <c r="A23" s="443" t="s">
        <v>29</v>
      </c>
      <c r="B23" s="223">
        <f t="shared" ref="B23:M23" si="19">B8*100/B$16</f>
        <v>13.80637402</v>
      </c>
      <c r="C23" s="223">
        <f t="shared" si="19"/>
        <v>2.905046681</v>
      </c>
      <c r="D23" s="223">
        <f t="shared" si="19"/>
        <v>14.87684384</v>
      </c>
      <c r="E23" s="223">
        <f t="shared" si="19"/>
        <v>3.281653116</v>
      </c>
      <c r="F23" s="223">
        <f t="shared" si="19"/>
        <v>13.12879723</v>
      </c>
      <c r="G23" s="223">
        <f t="shared" si="19"/>
        <v>2.450479965</v>
      </c>
      <c r="H23" s="223">
        <f t="shared" si="19"/>
        <v>14.70160116</v>
      </c>
      <c r="I23" s="223">
        <f t="shared" si="19"/>
        <v>3.728916563</v>
      </c>
      <c r="J23" s="223">
        <f t="shared" si="19"/>
        <v>16.45039766</v>
      </c>
      <c r="K23" s="223">
        <f t="shared" si="19"/>
        <v>4.575424407</v>
      </c>
      <c r="L23" s="223">
        <f t="shared" si="19"/>
        <v>13.91394865</v>
      </c>
      <c r="M23" s="362">
        <f t="shared" si="19"/>
        <v>2.815975144</v>
      </c>
      <c r="O23" s="443" t="s">
        <v>29</v>
      </c>
      <c r="P23" s="223">
        <f t="shared" ref="P23:AA23" si="20">P8*100/P$16</f>
        <v>11.95782074</v>
      </c>
      <c r="Q23" s="223">
        <f t="shared" si="20"/>
        <v>2.854304774</v>
      </c>
      <c r="R23" s="223">
        <f t="shared" si="20"/>
        <v>13.34395827</v>
      </c>
      <c r="S23" s="223">
        <f t="shared" si="20"/>
        <v>3.508213362</v>
      </c>
      <c r="T23" s="223">
        <f t="shared" si="20"/>
        <v>11.94489568</v>
      </c>
      <c r="U23" s="223">
        <f t="shared" si="20"/>
        <v>2.444673682</v>
      </c>
      <c r="V23" s="223">
        <f t="shared" si="20"/>
        <v>12.01840138</v>
      </c>
      <c r="W23" s="223">
        <f t="shared" si="20"/>
        <v>3.74823596</v>
      </c>
      <c r="X23" s="223">
        <f t="shared" si="20"/>
        <v>14.83221477</v>
      </c>
      <c r="Y23" s="223">
        <f t="shared" si="20"/>
        <v>4.760058844</v>
      </c>
      <c r="Z23" s="223">
        <f t="shared" si="20"/>
        <v>12.51202221</v>
      </c>
      <c r="AA23" s="362">
        <f t="shared" si="20"/>
        <v>2.885600569</v>
      </c>
      <c r="AC23" s="443" t="s">
        <v>29</v>
      </c>
      <c r="AD23" s="223">
        <f t="shared" ref="AD23:AM23" si="21">AD8*100/AD$16</f>
        <v>14.16820892</v>
      </c>
      <c r="AE23" s="223">
        <f t="shared" si="21"/>
        <v>2.21480655</v>
      </c>
      <c r="AF23" s="223">
        <f t="shared" si="21"/>
        <v>16.248923</v>
      </c>
      <c r="AG23" s="223">
        <f t="shared" si="21"/>
        <v>2.875289801</v>
      </c>
      <c r="AH23" s="223">
        <f t="shared" si="21"/>
        <v>13.17100793</v>
      </c>
      <c r="AI23" s="223">
        <f t="shared" si="21"/>
        <v>1.897240573</v>
      </c>
      <c r="AJ23" s="223">
        <f t="shared" si="21"/>
        <v>18.89204545</v>
      </c>
      <c r="AK23" s="223">
        <f t="shared" si="21"/>
        <v>3.666722537</v>
      </c>
      <c r="AL23" s="223">
        <f t="shared" si="21"/>
        <v>14.50936267</v>
      </c>
      <c r="AM23" s="362">
        <f t="shared" si="21"/>
        <v>2.277878858</v>
      </c>
    </row>
    <row r="24" ht="15.75" customHeight="1">
      <c r="A24" s="443" t="s">
        <v>30</v>
      </c>
      <c r="B24" s="223">
        <f t="shared" ref="B24:M24" si="22">B9*100/B$16</f>
        <v>23.01864101</v>
      </c>
      <c r="C24" s="223">
        <f t="shared" si="22"/>
        <v>10.87811881</v>
      </c>
      <c r="D24" s="223">
        <f t="shared" si="22"/>
        <v>23.98654567</v>
      </c>
      <c r="E24" s="223">
        <f t="shared" si="22"/>
        <v>11.93242212</v>
      </c>
      <c r="F24" s="223">
        <f t="shared" si="22"/>
        <v>23.27102586</v>
      </c>
      <c r="G24" s="223">
        <f t="shared" si="22"/>
        <v>9.830520334</v>
      </c>
      <c r="H24" s="223">
        <f t="shared" si="22"/>
        <v>26.9286754</v>
      </c>
      <c r="I24" s="223">
        <f t="shared" si="22"/>
        <v>15.28825474</v>
      </c>
      <c r="J24" s="223">
        <f t="shared" si="22"/>
        <v>24.69652574</v>
      </c>
      <c r="K24" s="223">
        <f t="shared" si="22"/>
        <v>15.43863411</v>
      </c>
      <c r="L24" s="223">
        <f t="shared" si="22"/>
        <v>23.59113642</v>
      </c>
      <c r="M24" s="362">
        <f t="shared" si="22"/>
        <v>10.77936543</v>
      </c>
      <c r="O24" s="443" t="s">
        <v>30</v>
      </c>
      <c r="P24" s="223">
        <f t="shared" ref="P24:AA24" si="23">P9*100/P$16</f>
        <v>20.1827768</v>
      </c>
      <c r="Q24" s="223">
        <f t="shared" si="23"/>
        <v>10.89817573</v>
      </c>
      <c r="R24" s="223">
        <f t="shared" si="23"/>
        <v>20.5099971</v>
      </c>
      <c r="S24" s="223">
        <f t="shared" si="23"/>
        <v>12.16589313</v>
      </c>
      <c r="T24" s="223">
        <f t="shared" si="23"/>
        <v>20.64302441</v>
      </c>
      <c r="U24" s="223">
        <f t="shared" si="23"/>
        <v>9.599898007</v>
      </c>
      <c r="V24" s="223">
        <f t="shared" si="23"/>
        <v>23.92179413</v>
      </c>
      <c r="W24" s="223">
        <f t="shared" si="23"/>
        <v>16.11662656</v>
      </c>
      <c r="X24" s="223">
        <f t="shared" si="23"/>
        <v>21.00671141</v>
      </c>
      <c r="Y24" s="223">
        <f t="shared" si="23"/>
        <v>15.14109381</v>
      </c>
      <c r="Z24" s="223">
        <f t="shared" si="23"/>
        <v>20.5998711</v>
      </c>
      <c r="AA24" s="362">
        <f t="shared" si="23"/>
        <v>10.7495889</v>
      </c>
      <c r="AC24" s="443" t="s">
        <v>30</v>
      </c>
      <c r="AD24" s="223">
        <f t="shared" ref="AD24:AM24" si="24">AD9*100/AD$16</f>
        <v>27.97655768</v>
      </c>
      <c r="AE24" s="223">
        <f t="shared" si="24"/>
        <v>9.865587903</v>
      </c>
      <c r="AF24" s="223">
        <f t="shared" si="24"/>
        <v>28.57758283</v>
      </c>
      <c r="AG24" s="223">
        <f t="shared" si="24"/>
        <v>11.35753829</v>
      </c>
      <c r="AH24" s="223">
        <f t="shared" si="24"/>
        <v>27.41506229</v>
      </c>
      <c r="AI24" s="223">
        <f t="shared" si="24"/>
        <v>9.02114603</v>
      </c>
      <c r="AJ24" s="223">
        <f t="shared" si="24"/>
        <v>30.11363636</v>
      </c>
      <c r="AK24" s="223">
        <f t="shared" si="24"/>
        <v>13.13862437</v>
      </c>
      <c r="AL24" s="223">
        <f t="shared" si="24"/>
        <v>27.95604823</v>
      </c>
      <c r="AM24" s="362">
        <f t="shared" si="24"/>
        <v>9.940391352</v>
      </c>
    </row>
    <row r="25" ht="15.75" customHeight="1">
      <c r="A25" s="443" t="s">
        <v>31</v>
      </c>
      <c r="B25" s="223">
        <f t="shared" ref="B25:M25" si="25">B10*100/B$16</f>
        <v>19.13409501</v>
      </c>
      <c r="C25" s="223">
        <f t="shared" si="25"/>
        <v>19.52247538</v>
      </c>
      <c r="D25" s="223">
        <f t="shared" si="25"/>
        <v>18.12480292</v>
      </c>
      <c r="E25" s="223">
        <f t="shared" si="25"/>
        <v>19.45202645</v>
      </c>
      <c r="F25" s="223">
        <f t="shared" si="25"/>
        <v>18.48739496</v>
      </c>
      <c r="G25" s="223">
        <f t="shared" si="25"/>
        <v>16.86203136</v>
      </c>
      <c r="H25" s="223">
        <f t="shared" si="25"/>
        <v>17.68558952</v>
      </c>
      <c r="I25" s="223">
        <f t="shared" si="25"/>
        <v>21.55531994</v>
      </c>
      <c r="J25" s="223">
        <f t="shared" si="25"/>
        <v>16.03181247</v>
      </c>
      <c r="K25" s="223">
        <f t="shared" si="25"/>
        <v>21.29481168</v>
      </c>
      <c r="L25" s="223">
        <f t="shared" si="25"/>
        <v>18.34454043</v>
      </c>
      <c r="M25" s="362">
        <f t="shared" si="25"/>
        <v>18.08416984</v>
      </c>
      <c r="O25" s="443" t="s">
        <v>31</v>
      </c>
      <c r="P25" s="223">
        <f t="shared" ref="P25:AA25" si="26">P10*100/P$16</f>
        <v>16.08435852</v>
      </c>
      <c r="Q25" s="223">
        <f t="shared" si="26"/>
        <v>18.69423401</v>
      </c>
      <c r="R25" s="223">
        <f t="shared" si="26"/>
        <v>15.15792524</v>
      </c>
      <c r="S25" s="223">
        <f t="shared" si="26"/>
        <v>19.23405456</v>
      </c>
      <c r="T25" s="223">
        <f t="shared" si="26"/>
        <v>16.72960486</v>
      </c>
      <c r="U25" s="223">
        <f t="shared" si="26"/>
        <v>16.66574646</v>
      </c>
      <c r="V25" s="223">
        <f t="shared" si="26"/>
        <v>17.30879816</v>
      </c>
      <c r="W25" s="223">
        <f t="shared" si="26"/>
        <v>24.16203823</v>
      </c>
      <c r="X25" s="223">
        <f t="shared" si="26"/>
        <v>13.18791946</v>
      </c>
      <c r="Y25" s="223">
        <f t="shared" si="26"/>
        <v>20.30008303</v>
      </c>
      <c r="Z25" s="223">
        <f t="shared" si="26"/>
        <v>16.00614744</v>
      </c>
      <c r="AA25" s="362">
        <f t="shared" si="26"/>
        <v>17.8879177</v>
      </c>
      <c r="AC25" s="443" t="s">
        <v>31</v>
      </c>
      <c r="AD25" s="223">
        <f t="shared" ref="AD25:AM25" si="27">AD10*100/AD$16</f>
        <v>23.92556035</v>
      </c>
      <c r="AE25" s="223">
        <f t="shared" si="27"/>
        <v>18.1685626</v>
      </c>
      <c r="AF25" s="223">
        <f t="shared" si="27"/>
        <v>22.77355683</v>
      </c>
      <c r="AG25" s="223">
        <f t="shared" si="27"/>
        <v>19.53001997</v>
      </c>
      <c r="AH25" s="223">
        <f t="shared" si="27"/>
        <v>23.62967157</v>
      </c>
      <c r="AI25" s="223">
        <f t="shared" si="27"/>
        <v>16.72043841</v>
      </c>
      <c r="AJ25" s="223">
        <f t="shared" si="27"/>
        <v>20.66761364</v>
      </c>
      <c r="AK25" s="223">
        <f t="shared" si="27"/>
        <v>19.31039543</v>
      </c>
      <c r="AL25" s="223">
        <f t="shared" si="27"/>
        <v>23.30805134</v>
      </c>
      <c r="AM25" s="362">
        <f t="shared" si="27"/>
        <v>17.84733861</v>
      </c>
    </row>
    <row r="26" ht="15.75" customHeight="1">
      <c r="A26" s="443" t="s">
        <v>32</v>
      </c>
      <c r="B26" s="223">
        <f t="shared" ref="B26:M26" si="28">B11*100/B$16</f>
        <v>12.97654841</v>
      </c>
      <c r="C26" s="223">
        <f t="shared" si="28"/>
        <v>25.79450287</v>
      </c>
      <c r="D26" s="223">
        <f t="shared" si="28"/>
        <v>12.17196314</v>
      </c>
      <c r="E26" s="223">
        <f t="shared" si="28"/>
        <v>25.1923385</v>
      </c>
      <c r="F26" s="223">
        <f t="shared" si="28"/>
        <v>13.98310017</v>
      </c>
      <c r="G26" s="223">
        <f t="shared" si="28"/>
        <v>24.94017311</v>
      </c>
      <c r="H26" s="223">
        <f t="shared" si="28"/>
        <v>12.37263464</v>
      </c>
      <c r="I26" s="223">
        <f t="shared" si="28"/>
        <v>29.04011209</v>
      </c>
      <c r="J26" s="223">
        <f t="shared" si="28"/>
        <v>11.00879029</v>
      </c>
      <c r="K26" s="223">
        <f t="shared" si="28"/>
        <v>28.89207153</v>
      </c>
      <c r="L26" s="223">
        <f t="shared" si="28"/>
        <v>13.15298284</v>
      </c>
      <c r="M26" s="362">
        <f t="shared" si="28"/>
        <v>25.23808706</v>
      </c>
      <c r="O26" s="443" t="s">
        <v>32</v>
      </c>
      <c r="P26" s="223">
        <f t="shared" ref="P26:AA26" si="29">P11*100/P$16</f>
        <v>11.00878735</v>
      </c>
      <c r="Q26" s="223">
        <f t="shared" si="29"/>
        <v>24.66632292</v>
      </c>
      <c r="R26" s="223">
        <f t="shared" si="29"/>
        <v>10.02318169</v>
      </c>
      <c r="S26" s="223">
        <f t="shared" si="29"/>
        <v>24.68713071</v>
      </c>
      <c r="T26" s="223">
        <f t="shared" si="29"/>
        <v>13.10520875</v>
      </c>
      <c r="U26" s="223">
        <f t="shared" si="29"/>
        <v>25.40148212</v>
      </c>
      <c r="V26" s="223">
        <f t="shared" si="29"/>
        <v>9.718228867</v>
      </c>
      <c r="W26" s="223">
        <f t="shared" si="29"/>
        <v>27.22127955</v>
      </c>
      <c r="X26" s="223">
        <f t="shared" si="29"/>
        <v>9.060402685</v>
      </c>
      <c r="Y26" s="223">
        <f t="shared" si="29"/>
        <v>27.01158023</v>
      </c>
      <c r="Z26" s="223">
        <f t="shared" si="29"/>
        <v>11.57701651</v>
      </c>
      <c r="AA26" s="362">
        <f t="shared" si="29"/>
        <v>25.14574571</v>
      </c>
      <c r="AC26" s="443" t="s">
        <v>32</v>
      </c>
      <c r="AD26" s="223">
        <f t="shared" ref="AD26:AM26" si="30">AD11*100/AD$16</f>
        <v>17.41723216</v>
      </c>
      <c r="AE26" s="223">
        <f t="shared" si="30"/>
        <v>25.57328314</v>
      </c>
      <c r="AF26" s="223">
        <f t="shared" si="30"/>
        <v>15.71629984</v>
      </c>
      <c r="AG26" s="223">
        <f t="shared" si="30"/>
        <v>26.18051548</v>
      </c>
      <c r="AH26" s="223">
        <f t="shared" si="30"/>
        <v>18.83352208</v>
      </c>
      <c r="AI26" s="223">
        <f t="shared" si="30"/>
        <v>26.14169901</v>
      </c>
      <c r="AJ26" s="223">
        <f t="shared" si="30"/>
        <v>14.91477273</v>
      </c>
      <c r="AK26" s="223">
        <f t="shared" si="30"/>
        <v>26.62892513</v>
      </c>
      <c r="AL26" s="223">
        <f t="shared" si="30"/>
        <v>17.45985442</v>
      </c>
      <c r="AM26" s="362">
        <f t="shared" si="30"/>
        <v>26.08419131</v>
      </c>
    </row>
    <row r="27" ht="15.75" customHeight="1">
      <c r="A27" s="443" t="s">
        <v>33</v>
      </c>
      <c r="B27" s="223">
        <f t="shared" ref="B27:M27" si="31">B12*100/B$16</f>
        <v>6.518340349</v>
      </c>
      <c r="C27" s="223">
        <f t="shared" si="31"/>
        <v>26.85150689</v>
      </c>
      <c r="D27" s="223">
        <f t="shared" si="31"/>
        <v>5.9668547</v>
      </c>
      <c r="E27" s="223">
        <f t="shared" si="31"/>
        <v>25.72628616</v>
      </c>
      <c r="F27" s="223">
        <f t="shared" si="31"/>
        <v>7.937801159</v>
      </c>
      <c r="G27" s="223">
        <f t="shared" si="31"/>
        <v>29.31086374</v>
      </c>
      <c r="H27" s="223">
        <f t="shared" si="31"/>
        <v>4.80349345</v>
      </c>
      <c r="I27" s="223">
        <f t="shared" si="31"/>
        <v>23.82964615</v>
      </c>
      <c r="J27" s="223">
        <f t="shared" si="31"/>
        <v>4.395144412</v>
      </c>
      <c r="K27" s="223">
        <f t="shared" si="31"/>
        <v>23.69247028</v>
      </c>
      <c r="L27" s="223">
        <f t="shared" si="31"/>
        <v>6.970733925</v>
      </c>
      <c r="M27" s="362">
        <f t="shared" si="31"/>
        <v>27.76110495</v>
      </c>
      <c r="O27" s="443" t="s">
        <v>33</v>
      </c>
      <c r="P27" s="223">
        <f t="shared" ref="P27:AA27" si="32">P12*100/P$16</f>
        <v>5.595782074</v>
      </c>
      <c r="Q27" s="223">
        <f t="shared" si="32"/>
        <v>26.60979155</v>
      </c>
      <c r="R27" s="223">
        <f t="shared" si="32"/>
        <v>4.844972472</v>
      </c>
      <c r="S27" s="223">
        <f t="shared" si="32"/>
        <v>24.67379541</v>
      </c>
      <c r="T27" s="223">
        <f t="shared" si="32"/>
        <v>7.147528533</v>
      </c>
      <c r="U27" s="223">
        <f t="shared" si="32"/>
        <v>28.7223042</v>
      </c>
      <c r="V27" s="223">
        <f t="shared" si="32"/>
        <v>3.967797585</v>
      </c>
      <c r="W27" s="223">
        <f t="shared" si="32"/>
        <v>22.53505401</v>
      </c>
      <c r="X27" s="223">
        <f t="shared" si="32"/>
        <v>3.624161074</v>
      </c>
      <c r="Y27" s="223">
        <f t="shared" si="32"/>
        <v>22.53514659</v>
      </c>
      <c r="Z27" s="223">
        <f t="shared" si="32"/>
        <v>5.981855139</v>
      </c>
      <c r="AA27" s="362">
        <f t="shared" si="32"/>
        <v>27.00823102</v>
      </c>
      <c r="AC27" s="443" t="s">
        <v>33</v>
      </c>
      <c r="AD27" s="223">
        <f t="shared" ref="AD27:AM27" si="33">AD12*100/AD$16</f>
        <v>8.986222496</v>
      </c>
      <c r="AE27" s="223">
        <f t="shared" si="33"/>
        <v>27.74636701</v>
      </c>
      <c r="AF27" s="223">
        <f t="shared" si="33"/>
        <v>7.793530195</v>
      </c>
      <c r="AG27" s="223">
        <f t="shared" si="33"/>
        <v>26.90386684</v>
      </c>
      <c r="AH27" s="223">
        <f t="shared" si="33"/>
        <v>10.51245753</v>
      </c>
      <c r="AI27" s="223">
        <f t="shared" si="33"/>
        <v>30.28184125</v>
      </c>
      <c r="AJ27" s="223">
        <f t="shared" si="33"/>
        <v>7.244318182</v>
      </c>
      <c r="AK27" s="223">
        <f t="shared" si="33"/>
        <v>28.01983819</v>
      </c>
      <c r="AL27" s="223">
        <f t="shared" si="33"/>
        <v>9.277935211</v>
      </c>
      <c r="AM27" s="362">
        <f t="shared" si="33"/>
        <v>28.83216078</v>
      </c>
    </row>
    <row r="28" ht="15.75" customHeight="1">
      <c r="A28" s="443" t="s">
        <v>34</v>
      </c>
      <c r="B28" s="223">
        <f t="shared" ref="B28:M28" si="34">B13*100/B$16</f>
        <v>0.9019843656</v>
      </c>
      <c r="C28" s="223">
        <f t="shared" si="34"/>
        <v>8.456400431</v>
      </c>
      <c r="D28" s="223">
        <f t="shared" si="34"/>
        <v>0.805858239</v>
      </c>
      <c r="E28" s="223">
        <f t="shared" si="34"/>
        <v>7.668907252</v>
      </c>
      <c r="F28" s="223">
        <f t="shared" si="34"/>
        <v>1.059149422</v>
      </c>
      <c r="G28" s="223">
        <f t="shared" si="34"/>
        <v>8.783719567</v>
      </c>
      <c r="H28" s="223">
        <f t="shared" si="34"/>
        <v>0.3639010189</v>
      </c>
      <c r="I28" s="223">
        <f t="shared" si="34"/>
        <v>4.724793827</v>
      </c>
      <c r="J28" s="223">
        <f t="shared" si="34"/>
        <v>0.3348681457</v>
      </c>
      <c r="K28" s="223">
        <f t="shared" si="34"/>
        <v>3.708025056</v>
      </c>
      <c r="L28" s="223">
        <f t="shared" si="34"/>
        <v>0.924884539</v>
      </c>
      <c r="M28" s="362">
        <f t="shared" si="34"/>
        <v>8.243123735</v>
      </c>
      <c r="O28" s="443" t="s">
        <v>34</v>
      </c>
      <c r="P28" s="223">
        <f t="shared" ref="P28:AA28" si="35">P13*100/P$16</f>
        <v>0.6959578207</v>
      </c>
      <c r="Q28" s="223">
        <f t="shared" si="35"/>
        <v>7.685942054</v>
      </c>
      <c r="R28" s="223">
        <f t="shared" si="35"/>
        <v>0.6230078238</v>
      </c>
      <c r="S28" s="223">
        <f t="shared" si="35"/>
        <v>7.069293656</v>
      </c>
      <c r="T28" s="223">
        <f t="shared" si="35"/>
        <v>0.9493470602</v>
      </c>
      <c r="U28" s="223">
        <f t="shared" si="35"/>
        <v>8.676481157</v>
      </c>
      <c r="V28" s="223">
        <f t="shared" si="35"/>
        <v>0.2875215641</v>
      </c>
      <c r="W28" s="223">
        <f t="shared" si="35"/>
        <v>3.744785406</v>
      </c>
      <c r="X28" s="223">
        <f t="shared" si="35"/>
        <v>0.4026845638</v>
      </c>
      <c r="Y28" s="223">
        <f t="shared" si="35"/>
        <v>5.22059696</v>
      </c>
      <c r="Z28" s="223">
        <f t="shared" si="35"/>
        <v>0.774379059</v>
      </c>
      <c r="AA28" s="362">
        <f t="shared" si="35"/>
        <v>7.92130003</v>
      </c>
      <c r="AC28" s="443" t="s">
        <v>34</v>
      </c>
      <c r="AD28" s="223">
        <f t="shared" ref="AD28:AM28" si="36">AD13*100/AD$16</f>
        <v>1.316060045</v>
      </c>
      <c r="AE28" s="223">
        <f t="shared" si="36"/>
        <v>9.164947112</v>
      </c>
      <c r="AF28" s="223">
        <f t="shared" si="36"/>
        <v>0.9555886269</v>
      </c>
      <c r="AG28" s="223">
        <f t="shared" si="36"/>
        <v>7.552995281</v>
      </c>
      <c r="AH28" s="223">
        <f t="shared" si="36"/>
        <v>1.392978482</v>
      </c>
      <c r="AI28" s="223">
        <f t="shared" si="36"/>
        <v>9.110355805</v>
      </c>
      <c r="AJ28" s="223">
        <f t="shared" si="36"/>
        <v>0.7102272727</v>
      </c>
      <c r="AK28" s="223">
        <f t="shared" si="36"/>
        <v>6.105365774</v>
      </c>
      <c r="AL28" s="223">
        <f t="shared" si="36"/>
        <v>1.214091237</v>
      </c>
      <c r="AM28" s="362">
        <f t="shared" si="36"/>
        <v>8.577691411</v>
      </c>
    </row>
    <row r="29" ht="15.75" customHeight="1">
      <c r="A29" s="443" t="s">
        <v>35</v>
      </c>
      <c r="B29" s="223">
        <f t="shared" ref="B29:M29" si="37">B14*100/B$16</f>
        <v>0.1803968731</v>
      </c>
      <c r="C29" s="223">
        <f t="shared" si="37"/>
        <v>4.086892495</v>
      </c>
      <c r="D29" s="223">
        <f t="shared" si="37"/>
        <v>0.1611716478</v>
      </c>
      <c r="E29" s="223">
        <f t="shared" si="37"/>
        <v>3.696280341</v>
      </c>
      <c r="F29" s="223">
        <f t="shared" si="37"/>
        <v>0.2700249075</v>
      </c>
      <c r="G29" s="223">
        <f t="shared" si="37"/>
        <v>5.511663501</v>
      </c>
      <c r="H29" s="223">
        <f t="shared" si="37"/>
        <v>0</v>
      </c>
      <c r="I29" s="223">
        <f t="shared" si="37"/>
        <v>0</v>
      </c>
      <c r="J29" s="223">
        <f t="shared" si="37"/>
        <v>0</v>
      </c>
      <c r="K29" s="223">
        <f t="shared" si="37"/>
        <v>0</v>
      </c>
      <c r="L29" s="223">
        <f t="shared" si="37"/>
        <v>0.2117782191</v>
      </c>
      <c r="M29" s="362">
        <f t="shared" si="37"/>
        <v>4.617690709</v>
      </c>
      <c r="O29" s="443" t="s">
        <v>35</v>
      </c>
      <c r="P29" s="223">
        <f t="shared" ref="P29:AA29" si="38">P14*100/P$16</f>
        <v>0.1546572935</v>
      </c>
      <c r="Q29" s="223">
        <f t="shared" si="38"/>
        <v>3.977169287</v>
      </c>
      <c r="R29" s="223">
        <f t="shared" si="38"/>
        <v>0.1564763837</v>
      </c>
      <c r="S29" s="223">
        <f t="shared" si="38"/>
        <v>4.629672904</v>
      </c>
      <c r="T29" s="223">
        <f t="shared" si="38"/>
        <v>0.2552688762</v>
      </c>
      <c r="U29" s="223">
        <f t="shared" si="38"/>
        <v>5.818658</v>
      </c>
      <c r="V29" s="223">
        <f t="shared" si="38"/>
        <v>0</v>
      </c>
      <c r="W29" s="223">
        <f t="shared" si="38"/>
        <v>0</v>
      </c>
      <c r="X29" s="223">
        <f t="shared" si="38"/>
        <v>0.06711409396</v>
      </c>
      <c r="Y29" s="223">
        <f t="shared" si="38"/>
        <v>2.001865612</v>
      </c>
      <c r="Z29" s="223">
        <f t="shared" si="38"/>
        <v>0.1973129741</v>
      </c>
      <c r="AA29" s="362">
        <f t="shared" si="38"/>
        <v>5.053516924</v>
      </c>
      <c r="AC29" s="443" t="s">
        <v>35</v>
      </c>
      <c r="AD29" s="223">
        <f t="shared" ref="AD29:AM29" si="39">AD14*100/AD$16</f>
        <v>0.2570429776</v>
      </c>
      <c r="AE29" s="223">
        <f t="shared" si="39"/>
        <v>4.926771929</v>
      </c>
      <c r="AF29" s="223">
        <f t="shared" si="39"/>
        <v>0.1919009948</v>
      </c>
      <c r="AG29" s="223">
        <f t="shared" si="39"/>
        <v>4.098464621</v>
      </c>
      <c r="AH29" s="223">
        <f t="shared" si="39"/>
        <v>0.3567383918</v>
      </c>
      <c r="AI29" s="223">
        <f t="shared" si="39"/>
        <v>5.914624425</v>
      </c>
      <c r="AJ29" s="223">
        <f t="shared" si="39"/>
        <v>0.1420454545</v>
      </c>
      <c r="AK29" s="223">
        <f t="shared" si="39"/>
        <v>2.58779218</v>
      </c>
      <c r="AL29" s="223">
        <f t="shared" si="39"/>
        <v>0.2806023226</v>
      </c>
      <c r="AM29" s="362">
        <f t="shared" si="39"/>
        <v>5.152855162</v>
      </c>
    </row>
    <row r="30" ht="15.75" customHeight="1">
      <c r="A30" s="453" t="s">
        <v>36</v>
      </c>
      <c r="B30" s="229">
        <f t="shared" ref="B30:M30" si="40">B15*100/B$16</f>
        <v>0</v>
      </c>
      <c r="C30" s="229">
        <f t="shared" si="40"/>
        <v>0</v>
      </c>
      <c r="D30" s="229">
        <f t="shared" si="40"/>
        <v>0.0140149259</v>
      </c>
      <c r="E30" s="229">
        <f t="shared" si="40"/>
        <v>1.394473173</v>
      </c>
      <c r="F30" s="229">
        <f t="shared" si="40"/>
        <v>0.01163900463</v>
      </c>
      <c r="G30" s="229">
        <f t="shared" si="40"/>
        <v>1.029673805</v>
      </c>
      <c r="H30" s="229">
        <f t="shared" si="40"/>
        <v>0</v>
      </c>
      <c r="I30" s="229">
        <f t="shared" si="40"/>
        <v>0</v>
      </c>
      <c r="J30" s="229">
        <f t="shared" si="40"/>
        <v>0</v>
      </c>
      <c r="K30" s="229">
        <f t="shared" si="40"/>
        <v>0</v>
      </c>
      <c r="L30" s="229">
        <f t="shared" si="40"/>
        <v>0.01076838402</v>
      </c>
      <c r="M30" s="367">
        <f t="shared" si="40"/>
        <v>1.009964524</v>
      </c>
      <c r="O30" s="453" t="s">
        <v>36</v>
      </c>
      <c r="P30" s="229">
        <f t="shared" ref="P30:AA30" si="41">P15*100/P$16</f>
        <v>0.02108963093</v>
      </c>
      <c r="Q30" s="229">
        <f t="shared" si="41"/>
        <v>2.793138595</v>
      </c>
      <c r="R30" s="229">
        <f t="shared" si="41"/>
        <v>0.01159084323</v>
      </c>
      <c r="S30" s="229">
        <f t="shared" si="41"/>
        <v>1.68981174</v>
      </c>
      <c r="T30" s="229">
        <f t="shared" si="41"/>
        <v>0.01054830067</v>
      </c>
      <c r="U30" s="229">
        <f t="shared" si="41"/>
        <v>1.145383078</v>
      </c>
      <c r="V30" s="229">
        <f t="shared" si="41"/>
        <v>0</v>
      </c>
      <c r="W30" s="229">
        <f t="shared" si="41"/>
        <v>0</v>
      </c>
      <c r="X30" s="229">
        <f t="shared" si="41"/>
        <v>0</v>
      </c>
      <c r="Y30" s="229">
        <f t="shared" si="41"/>
        <v>0</v>
      </c>
      <c r="Z30" s="229">
        <f t="shared" si="41"/>
        <v>0.01189826979</v>
      </c>
      <c r="AA30" s="367">
        <f t="shared" si="41"/>
        <v>1.493250981</v>
      </c>
      <c r="AC30" s="453" t="s">
        <v>36</v>
      </c>
      <c r="AD30" s="229">
        <f t="shared" ref="AD30:AM30" si="42">AD15*100/AD$16</f>
        <v>0.03084515731</v>
      </c>
      <c r="AE30" s="229">
        <f t="shared" si="42"/>
        <v>1.977948787</v>
      </c>
      <c r="AF30" s="229">
        <f t="shared" si="42"/>
        <v>0.0117490405</v>
      </c>
      <c r="AG30" s="229">
        <f t="shared" si="42"/>
        <v>0.9687116648</v>
      </c>
      <c r="AH30" s="229">
        <f t="shared" si="42"/>
        <v>0.008493771234</v>
      </c>
      <c r="AI30" s="229">
        <f t="shared" si="42"/>
        <v>0.6278882597</v>
      </c>
      <c r="AJ30" s="229">
        <f t="shared" si="42"/>
        <v>0</v>
      </c>
      <c r="AK30" s="229">
        <f t="shared" si="42"/>
        <v>0</v>
      </c>
      <c r="AL30" s="229">
        <f t="shared" si="42"/>
        <v>0.01250208368</v>
      </c>
      <c r="AM30" s="367">
        <f t="shared" si="42"/>
        <v>0.9097858101</v>
      </c>
    </row>
    <row r="31" ht="15.75" customHeight="1">
      <c r="A31" s="369" t="s">
        <v>13</v>
      </c>
      <c r="B31" s="565">
        <f t="shared" ref="B31:M31" si="43">B16*100/B$16</f>
        <v>100</v>
      </c>
      <c r="C31" s="565">
        <f t="shared" si="43"/>
        <v>100</v>
      </c>
      <c r="D31" s="565">
        <f t="shared" si="43"/>
        <v>100</v>
      </c>
      <c r="E31" s="565">
        <f t="shared" si="43"/>
        <v>100</v>
      </c>
      <c r="F31" s="565">
        <f t="shared" si="43"/>
        <v>100</v>
      </c>
      <c r="G31" s="565">
        <f t="shared" si="43"/>
        <v>100</v>
      </c>
      <c r="H31" s="565">
        <f t="shared" si="43"/>
        <v>100</v>
      </c>
      <c r="I31" s="565">
        <f t="shared" si="43"/>
        <v>100</v>
      </c>
      <c r="J31" s="565">
        <f t="shared" si="43"/>
        <v>100</v>
      </c>
      <c r="K31" s="565">
        <f t="shared" si="43"/>
        <v>100</v>
      </c>
      <c r="L31" s="565">
        <f t="shared" si="43"/>
        <v>100</v>
      </c>
      <c r="M31" s="566">
        <f t="shared" si="43"/>
        <v>100</v>
      </c>
      <c r="O31" s="369" t="s">
        <v>13</v>
      </c>
      <c r="P31" s="565">
        <f t="shared" ref="P31:AA31" si="44">P16*100/P$16</f>
        <v>100</v>
      </c>
      <c r="Q31" s="565">
        <f t="shared" si="44"/>
        <v>100</v>
      </c>
      <c r="R31" s="565">
        <f t="shared" si="44"/>
        <v>100</v>
      </c>
      <c r="S31" s="565">
        <f t="shared" si="44"/>
        <v>100</v>
      </c>
      <c r="T31" s="565">
        <f t="shared" si="44"/>
        <v>100</v>
      </c>
      <c r="U31" s="565">
        <f t="shared" si="44"/>
        <v>100</v>
      </c>
      <c r="V31" s="565">
        <f t="shared" si="44"/>
        <v>100</v>
      </c>
      <c r="W31" s="565">
        <f t="shared" si="44"/>
        <v>100</v>
      </c>
      <c r="X31" s="565">
        <f t="shared" si="44"/>
        <v>100</v>
      </c>
      <c r="Y31" s="565">
        <f t="shared" si="44"/>
        <v>100</v>
      </c>
      <c r="Z31" s="565">
        <f t="shared" si="44"/>
        <v>100</v>
      </c>
      <c r="AA31" s="566">
        <f t="shared" si="44"/>
        <v>100</v>
      </c>
      <c r="AC31" s="369" t="s">
        <v>13</v>
      </c>
      <c r="AD31" s="565">
        <f t="shared" ref="AD31:AM31" si="45">AD16*100/AD$16</f>
        <v>100</v>
      </c>
      <c r="AE31" s="565">
        <f t="shared" si="45"/>
        <v>100</v>
      </c>
      <c r="AF31" s="565">
        <f t="shared" si="45"/>
        <v>100</v>
      </c>
      <c r="AG31" s="565">
        <f t="shared" si="45"/>
        <v>100</v>
      </c>
      <c r="AH31" s="565">
        <f t="shared" si="45"/>
        <v>100</v>
      </c>
      <c r="AI31" s="565">
        <f t="shared" si="45"/>
        <v>100</v>
      </c>
      <c r="AJ31" s="565">
        <f t="shared" si="45"/>
        <v>100</v>
      </c>
      <c r="AK31" s="565">
        <f t="shared" si="45"/>
        <v>100</v>
      </c>
      <c r="AL31" s="565">
        <f t="shared" si="45"/>
        <v>100</v>
      </c>
      <c r="AM31" s="566">
        <f t="shared" si="45"/>
        <v>100</v>
      </c>
    </row>
    <row r="32" ht="15.75" customHeight="1">
      <c r="B32" s="567" t="s">
        <v>125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17"/>
      <c r="P32" s="567" t="s">
        <v>125</v>
      </c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17"/>
      <c r="AD32" s="567" t="s">
        <v>125</v>
      </c>
      <c r="AE32" s="211"/>
      <c r="AF32" s="211"/>
      <c r="AG32" s="211"/>
      <c r="AH32" s="211"/>
      <c r="AI32" s="211"/>
      <c r="AJ32" s="211"/>
      <c r="AK32" s="211"/>
      <c r="AL32" s="211"/>
      <c r="AM32" s="17"/>
    </row>
    <row r="33" ht="15.75" customHeight="1">
      <c r="A33" s="438" t="s">
        <v>25</v>
      </c>
      <c r="B33" s="214">
        <f t="shared" ref="B33:B43" si="46">B6*100/$L6</f>
        <v>10.60836843</v>
      </c>
      <c r="C33" s="214">
        <f t="shared" ref="C33:C43" si="47">C6*100/$M6</f>
        <v>10.52145311</v>
      </c>
      <c r="D33" s="214">
        <f t="shared" ref="D33:D43" si="48">D6*100/$L6</f>
        <v>35.09542156</v>
      </c>
      <c r="E33" s="214">
        <f t="shared" ref="E33:E43" si="49">E6*100/$M6</f>
        <v>34.49660213</v>
      </c>
      <c r="F33" s="214">
        <f t="shared" ref="F33:F43" si="50">F6*100/$L6</f>
        <v>49.32353732</v>
      </c>
      <c r="G33" s="214">
        <f t="shared" ref="G33:G43" si="51">G6*100/$M6</f>
        <v>50.00717625</v>
      </c>
      <c r="H33" s="214">
        <f t="shared" ref="H33:H43" si="52">H6*100/$L6</f>
        <v>1.639638025</v>
      </c>
      <c r="I33" s="214">
        <f t="shared" ref="I33:I43" si="53">I6*100/$M6</f>
        <v>1.603006947</v>
      </c>
      <c r="J33" s="214">
        <f t="shared" ref="J33:J43" si="54">J6*100/$L6</f>
        <v>3.333034674</v>
      </c>
      <c r="K33" s="214">
        <f t="shared" ref="K33:K43" si="55">K6*100/$M6</f>
        <v>3.371761565</v>
      </c>
      <c r="L33" s="214">
        <f t="shared" ref="L33:L43" si="56">L6*100/$L6</f>
        <v>100</v>
      </c>
      <c r="M33" s="359">
        <f t="shared" ref="M33:M43" si="57">M6*100/$M6</f>
        <v>100</v>
      </c>
      <c r="O33" s="438" t="s">
        <v>25</v>
      </c>
      <c r="P33" s="214">
        <f t="shared" ref="P33:P43" si="58">P6*100/$Z6</f>
        <v>15.5962129</v>
      </c>
      <c r="Q33" s="214">
        <f t="shared" ref="Q33:Q43" si="59">Q6*100/$AA6</f>
        <v>13.42853386</v>
      </c>
      <c r="R33" s="214">
        <f t="shared" ref="R33:R43" si="60">R6*100/$Z6</f>
        <v>37.06925964</v>
      </c>
      <c r="S33" s="214">
        <f t="shared" ref="S33:S43" si="61">S6*100/$AA6</f>
        <v>37.42579197</v>
      </c>
      <c r="T33" s="214">
        <f t="shared" ref="T33:T43" si="62">T6*100/$Z6</f>
        <v>42.14431934</v>
      </c>
      <c r="U33" s="214">
        <f t="shared" ref="U33:U43" si="63">U6*100/$AA6</f>
        <v>43.82006918</v>
      </c>
      <c r="V33" s="214">
        <f t="shared" ref="V33:V43" si="64">V6*100/$Z6</f>
        <v>1.757079495</v>
      </c>
      <c r="W33" s="214">
        <f t="shared" ref="W33:W43" si="65">W6*100/$AA6</f>
        <v>1.805632665</v>
      </c>
      <c r="X33" s="214">
        <f t="shared" ref="X33:X43" si="66">X6*100/$Z6</f>
        <v>3.433128625</v>
      </c>
      <c r="Y33" s="214">
        <f t="shared" ref="Y33:Y43" si="67">Y6*100/$AA6</f>
        <v>3.519972319</v>
      </c>
      <c r="Z33" s="214">
        <f t="shared" ref="Z33:Z43" si="68">Z6*100/$Z6</f>
        <v>100</v>
      </c>
      <c r="AA33" s="359">
        <f t="shared" ref="AA33:AA43" si="69">AA6*100/$AA6</f>
        <v>100</v>
      </c>
      <c r="AC33" s="438" t="s">
        <v>25</v>
      </c>
      <c r="AD33" s="214">
        <f t="shared" ref="AD33:AD43" si="70">AD6*100/$AL6</f>
        <v>14.71014493</v>
      </c>
      <c r="AE33" s="214">
        <f t="shared" ref="AE33:AE43" si="71">AE6*100/$AM6</f>
        <v>14.62981057</v>
      </c>
      <c r="AF33" s="214">
        <f t="shared" ref="AF33:AF43" si="72">AF6*100/$AL6</f>
        <v>49.71014493</v>
      </c>
      <c r="AG33" s="214">
        <f t="shared" ref="AG33:AG43" si="73">AG6*100/$AM6</f>
        <v>49.06434573</v>
      </c>
      <c r="AH33" s="214">
        <f t="shared" ref="AH33:AH43" si="74">AH6*100/$AL6</f>
        <v>32.60869565</v>
      </c>
      <c r="AI33" s="214">
        <f t="shared" ref="AI33:AI43" si="75">AI6*100/$AM6</f>
        <v>33.35221645</v>
      </c>
      <c r="AJ33" s="214">
        <f t="shared" ref="AJ33:AJ43" si="76">AJ6*100/$AL6</f>
        <v>2.971014493</v>
      </c>
      <c r="AK33" s="214">
        <f t="shared" ref="AK33:AK43" si="77">AK6*100/$AM6</f>
        <v>2.953627257</v>
      </c>
      <c r="AL33" s="214">
        <f t="shared" ref="AL33:AL43" si="78">AL6*100/$AL6</f>
        <v>100</v>
      </c>
      <c r="AM33" s="359">
        <f t="shared" ref="AM33:AM43" si="79">AM6*100/$AM6</f>
        <v>100</v>
      </c>
    </row>
    <row r="34" ht="15.75" customHeight="1">
      <c r="A34" s="443" t="s">
        <v>28</v>
      </c>
      <c r="B34" s="223">
        <f t="shared" si="46"/>
        <v>9.634468032</v>
      </c>
      <c r="C34" s="223">
        <f t="shared" si="47"/>
        <v>9.69870931</v>
      </c>
      <c r="D34" s="223">
        <f t="shared" si="48"/>
        <v>36.45270695</v>
      </c>
      <c r="E34" s="223">
        <f t="shared" si="49"/>
        <v>36.40372901</v>
      </c>
      <c r="F34" s="223">
        <f t="shared" si="50"/>
        <v>48.76271825</v>
      </c>
      <c r="G34" s="223">
        <f t="shared" si="51"/>
        <v>48.69875625</v>
      </c>
      <c r="H34" s="223">
        <f t="shared" si="52"/>
        <v>1.695766863</v>
      </c>
      <c r="I34" s="223">
        <f t="shared" si="53"/>
        <v>1.70815014</v>
      </c>
      <c r="J34" s="223">
        <f t="shared" si="54"/>
        <v>3.454339907</v>
      </c>
      <c r="K34" s="223">
        <f t="shared" si="55"/>
        <v>3.490655294</v>
      </c>
      <c r="L34" s="223">
        <f t="shared" si="56"/>
        <v>100</v>
      </c>
      <c r="M34" s="362">
        <f t="shared" si="57"/>
        <v>100</v>
      </c>
      <c r="O34" s="443" t="s">
        <v>28</v>
      </c>
      <c r="P34" s="223">
        <f t="shared" si="58"/>
        <v>13.32897033</v>
      </c>
      <c r="Q34" s="223">
        <f t="shared" si="59"/>
        <v>13.31375465</v>
      </c>
      <c r="R34" s="223">
        <f t="shared" si="60"/>
        <v>38.17626527</v>
      </c>
      <c r="S34" s="223">
        <f t="shared" si="61"/>
        <v>38.13633186</v>
      </c>
      <c r="T34" s="223">
        <f t="shared" si="62"/>
        <v>43.2591623</v>
      </c>
      <c r="U34" s="223">
        <f t="shared" si="63"/>
        <v>43.37425867</v>
      </c>
      <c r="V34" s="223">
        <f t="shared" si="64"/>
        <v>1.723385689</v>
      </c>
      <c r="W34" s="223">
        <f t="shared" si="65"/>
        <v>1.733316722</v>
      </c>
      <c r="X34" s="223">
        <f t="shared" si="66"/>
        <v>3.512216405</v>
      </c>
      <c r="Y34" s="223">
        <f t="shared" si="67"/>
        <v>3.4423381</v>
      </c>
      <c r="Z34" s="223">
        <f t="shared" si="68"/>
        <v>100</v>
      </c>
      <c r="AA34" s="362">
        <f t="shared" si="69"/>
        <v>100</v>
      </c>
      <c r="AC34" s="443" t="s">
        <v>28</v>
      </c>
      <c r="AD34" s="223">
        <f t="shared" si="70"/>
        <v>12.74777854</v>
      </c>
      <c r="AE34" s="223">
        <f t="shared" si="71"/>
        <v>12.75526893</v>
      </c>
      <c r="AF34" s="223">
        <f t="shared" si="72"/>
        <v>44.01913876</v>
      </c>
      <c r="AG34" s="223">
        <f t="shared" si="73"/>
        <v>43.70467118</v>
      </c>
      <c r="AH34" s="223">
        <f t="shared" si="74"/>
        <v>41.11414901</v>
      </c>
      <c r="AI34" s="223">
        <f t="shared" si="75"/>
        <v>41.38927806</v>
      </c>
      <c r="AJ34" s="223">
        <f t="shared" si="76"/>
        <v>2.118933698</v>
      </c>
      <c r="AK34" s="223">
        <f t="shared" si="77"/>
        <v>2.150781831</v>
      </c>
      <c r="AL34" s="223">
        <f t="shared" si="78"/>
        <v>100</v>
      </c>
      <c r="AM34" s="362">
        <f t="shared" si="79"/>
        <v>100</v>
      </c>
    </row>
    <row r="35" ht="15.75" customHeight="1">
      <c r="A35" s="443" t="s">
        <v>29</v>
      </c>
      <c r="B35" s="223">
        <f t="shared" si="46"/>
        <v>9.871872044</v>
      </c>
      <c r="C35" s="223">
        <f t="shared" si="47"/>
        <v>9.911518306</v>
      </c>
      <c r="D35" s="223">
        <f t="shared" si="48"/>
        <v>36.51216786</v>
      </c>
      <c r="E35" s="223">
        <f t="shared" si="49"/>
        <v>36.52907282</v>
      </c>
      <c r="F35" s="223">
        <f t="shared" si="50"/>
        <v>48.49944105</v>
      </c>
      <c r="G35" s="223">
        <f t="shared" si="51"/>
        <v>48.41405234</v>
      </c>
      <c r="H35" s="223">
        <f t="shared" si="52"/>
        <v>1.737036719</v>
      </c>
      <c r="I35" s="223">
        <f t="shared" si="53"/>
        <v>1.753813735</v>
      </c>
      <c r="J35" s="223">
        <f t="shared" si="54"/>
        <v>3.379482329</v>
      </c>
      <c r="K35" s="223">
        <f t="shared" si="55"/>
        <v>3.391542801</v>
      </c>
      <c r="L35" s="223">
        <f t="shared" si="56"/>
        <v>100</v>
      </c>
      <c r="M35" s="362">
        <f t="shared" si="57"/>
        <v>100</v>
      </c>
      <c r="O35" s="443" t="s">
        <v>29</v>
      </c>
      <c r="P35" s="223">
        <f t="shared" si="58"/>
        <v>13.47967351</v>
      </c>
      <c r="Q35" s="223">
        <f t="shared" si="59"/>
        <v>13.46441831</v>
      </c>
      <c r="R35" s="223">
        <f t="shared" si="60"/>
        <v>36.49259054</v>
      </c>
      <c r="S35" s="223">
        <f t="shared" si="61"/>
        <v>36.42459145</v>
      </c>
      <c r="T35" s="223">
        <f t="shared" si="62"/>
        <v>44.86884856</v>
      </c>
      <c r="U35" s="223">
        <f t="shared" si="63"/>
        <v>44.88100871</v>
      </c>
      <c r="V35" s="223">
        <f t="shared" si="64"/>
        <v>1.656232665</v>
      </c>
      <c r="W35" s="223">
        <f t="shared" si="65"/>
        <v>1.719681339</v>
      </c>
      <c r="X35" s="223">
        <f t="shared" si="66"/>
        <v>3.502654727</v>
      </c>
      <c r="Y35" s="223">
        <f t="shared" si="67"/>
        <v>3.510300196</v>
      </c>
      <c r="Z35" s="223">
        <f t="shared" si="68"/>
        <v>100</v>
      </c>
      <c r="AA35" s="362">
        <f t="shared" si="69"/>
        <v>100</v>
      </c>
      <c r="AC35" s="443" t="s">
        <v>29</v>
      </c>
      <c r="AD35" s="223">
        <f t="shared" si="70"/>
        <v>13.19291527</v>
      </c>
      <c r="AE35" s="223">
        <f t="shared" si="71"/>
        <v>13.26066108</v>
      </c>
      <c r="AF35" s="223">
        <f t="shared" si="72"/>
        <v>39.72235519</v>
      </c>
      <c r="AG35" s="223">
        <f t="shared" si="73"/>
        <v>39.90623928</v>
      </c>
      <c r="AH35" s="223">
        <f t="shared" si="74"/>
        <v>44.53805649</v>
      </c>
      <c r="AI35" s="223">
        <f t="shared" si="75"/>
        <v>44.2750183</v>
      </c>
      <c r="AJ35" s="223">
        <f t="shared" si="76"/>
        <v>2.546673049</v>
      </c>
      <c r="AK35" s="223">
        <f t="shared" si="77"/>
        <v>2.558081334</v>
      </c>
      <c r="AL35" s="223">
        <f t="shared" si="78"/>
        <v>100</v>
      </c>
      <c r="AM35" s="362">
        <f t="shared" si="79"/>
        <v>100</v>
      </c>
    </row>
    <row r="36" ht="15.75" customHeight="1">
      <c r="A36" s="443" t="s">
        <v>30</v>
      </c>
      <c r="B36" s="223">
        <f t="shared" si="46"/>
        <v>9.707359132</v>
      </c>
      <c r="C36" s="223">
        <f t="shared" si="47"/>
        <v>9.695640224</v>
      </c>
      <c r="D36" s="223">
        <f t="shared" si="48"/>
        <v>34.72130649</v>
      </c>
      <c r="E36" s="223">
        <f t="shared" si="49"/>
        <v>34.69846056</v>
      </c>
      <c r="F36" s="223">
        <f t="shared" si="50"/>
        <v>50.70243952</v>
      </c>
      <c r="G36" s="223">
        <f t="shared" si="51"/>
        <v>50.73789055</v>
      </c>
      <c r="H36" s="223">
        <f t="shared" si="52"/>
        <v>1.876553228</v>
      </c>
      <c r="I36" s="223">
        <f t="shared" si="53"/>
        <v>1.87842705</v>
      </c>
      <c r="J36" s="223">
        <f t="shared" si="54"/>
        <v>2.992341634</v>
      </c>
      <c r="K36" s="223">
        <f t="shared" si="55"/>
        <v>2.989581618</v>
      </c>
      <c r="L36" s="223">
        <f t="shared" si="56"/>
        <v>100</v>
      </c>
      <c r="M36" s="362">
        <f t="shared" si="57"/>
        <v>100</v>
      </c>
      <c r="O36" s="443" t="s">
        <v>30</v>
      </c>
      <c r="P36" s="223">
        <f t="shared" si="58"/>
        <v>13.81882942</v>
      </c>
      <c r="Q36" s="223">
        <f t="shared" si="59"/>
        <v>13.80020118</v>
      </c>
      <c r="R36" s="223">
        <f t="shared" si="60"/>
        <v>34.06815556</v>
      </c>
      <c r="S36" s="223">
        <f t="shared" si="61"/>
        <v>33.90759968</v>
      </c>
      <c r="T36" s="223">
        <f t="shared" si="62"/>
        <v>47.09761263</v>
      </c>
      <c r="U36" s="223">
        <f t="shared" si="63"/>
        <v>47.30997191</v>
      </c>
      <c r="V36" s="223">
        <f t="shared" si="64"/>
        <v>2.002310358</v>
      </c>
      <c r="W36" s="223">
        <f t="shared" si="65"/>
        <v>1.984904232</v>
      </c>
      <c r="X36" s="223">
        <f t="shared" si="66"/>
        <v>3.013092029</v>
      </c>
      <c r="Y36" s="223">
        <f t="shared" si="67"/>
        <v>2.997322999</v>
      </c>
      <c r="Z36" s="223">
        <f t="shared" si="68"/>
        <v>100</v>
      </c>
      <c r="AA36" s="362">
        <f t="shared" si="69"/>
        <v>100</v>
      </c>
      <c r="AC36" s="443" t="s">
        <v>30</v>
      </c>
      <c r="AD36" s="223">
        <f t="shared" si="70"/>
        <v>13.52049689</v>
      </c>
      <c r="AE36" s="223">
        <f t="shared" si="71"/>
        <v>13.53566158</v>
      </c>
      <c r="AF36" s="223">
        <f t="shared" si="72"/>
        <v>36.25838509</v>
      </c>
      <c r="AG36" s="223">
        <f t="shared" si="73"/>
        <v>36.12189525</v>
      </c>
      <c r="AH36" s="223">
        <f t="shared" si="74"/>
        <v>48.11428571</v>
      </c>
      <c r="AI36" s="223">
        <f t="shared" si="75"/>
        <v>48.24198838</v>
      </c>
      <c r="AJ36" s="223">
        <f t="shared" si="76"/>
        <v>2.106832298</v>
      </c>
      <c r="AK36" s="223">
        <f t="shared" si="77"/>
        <v>2.10045479</v>
      </c>
      <c r="AL36" s="223">
        <f t="shared" si="78"/>
        <v>100</v>
      </c>
      <c r="AM36" s="362">
        <f t="shared" si="79"/>
        <v>100</v>
      </c>
    </row>
    <row r="37" ht="15.75" customHeight="1">
      <c r="A37" s="443" t="s">
        <v>31</v>
      </c>
      <c r="B37" s="223">
        <f t="shared" si="46"/>
        <v>10.3769893</v>
      </c>
      <c r="C37" s="223">
        <f t="shared" si="47"/>
        <v>10.37175372</v>
      </c>
      <c r="D37" s="223">
        <f t="shared" si="48"/>
        <v>33.73989043</v>
      </c>
      <c r="E37" s="223">
        <f t="shared" si="49"/>
        <v>33.71638994</v>
      </c>
      <c r="F37" s="223">
        <f t="shared" si="50"/>
        <v>51.80015654</v>
      </c>
      <c r="G37" s="223">
        <f t="shared" si="51"/>
        <v>51.87527502</v>
      </c>
      <c r="H37" s="223">
        <f t="shared" si="52"/>
        <v>1.584920428</v>
      </c>
      <c r="I37" s="223">
        <f t="shared" si="53"/>
        <v>1.578648765</v>
      </c>
      <c r="J37" s="223">
        <f t="shared" si="54"/>
        <v>2.498043308</v>
      </c>
      <c r="K37" s="223">
        <f t="shared" si="55"/>
        <v>2.457932553</v>
      </c>
      <c r="L37" s="223">
        <f t="shared" si="56"/>
        <v>100</v>
      </c>
      <c r="M37" s="362">
        <f t="shared" si="57"/>
        <v>100</v>
      </c>
      <c r="O37" s="443" t="s">
        <v>31</v>
      </c>
      <c r="P37" s="223">
        <f t="shared" si="58"/>
        <v>14.1733259</v>
      </c>
      <c r="Q37" s="223">
        <f t="shared" si="59"/>
        <v>14.22562491</v>
      </c>
      <c r="R37" s="223">
        <f t="shared" si="60"/>
        <v>32.40413802</v>
      </c>
      <c r="S37" s="223">
        <f t="shared" si="61"/>
        <v>32.21483872</v>
      </c>
      <c r="T37" s="223">
        <f t="shared" si="62"/>
        <v>49.12345908</v>
      </c>
      <c r="U37" s="223">
        <f t="shared" si="63"/>
        <v>49.3563357</v>
      </c>
      <c r="V37" s="223">
        <f t="shared" si="64"/>
        <v>1.864585269</v>
      </c>
      <c r="W37" s="223">
        <f t="shared" si="65"/>
        <v>1.788261595</v>
      </c>
      <c r="X37" s="223">
        <f t="shared" si="66"/>
        <v>2.43449173</v>
      </c>
      <c r="Y37" s="223">
        <f t="shared" si="67"/>
        <v>2.41493907</v>
      </c>
      <c r="Z37" s="223">
        <f t="shared" si="68"/>
        <v>100</v>
      </c>
      <c r="AA37" s="362">
        <f t="shared" si="69"/>
        <v>100</v>
      </c>
      <c r="AC37" s="443" t="s">
        <v>31</v>
      </c>
      <c r="AD37" s="223">
        <f t="shared" si="70"/>
        <v>13.86852613</v>
      </c>
      <c r="AE37" s="223">
        <f t="shared" si="71"/>
        <v>13.88376028</v>
      </c>
      <c r="AF37" s="223">
        <f t="shared" si="72"/>
        <v>34.65641576</v>
      </c>
      <c r="AG37" s="223">
        <f t="shared" si="73"/>
        <v>34.59545336</v>
      </c>
      <c r="AH37" s="223">
        <f t="shared" si="74"/>
        <v>49.74074736</v>
      </c>
      <c r="AI37" s="223">
        <f t="shared" si="75"/>
        <v>49.80135586</v>
      </c>
      <c r="AJ37" s="223">
        <f t="shared" si="76"/>
        <v>1.734310746</v>
      </c>
      <c r="AK37" s="223">
        <f t="shared" si="77"/>
        <v>1.719430509</v>
      </c>
      <c r="AL37" s="223">
        <f t="shared" si="78"/>
        <v>100</v>
      </c>
      <c r="AM37" s="362">
        <f t="shared" si="79"/>
        <v>100</v>
      </c>
    </row>
    <row r="38" ht="15.75" customHeight="1">
      <c r="A38" s="443" t="s">
        <v>32</v>
      </c>
      <c r="B38" s="223">
        <f t="shared" si="46"/>
        <v>9.815337033</v>
      </c>
      <c r="C38" s="223">
        <f t="shared" si="47"/>
        <v>9.819437656</v>
      </c>
      <c r="D38" s="223">
        <f t="shared" si="48"/>
        <v>31.6019285</v>
      </c>
      <c r="E38" s="223">
        <f t="shared" si="49"/>
        <v>31.28865126</v>
      </c>
      <c r="F38" s="223">
        <f t="shared" si="50"/>
        <v>54.64386428</v>
      </c>
      <c r="G38" s="223">
        <f t="shared" si="51"/>
        <v>54.97840371</v>
      </c>
      <c r="H38" s="223">
        <f t="shared" si="52"/>
        <v>1.546438643</v>
      </c>
      <c r="I38" s="223">
        <f t="shared" si="53"/>
        <v>1.523952646</v>
      </c>
      <c r="J38" s="223">
        <f t="shared" si="54"/>
        <v>2.392431547</v>
      </c>
      <c r="K38" s="223">
        <f t="shared" si="55"/>
        <v>2.38955473</v>
      </c>
      <c r="L38" s="223">
        <f t="shared" si="56"/>
        <v>100</v>
      </c>
      <c r="M38" s="362">
        <f t="shared" si="57"/>
        <v>100</v>
      </c>
      <c r="O38" s="443" t="s">
        <v>32</v>
      </c>
      <c r="P38" s="223">
        <f t="shared" si="58"/>
        <v>13.41212744</v>
      </c>
      <c r="Q38" s="223">
        <f t="shared" si="59"/>
        <v>13.35252378</v>
      </c>
      <c r="R38" s="223">
        <f t="shared" si="60"/>
        <v>29.62487153</v>
      </c>
      <c r="S38" s="223">
        <f t="shared" si="61"/>
        <v>29.41379104</v>
      </c>
      <c r="T38" s="223">
        <f t="shared" si="62"/>
        <v>53.20315176</v>
      </c>
      <c r="U38" s="223">
        <f t="shared" si="63"/>
        <v>53.51462235</v>
      </c>
      <c r="V38" s="223">
        <f t="shared" si="64"/>
        <v>1.447413498</v>
      </c>
      <c r="W38" s="223">
        <f t="shared" si="65"/>
        <v>1.433181807</v>
      </c>
      <c r="X38" s="223">
        <f t="shared" si="66"/>
        <v>2.312435766</v>
      </c>
      <c r="Y38" s="223">
        <f t="shared" si="67"/>
        <v>2.285881034</v>
      </c>
      <c r="Z38" s="223">
        <f t="shared" si="68"/>
        <v>100</v>
      </c>
      <c r="AA38" s="362">
        <f t="shared" si="69"/>
        <v>100</v>
      </c>
      <c r="AC38" s="443" t="s">
        <v>32</v>
      </c>
      <c r="AD38" s="223">
        <f t="shared" si="70"/>
        <v>13.47760363</v>
      </c>
      <c r="AE38" s="223">
        <f t="shared" si="71"/>
        <v>13.37116076</v>
      </c>
      <c r="AF38" s="223">
        <f t="shared" si="72"/>
        <v>31.92775877</v>
      </c>
      <c r="AG38" s="223">
        <f t="shared" si="73"/>
        <v>31.73150119</v>
      </c>
      <c r="AH38" s="223">
        <f t="shared" si="74"/>
        <v>52.92386029</v>
      </c>
      <c r="AI38" s="223">
        <f t="shared" si="75"/>
        <v>53.27499316</v>
      </c>
      <c r="AJ38" s="223">
        <f t="shared" si="76"/>
        <v>1.670777309</v>
      </c>
      <c r="AK38" s="223">
        <f t="shared" si="77"/>
        <v>1.622344887</v>
      </c>
      <c r="AL38" s="223">
        <f t="shared" si="78"/>
        <v>100</v>
      </c>
      <c r="AM38" s="362">
        <f t="shared" si="79"/>
        <v>100</v>
      </c>
    </row>
    <row r="39" ht="15.75" customHeight="1">
      <c r="A39" s="443" t="s">
        <v>33</v>
      </c>
      <c r="B39" s="223">
        <f t="shared" si="46"/>
        <v>9.303123927</v>
      </c>
      <c r="C39" s="223">
        <f t="shared" si="47"/>
        <v>9.292825973</v>
      </c>
      <c r="D39" s="223">
        <f t="shared" si="48"/>
        <v>29.2310333</v>
      </c>
      <c r="E39" s="223">
        <f t="shared" si="49"/>
        <v>29.04792682</v>
      </c>
      <c r="F39" s="223">
        <f t="shared" si="50"/>
        <v>58.53072434</v>
      </c>
      <c r="G39" s="223">
        <f t="shared" si="51"/>
        <v>58.74094987</v>
      </c>
      <c r="H39" s="223">
        <f t="shared" si="52"/>
        <v>1.132852729</v>
      </c>
      <c r="I39" s="223">
        <f t="shared" si="53"/>
        <v>1.136869103</v>
      </c>
      <c r="J39" s="223">
        <f t="shared" si="54"/>
        <v>1.802265705</v>
      </c>
      <c r="K39" s="223">
        <f t="shared" si="55"/>
        <v>1.781428235</v>
      </c>
      <c r="L39" s="223">
        <f t="shared" si="56"/>
        <v>100</v>
      </c>
      <c r="M39" s="362">
        <f t="shared" si="57"/>
        <v>100</v>
      </c>
      <c r="O39" s="443" t="s">
        <v>33</v>
      </c>
      <c r="P39" s="223">
        <f t="shared" si="58"/>
        <v>13.19409912</v>
      </c>
      <c r="Q39" s="223">
        <f t="shared" si="59"/>
        <v>13.41123582</v>
      </c>
      <c r="R39" s="223">
        <f t="shared" si="60"/>
        <v>27.71423836</v>
      </c>
      <c r="S39" s="223">
        <f t="shared" si="61"/>
        <v>27.37062568</v>
      </c>
      <c r="T39" s="223">
        <f t="shared" si="62"/>
        <v>56.15779877</v>
      </c>
      <c r="U39" s="223">
        <f t="shared" si="63"/>
        <v>56.3379532</v>
      </c>
      <c r="V39" s="223">
        <f t="shared" si="64"/>
        <v>1.143709597</v>
      </c>
      <c r="W39" s="223">
        <f t="shared" si="65"/>
        <v>1.104637376</v>
      </c>
      <c r="X39" s="223">
        <f t="shared" si="66"/>
        <v>1.790154152</v>
      </c>
      <c r="Y39" s="223">
        <f t="shared" si="67"/>
        <v>1.775547926</v>
      </c>
      <c r="Z39" s="223">
        <f t="shared" si="68"/>
        <v>100</v>
      </c>
      <c r="AA39" s="362">
        <f t="shared" si="69"/>
        <v>100</v>
      </c>
      <c r="AC39" s="443" t="s">
        <v>33</v>
      </c>
      <c r="AD39" s="223">
        <f t="shared" si="70"/>
        <v>13.08579129</v>
      </c>
      <c r="AE39" s="223">
        <f t="shared" si="71"/>
        <v>13.1246864</v>
      </c>
      <c r="AF39" s="223">
        <f t="shared" si="72"/>
        <v>29.79487947</v>
      </c>
      <c r="AG39" s="223">
        <f t="shared" si="73"/>
        <v>29.50036001</v>
      </c>
      <c r="AH39" s="223">
        <f t="shared" si="74"/>
        <v>55.59215451</v>
      </c>
      <c r="AI39" s="223">
        <f t="shared" si="75"/>
        <v>55.83056936</v>
      </c>
      <c r="AJ39" s="223">
        <f t="shared" si="76"/>
        <v>1.527174727</v>
      </c>
      <c r="AK39" s="223">
        <f t="shared" si="77"/>
        <v>1.544384223</v>
      </c>
      <c r="AL39" s="223">
        <f t="shared" si="78"/>
        <v>100</v>
      </c>
      <c r="AM39" s="362">
        <f t="shared" si="79"/>
        <v>100</v>
      </c>
    </row>
    <row r="40" ht="15.75" customHeight="1">
      <c r="A40" s="443" t="s">
        <v>34</v>
      </c>
      <c r="B40" s="223">
        <f t="shared" si="46"/>
        <v>9.702457956</v>
      </c>
      <c r="C40" s="223">
        <f t="shared" si="47"/>
        <v>9.856202321</v>
      </c>
      <c r="D40" s="223">
        <f t="shared" si="48"/>
        <v>29.7542044</v>
      </c>
      <c r="E40" s="223">
        <f t="shared" si="49"/>
        <v>29.16194323</v>
      </c>
      <c r="F40" s="223">
        <f t="shared" si="50"/>
        <v>58.86157827</v>
      </c>
      <c r="G40" s="223">
        <f t="shared" si="51"/>
        <v>59.28375985</v>
      </c>
      <c r="H40" s="223">
        <f t="shared" si="52"/>
        <v>0.6468305304</v>
      </c>
      <c r="I40" s="223">
        <f t="shared" si="53"/>
        <v>0.7591378777</v>
      </c>
      <c r="J40" s="223">
        <f t="shared" si="54"/>
        <v>1.034928849</v>
      </c>
      <c r="K40" s="223">
        <f t="shared" si="55"/>
        <v>0.9389567231</v>
      </c>
      <c r="L40" s="223">
        <f t="shared" si="56"/>
        <v>100</v>
      </c>
      <c r="M40" s="362">
        <f t="shared" si="57"/>
        <v>100</v>
      </c>
      <c r="O40" s="443" t="s">
        <v>34</v>
      </c>
      <c r="P40" s="223">
        <f t="shared" si="58"/>
        <v>12.67605634</v>
      </c>
      <c r="Q40" s="223">
        <f t="shared" si="59"/>
        <v>13.20760614</v>
      </c>
      <c r="R40" s="223">
        <f t="shared" si="60"/>
        <v>27.52880922</v>
      </c>
      <c r="S40" s="223">
        <f t="shared" si="61"/>
        <v>26.7377258</v>
      </c>
      <c r="T40" s="223">
        <f t="shared" si="62"/>
        <v>57.6184379</v>
      </c>
      <c r="U40" s="223">
        <f t="shared" si="63"/>
        <v>58.02632844</v>
      </c>
      <c r="V40" s="223">
        <f t="shared" si="64"/>
        <v>0.6402048656</v>
      </c>
      <c r="W40" s="223">
        <f t="shared" si="65"/>
        <v>0.6258751998</v>
      </c>
      <c r="X40" s="223">
        <f t="shared" si="66"/>
        <v>1.536491677</v>
      </c>
      <c r="Y40" s="223">
        <f t="shared" si="67"/>
        <v>1.402464428</v>
      </c>
      <c r="Z40" s="223">
        <f t="shared" si="68"/>
        <v>100</v>
      </c>
      <c r="AA40" s="362">
        <f t="shared" si="69"/>
        <v>100</v>
      </c>
      <c r="AC40" s="443" t="s">
        <v>34</v>
      </c>
      <c r="AD40" s="223">
        <f t="shared" si="70"/>
        <v>14.64530892</v>
      </c>
      <c r="AE40" s="223">
        <f t="shared" si="71"/>
        <v>14.57201283</v>
      </c>
      <c r="AF40" s="223">
        <f t="shared" si="72"/>
        <v>27.91762014</v>
      </c>
      <c r="AG40" s="223">
        <f t="shared" si="73"/>
        <v>27.83803634</v>
      </c>
      <c r="AH40" s="223">
        <f t="shared" si="74"/>
        <v>56.29290618</v>
      </c>
      <c r="AI40" s="223">
        <f t="shared" si="75"/>
        <v>56.4588321</v>
      </c>
      <c r="AJ40" s="223">
        <f t="shared" si="76"/>
        <v>1.14416476</v>
      </c>
      <c r="AK40" s="223">
        <f t="shared" si="77"/>
        <v>1.131118731</v>
      </c>
      <c r="AL40" s="223">
        <f t="shared" si="78"/>
        <v>100</v>
      </c>
      <c r="AM40" s="362">
        <f t="shared" si="79"/>
        <v>100</v>
      </c>
    </row>
    <row r="41" ht="15.75" customHeight="1">
      <c r="A41" s="443" t="s">
        <v>35</v>
      </c>
      <c r="B41" s="223">
        <f t="shared" si="46"/>
        <v>8.474576271</v>
      </c>
      <c r="C41" s="223">
        <f t="shared" si="47"/>
        <v>8.503236576</v>
      </c>
      <c r="D41" s="223">
        <f t="shared" si="48"/>
        <v>25.98870056</v>
      </c>
      <c r="E41" s="223">
        <f t="shared" si="49"/>
        <v>25.09082003</v>
      </c>
      <c r="F41" s="223">
        <f t="shared" si="50"/>
        <v>65.53672316</v>
      </c>
      <c r="G41" s="223">
        <f t="shared" si="51"/>
        <v>66.40594339</v>
      </c>
      <c r="H41" s="223">
        <f t="shared" si="52"/>
        <v>0</v>
      </c>
      <c r="I41" s="223">
        <f t="shared" si="53"/>
        <v>0</v>
      </c>
      <c r="J41" s="223">
        <f t="shared" si="54"/>
        <v>0</v>
      </c>
      <c r="K41" s="223">
        <f t="shared" si="55"/>
        <v>0</v>
      </c>
      <c r="L41" s="223">
        <f t="shared" si="56"/>
        <v>100</v>
      </c>
      <c r="M41" s="362">
        <f t="shared" si="57"/>
        <v>100</v>
      </c>
      <c r="O41" s="443" t="s">
        <v>35</v>
      </c>
      <c r="P41" s="223">
        <f t="shared" si="58"/>
        <v>11.05527638</v>
      </c>
      <c r="Q41" s="223">
        <f t="shared" si="59"/>
        <v>10.71282028</v>
      </c>
      <c r="R41" s="223">
        <f t="shared" si="60"/>
        <v>27.13567839</v>
      </c>
      <c r="S41" s="223">
        <f t="shared" si="61"/>
        <v>27.44741757</v>
      </c>
      <c r="T41" s="223">
        <f t="shared" si="62"/>
        <v>60.8040201</v>
      </c>
      <c r="U41" s="223">
        <f t="shared" si="63"/>
        <v>60.99679753</v>
      </c>
      <c r="V41" s="223">
        <f t="shared" si="64"/>
        <v>0</v>
      </c>
      <c r="W41" s="223">
        <f t="shared" si="65"/>
        <v>0</v>
      </c>
      <c r="X41" s="223">
        <f t="shared" si="66"/>
        <v>1.005025126</v>
      </c>
      <c r="Y41" s="223">
        <f t="shared" si="67"/>
        <v>0.8429646187</v>
      </c>
      <c r="Z41" s="223">
        <f t="shared" si="68"/>
        <v>100</v>
      </c>
      <c r="AA41" s="362">
        <f t="shared" si="69"/>
        <v>100</v>
      </c>
      <c r="AC41" s="443" t="s">
        <v>35</v>
      </c>
      <c r="AD41" s="223">
        <f t="shared" si="70"/>
        <v>12.37623762</v>
      </c>
      <c r="AE41" s="223">
        <f t="shared" si="71"/>
        <v>13.03990787</v>
      </c>
      <c r="AF41" s="223">
        <f t="shared" si="72"/>
        <v>24.25742574</v>
      </c>
      <c r="AG41" s="223">
        <f t="shared" si="73"/>
        <v>25.14566106</v>
      </c>
      <c r="AH41" s="223">
        <f t="shared" si="74"/>
        <v>62.37623762</v>
      </c>
      <c r="AI41" s="223">
        <f t="shared" si="75"/>
        <v>61.01634748</v>
      </c>
      <c r="AJ41" s="223">
        <f t="shared" si="76"/>
        <v>0.9900990099</v>
      </c>
      <c r="AK41" s="223">
        <f t="shared" si="77"/>
        <v>0.7980835979</v>
      </c>
      <c r="AL41" s="223">
        <f t="shared" si="78"/>
        <v>100</v>
      </c>
      <c r="AM41" s="362">
        <f t="shared" si="79"/>
        <v>100</v>
      </c>
    </row>
    <row r="42" ht="15.75" customHeight="1">
      <c r="A42" s="453" t="s">
        <v>36</v>
      </c>
      <c r="B42" s="229">
        <f t="shared" si="46"/>
        <v>0</v>
      </c>
      <c r="C42" s="229">
        <f t="shared" si="47"/>
        <v>0</v>
      </c>
      <c r="D42" s="229">
        <f t="shared" si="48"/>
        <v>44.44444444</v>
      </c>
      <c r="E42" s="229">
        <f t="shared" si="49"/>
        <v>43.27916155</v>
      </c>
      <c r="F42" s="229">
        <f t="shared" si="50"/>
        <v>55.55555556</v>
      </c>
      <c r="G42" s="229">
        <f t="shared" si="51"/>
        <v>56.72083845</v>
      </c>
      <c r="H42" s="229">
        <f t="shared" si="52"/>
        <v>0</v>
      </c>
      <c r="I42" s="229">
        <f t="shared" si="53"/>
        <v>0</v>
      </c>
      <c r="J42" s="229">
        <f t="shared" si="54"/>
        <v>0</v>
      </c>
      <c r="K42" s="229">
        <f t="shared" si="55"/>
        <v>0</v>
      </c>
      <c r="L42" s="229">
        <f t="shared" si="56"/>
        <v>100</v>
      </c>
      <c r="M42" s="367">
        <f t="shared" si="57"/>
        <v>100</v>
      </c>
      <c r="O42" s="453" t="s">
        <v>36</v>
      </c>
      <c r="P42" s="229">
        <f t="shared" si="58"/>
        <v>25</v>
      </c>
      <c r="Q42" s="229">
        <f t="shared" si="59"/>
        <v>25.46145065</v>
      </c>
      <c r="R42" s="229">
        <f t="shared" si="60"/>
        <v>33.33333333</v>
      </c>
      <c r="S42" s="229">
        <f t="shared" si="61"/>
        <v>33.90395946</v>
      </c>
      <c r="T42" s="229">
        <f t="shared" si="62"/>
        <v>41.66666667</v>
      </c>
      <c r="U42" s="229">
        <f t="shared" si="63"/>
        <v>40.63458989</v>
      </c>
      <c r="V42" s="229">
        <f t="shared" si="64"/>
        <v>0</v>
      </c>
      <c r="W42" s="229">
        <f t="shared" si="65"/>
        <v>0</v>
      </c>
      <c r="X42" s="229">
        <f t="shared" si="66"/>
        <v>0</v>
      </c>
      <c r="Y42" s="229">
        <f t="shared" si="67"/>
        <v>0</v>
      </c>
      <c r="Z42" s="229">
        <f t="shared" si="68"/>
        <v>100</v>
      </c>
      <c r="AA42" s="367">
        <f t="shared" si="69"/>
        <v>100</v>
      </c>
      <c r="AC42" s="453" t="s">
        <v>36</v>
      </c>
      <c r="AD42" s="229">
        <f t="shared" si="70"/>
        <v>33.33333333</v>
      </c>
      <c r="AE42" s="229">
        <f t="shared" si="71"/>
        <v>29.6507637</v>
      </c>
      <c r="AF42" s="229">
        <f t="shared" si="72"/>
        <v>33.33333333</v>
      </c>
      <c r="AG42" s="229">
        <f t="shared" si="73"/>
        <v>33.66240748</v>
      </c>
      <c r="AH42" s="229">
        <f t="shared" si="74"/>
        <v>33.33333333</v>
      </c>
      <c r="AI42" s="229">
        <f t="shared" si="75"/>
        <v>36.68682883</v>
      </c>
      <c r="AJ42" s="229">
        <f t="shared" si="76"/>
        <v>0</v>
      </c>
      <c r="AK42" s="229">
        <f t="shared" si="77"/>
        <v>0</v>
      </c>
      <c r="AL42" s="229">
        <f t="shared" si="78"/>
        <v>100</v>
      </c>
      <c r="AM42" s="367">
        <f t="shared" si="79"/>
        <v>100</v>
      </c>
    </row>
    <row r="43" ht="15.75" customHeight="1">
      <c r="A43" s="369" t="s">
        <v>13</v>
      </c>
      <c r="B43" s="311">
        <f t="shared" si="46"/>
        <v>9.948790352</v>
      </c>
      <c r="C43" s="311">
        <f t="shared" si="47"/>
        <v>9.607621581</v>
      </c>
      <c r="D43" s="311">
        <f t="shared" si="48"/>
        <v>34.14893872</v>
      </c>
      <c r="E43" s="311">
        <f t="shared" si="49"/>
        <v>31.34547054</v>
      </c>
      <c r="F43" s="311">
        <f t="shared" si="50"/>
        <v>51.39988992</v>
      </c>
      <c r="G43" s="311">
        <f t="shared" si="51"/>
        <v>55.63512862</v>
      </c>
      <c r="H43" s="311">
        <f t="shared" si="52"/>
        <v>1.643973294</v>
      </c>
      <c r="I43" s="311">
        <f t="shared" si="53"/>
        <v>1.324431856</v>
      </c>
      <c r="J43" s="311">
        <f t="shared" si="54"/>
        <v>2.858407715</v>
      </c>
      <c r="K43" s="311">
        <f t="shared" si="55"/>
        <v>2.087347397</v>
      </c>
      <c r="L43" s="311">
        <f t="shared" si="56"/>
        <v>100</v>
      </c>
      <c r="M43" s="374">
        <f t="shared" si="57"/>
        <v>100</v>
      </c>
      <c r="O43" s="369" t="s">
        <v>13</v>
      </c>
      <c r="P43" s="311">
        <f t="shared" si="58"/>
        <v>14.10440732</v>
      </c>
      <c r="Q43" s="311">
        <f t="shared" si="59"/>
        <v>13.61204784</v>
      </c>
      <c r="R43" s="311">
        <f t="shared" si="60"/>
        <v>34.21744088</v>
      </c>
      <c r="S43" s="311">
        <f t="shared" si="61"/>
        <v>29.96021363</v>
      </c>
      <c r="T43" s="311">
        <f t="shared" si="62"/>
        <v>46.99915721</v>
      </c>
      <c r="U43" s="311">
        <f t="shared" si="63"/>
        <v>52.97584918</v>
      </c>
      <c r="V43" s="311">
        <f t="shared" si="64"/>
        <v>1.724257598</v>
      </c>
      <c r="W43" s="311">
        <f t="shared" si="65"/>
        <v>1.323906366</v>
      </c>
      <c r="X43" s="311">
        <f t="shared" si="66"/>
        <v>2.954736999</v>
      </c>
      <c r="Y43" s="311">
        <f t="shared" si="67"/>
        <v>2.127982988</v>
      </c>
      <c r="Z43" s="311">
        <f t="shared" si="68"/>
        <v>100</v>
      </c>
      <c r="AA43" s="374">
        <f t="shared" si="69"/>
        <v>100</v>
      </c>
      <c r="AC43" s="369" t="s">
        <v>13</v>
      </c>
      <c r="AD43" s="311">
        <f t="shared" si="70"/>
        <v>13.5105851</v>
      </c>
      <c r="AE43" s="311">
        <f t="shared" si="71"/>
        <v>13.63829248</v>
      </c>
      <c r="AF43" s="311">
        <f t="shared" si="72"/>
        <v>35.46980052</v>
      </c>
      <c r="AG43" s="311">
        <f t="shared" si="73"/>
        <v>31.61475366</v>
      </c>
      <c r="AH43" s="311">
        <f t="shared" si="74"/>
        <v>49.06373284</v>
      </c>
      <c r="AI43" s="311">
        <f t="shared" si="75"/>
        <v>53.15779642</v>
      </c>
      <c r="AJ43" s="311">
        <f t="shared" si="76"/>
        <v>1.955881536</v>
      </c>
      <c r="AK43" s="311">
        <f t="shared" si="77"/>
        <v>1.589157437</v>
      </c>
      <c r="AL43" s="311">
        <f t="shared" si="78"/>
        <v>100</v>
      </c>
      <c r="AM43" s="374">
        <f t="shared" si="79"/>
        <v>100</v>
      </c>
    </row>
    <row r="44" ht="15.75" customHeight="1">
      <c r="B44" s="567" t="s">
        <v>249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17"/>
      <c r="P44" s="567" t="s">
        <v>249</v>
      </c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17"/>
      <c r="AD44" s="567" t="s">
        <v>249</v>
      </c>
      <c r="AE44" s="211"/>
      <c r="AF44" s="211"/>
      <c r="AG44" s="211"/>
      <c r="AH44" s="211"/>
      <c r="AI44" s="211"/>
      <c r="AJ44" s="211"/>
      <c r="AK44" s="211"/>
      <c r="AL44" s="211"/>
      <c r="AM44" s="17"/>
    </row>
    <row r="45" ht="15.75" customHeight="1">
      <c r="A45" s="438" t="s">
        <v>25</v>
      </c>
      <c r="B45" s="214">
        <f t="shared" ref="B45:B55" si="80">B6*100/$L$16</f>
        <v>1.416640743</v>
      </c>
      <c r="C45" s="214">
        <f t="shared" ref="C45:C55" si="81">C6*100/$M$16</f>
        <v>0.05011131537</v>
      </c>
      <c r="D45" s="214">
        <f t="shared" ref="D45:D55" si="82">D6*100/$L$16</f>
        <v>4.686640025</v>
      </c>
      <c r="E45" s="214">
        <f t="shared" ref="E45:E55" si="83">E6*100/$M$16</f>
        <v>0.1642995593</v>
      </c>
      <c r="F45" s="214">
        <f t="shared" ref="F45:F55" si="84">F6*100/$L$16</f>
        <v>6.586661562</v>
      </c>
      <c r="G45" s="214">
        <f t="shared" ref="G45:G55" si="85">G6*100/$M$16</f>
        <v>0.2381729362</v>
      </c>
      <c r="H45" s="214">
        <f t="shared" ref="H45:H55" si="86">H6*100/$L$16</f>
        <v>0.2189571418</v>
      </c>
      <c r="I45" s="214">
        <f t="shared" ref="I45:I55" si="87">I6*100/$M$16</f>
        <v>0.007634761645</v>
      </c>
      <c r="J45" s="214">
        <f t="shared" ref="J45:J55" si="88">J6*100/$L$16</f>
        <v>0.4450932063</v>
      </c>
      <c r="K45" s="214">
        <f t="shared" ref="K45:K55" si="89">K6*100/$M$16</f>
        <v>0.01605894218</v>
      </c>
      <c r="L45" s="214">
        <f t="shared" ref="L45:L55" si="90">L6*100/$L$16</f>
        <v>13.35399268</v>
      </c>
      <c r="M45" s="359">
        <f t="shared" ref="M45:M55" si="91">M6*100/$M$16</f>
        <v>0.4762775146</v>
      </c>
      <c r="O45" s="438" t="s">
        <v>25</v>
      </c>
      <c r="P45" s="214">
        <f t="shared" ref="P45:P55" si="92">P6*100/$Z$16</f>
        <v>3.625997719</v>
      </c>
      <c r="Q45" s="214">
        <f t="shared" ref="Q45:Q55" si="93">Q6*100/$AA$16</f>
        <v>0.1070166664</v>
      </c>
      <c r="R45" s="214">
        <f t="shared" ref="R45:R55" si="94">R6*100/$Z$16</f>
        <v>8.61831342</v>
      </c>
      <c r="S45" s="214">
        <f t="shared" ref="S45:S55" si="95">S6*100/$AA$16</f>
        <v>0.2982591796</v>
      </c>
      <c r="T45" s="214">
        <f t="shared" ref="T45:T55" si="96">T6*100/$Z$16</f>
        <v>9.798225175</v>
      </c>
      <c r="U45" s="214">
        <f t="shared" ref="U45:U55" si="97">U6*100/$AA$16</f>
        <v>0.3492174031</v>
      </c>
      <c r="V45" s="214">
        <f t="shared" ref="V45:V55" si="98">V6*100/$Z$16</f>
        <v>0.4085072629</v>
      </c>
      <c r="W45" s="214">
        <f t="shared" ref="W45:W55" si="99">W6*100/$AA$16</f>
        <v>0.014389716</v>
      </c>
      <c r="X45" s="214">
        <f t="shared" ref="X45:X55" si="100">X6*100/$Z$16</f>
        <v>0.7981755986</v>
      </c>
      <c r="Y45" s="214">
        <f t="shared" ref="Y45:Y55" si="101">Y6*100/$AA$16</f>
        <v>0.02805188616</v>
      </c>
      <c r="Z45" s="214">
        <f t="shared" ref="Z45:Z55" si="102">Z6*100/$Z$16</f>
        <v>23.24921918</v>
      </c>
      <c r="AA45" s="359">
        <f t="shared" ref="AA45:AA55" si="103">AA6*100/$AA$16</f>
        <v>0.7969348512</v>
      </c>
      <c r="AC45" s="438" t="s">
        <v>25</v>
      </c>
      <c r="AD45" s="214">
        <f t="shared" ref="AD45:AD55" si="104">AD6*100/$AL$16</f>
        <v>0.281991443</v>
      </c>
      <c r="AE45" s="214">
        <f t="shared" ref="AE45:AE55" si="105">AE6*100/$AM$16</f>
        <v>0.009018867732</v>
      </c>
      <c r="AF45" s="214">
        <f t="shared" ref="AF45:AF55" si="106">AF6*100/$AL$16</f>
        <v>0.9529366005</v>
      </c>
      <c r="AG45" s="214">
        <f t="shared" ref="AG45:AG55" si="107">AG6*100/$AM$16</f>
        <v>0.03024679249</v>
      </c>
      <c r="AH45" s="214">
        <f t="shared" ref="AH45:AH55" si="108">AH6*100/$AL$16</f>
        <v>0.625104184</v>
      </c>
      <c r="AI45" s="214">
        <f t="shared" ref="AI45:AI55" si="109">AI6*100/$AM$16</f>
        <v>0.02056070565</v>
      </c>
      <c r="AJ45" s="214">
        <f t="shared" ref="AJ45:AJ55" si="110">AJ6*100/$AL$16</f>
        <v>0.05695393677</v>
      </c>
      <c r="AK45" s="214">
        <f t="shared" ref="AK45:AK55" si="111">AK6*100/$AM$16</f>
        <v>0.001820828331</v>
      </c>
      <c r="AL45" s="214">
        <f t="shared" ref="AL45:AL55" si="112">AL6*100/$AL$16</f>
        <v>1.916986164</v>
      </c>
      <c r="AM45" s="359">
        <f t="shared" ref="AM45:AM55" si="113">AM6*100/$AM$16</f>
        <v>0.0616471942</v>
      </c>
    </row>
    <row r="46" ht="15.75" customHeight="1">
      <c r="A46" s="443" t="s">
        <v>28</v>
      </c>
      <c r="B46" s="223">
        <f t="shared" si="80"/>
        <v>0.9177056163</v>
      </c>
      <c r="C46" s="223">
        <f t="shared" si="81"/>
        <v>0.09448881261</v>
      </c>
      <c r="D46" s="223">
        <f t="shared" si="82"/>
        <v>3.472205604</v>
      </c>
      <c r="E46" s="223">
        <f t="shared" si="83"/>
        <v>0.3546600912</v>
      </c>
      <c r="F46" s="223">
        <f t="shared" si="84"/>
        <v>4.644762976</v>
      </c>
      <c r="G46" s="223">
        <f t="shared" si="85"/>
        <v>0.4744433002</v>
      </c>
      <c r="H46" s="223">
        <f t="shared" si="86"/>
        <v>0.1615257604</v>
      </c>
      <c r="I46" s="223">
        <f t="shared" si="87"/>
        <v>0.01664150077</v>
      </c>
      <c r="J46" s="223">
        <f t="shared" si="88"/>
        <v>0.3290339563</v>
      </c>
      <c r="K46" s="223">
        <f t="shared" si="89"/>
        <v>0.03400739866</v>
      </c>
      <c r="L46" s="223">
        <f t="shared" si="90"/>
        <v>9.525233913</v>
      </c>
      <c r="M46" s="362">
        <f t="shared" si="91"/>
        <v>0.9742411035</v>
      </c>
      <c r="O46" s="443" t="s">
        <v>28</v>
      </c>
      <c r="P46" s="223">
        <f t="shared" si="92"/>
        <v>1.211640474</v>
      </c>
      <c r="Q46" s="223">
        <f t="shared" si="93"/>
        <v>0.1408479828</v>
      </c>
      <c r="R46" s="223">
        <f t="shared" si="94"/>
        <v>3.47032869</v>
      </c>
      <c r="S46" s="223">
        <f t="shared" si="95"/>
        <v>0.4034493315</v>
      </c>
      <c r="T46" s="223">
        <f t="shared" si="96"/>
        <v>3.932378167</v>
      </c>
      <c r="U46" s="223">
        <f t="shared" si="97"/>
        <v>0.4588620566</v>
      </c>
      <c r="V46" s="223">
        <f t="shared" si="98"/>
        <v>0.1566605523</v>
      </c>
      <c r="W46" s="223">
        <f t="shared" si="99"/>
        <v>0.01833698835</v>
      </c>
      <c r="X46" s="223">
        <f t="shared" si="100"/>
        <v>0.3192702395</v>
      </c>
      <c r="Y46" s="223">
        <f t="shared" si="101"/>
        <v>0.03641695302</v>
      </c>
      <c r="Z46" s="223">
        <f t="shared" si="102"/>
        <v>9.090278122</v>
      </c>
      <c r="AA46" s="362">
        <f t="shared" si="103"/>
        <v>1.057913312</v>
      </c>
      <c r="AC46" s="443" t="s">
        <v>28</v>
      </c>
      <c r="AD46" s="223">
        <f t="shared" si="104"/>
        <v>0.5181419125</v>
      </c>
      <c r="AE46" s="223">
        <f t="shared" si="105"/>
        <v>0.04031424107</v>
      </c>
      <c r="AF46" s="223">
        <f t="shared" si="106"/>
        <v>1.789187087</v>
      </c>
      <c r="AG46" s="223">
        <f t="shared" si="107"/>
        <v>0.1381327716</v>
      </c>
      <c r="AH46" s="223">
        <f t="shared" si="108"/>
        <v>1.671111852</v>
      </c>
      <c r="AI46" s="223">
        <f t="shared" si="109"/>
        <v>0.1308147514</v>
      </c>
      <c r="AJ46" s="223">
        <f t="shared" si="110"/>
        <v>0.08612546536</v>
      </c>
      <c r="AK46" s="223">
        <f t="shared" si="111"/>
        <v>0.006797750619</v>
      </c>
      <c r="AL46" s="223">
        <f t="shared" si="112"/>
        <v>4.064566317</v>
      </c>
      <c r="AM46" s="362">
        <f t="shared" si="113"/>
        <v>0.3160595147</v>
      </c>
    </row>
    <row r="47" ht="15.75" customHeight="1">
      <c r="A47" s="443" t="s">
        <v>29</v>
      </c>
      <c r="B47" s="223">
        <f t="shared" si="80"/>
        <v>1.373567207</v>
      </c>
      <c r="C47" s="223">
        <f t="shared" si="81"/>
        <v>0.2791058919</v>
      </c>
      <c r="D47" s="223">
        <f t="shared" si="82"/>
        <v>5.080284285</v>
      </c>
      <c r="E47" s="223">
        <f t="shared" si="83"/>
        <v>1.028649611</v>
      </c>
      <c r="F47" s="223">
        <f t="shared" si="84"/>
        <v>6.748187322</v>
      </c>
      <c r="G47" s="223">
        <f t="shared" si="85"/>
        <v>1.36332768</v>
      </c>
      <c r="H47" s="223">
        <f t="shared" si="86"/>
        <v>0.241690397</v>
      </c>
      <c r="I47" s="223">
        <f t="shared" si="87"/>
        <v>0.04938695884</v>
      </c>
      <c r="J47" s="223">
        <f t="shared" si="88"/>
        <v>0.4702194357</v>
      </c>
      <c r="K47" s="223">
        <f t="shared" si="89"/>
        <v>0.09550500228</v>
      </c>
      <c r="L47" s="223">
        <f t="shared" si="90"/>
        <v>13.91394865</v>
      </c>
      <c r="M47" s="362">
        <f t="shared" si="91"/>
        <v>2.815975144</v>
      </c>
      <c r="O47" s="443" t="s">
        <v>29</v>
      </c>
      <c r="P47" s="223">
        <f t="shared" si="92"/>
        <v>1.686579743</v>
      </c>
      <c r="Q47" s="223">
        <f t="shared" si="93"/>
        <v>0.3885293312</v>
      </c>
      <c r="R47" s="223">
        <f t="shared" si="94"/>
        <v>4.565961033</v>
      </c>
      <c r="S47" s="223">
        <f t="shared" si="95"/>
        <v>1.051068218</v>
      </c>
      <c r="T47" s="223">
        <f t="shared" si="96"/>
        <v>5.614000297</v>
      </c>
      <c r="U47" s="223">
        <f t="shared" si="97"/>
        <v>1.295086643</v>
      </c>
      <c r="V47" s="223">
        <f t="shared" si="98"/>
        <v>0.2072281989</v>
      </c>
      <c r="W47" s="223">
        <f t="shared" si="99"/>
        <v>0.04962313449</v>
      </c>
      <c r="X47" s="223">
        <f t="shared" si="100"/>
        <v>0.4382529374</v>
      </c>
      <c r="Y47" s="223">
        <f t="shared" si="101"/>
        <v>0.1012932424</v>
      </c>
      <c r="Z47" s="223">
        <f t="shared" si="102"/>
        <v>12.51202221</v>
      </c>
      <c r="AA47" s="362">
        <f t="shared" si="103"/>
        <v>2.885600569</v>
      </c>
      <c r="AC47" s="443" t="s">
        <v>29</v>
      </c>
      <c r="AD47" s="223">
        <f t="shared" si="104"/>
        <v>1.914207924</v>
      </c>
      <c r="AE47" s="223">
        <f t="shared" si="105"/>
        <v>0.3020617953</v>
      </c>
      <c r="AF47" s="223">
        <f t="shared" si="106"/>
        <v>5.763460577</v>
      </c>
      <c r="AG47" s="223">
        <f t="shared" si="107"/>
        <v>0.9090157877</v>
      </c>
      <c r="AH47" s="223">
        <f t="shared" si="108"/>
        <v>6.462188142</v>
      </c>
      <c r="AI47" s="223">
        <f t="shared" si="109"/>
        <v>1.008531281</v>
      </c>
      <c r="AJ47" s="223">
        <f t="shared" si="110"/>
        <v>0.3695060288</v>
      </c>
      <c r="AK47" s="223">
        <f t="shared" si="111"/>
        <v>0.05826999388</v>
      </c>
      <c r="AL47" s="223">
        <f t="shared" si="112"/>
        <v>14.50936267</v>
      </c>
      <c r="AM47" s="362">
        <f t="shared" si="113"/>
        <v>2.277878858</v>
      </c>
    </row>
    <row r="48" ht="15.75" customHeight="1">
      <c r="A48" s="443" t="s">
        <v>30</v>
      </c>
      <c r="B48" s="223">
        <f t="shared" si="80"/>
        <v>2.290076336</v>
      </c>
      <c r="C48" s="223">
        <f t="shared" si="81"/>
        <v>1.04512849</v>
      </c>
      <c r="D48" s="223">
        <f t="shared" si="82"/>
        <v>8.191150781</v>
      </c>
      <c r="E48" s="223">
        <f t="shared" si="83"/>
        <v>3.740273861</v>
      </c>
      <c r="F48" s="223">
        <f t="shared" si="84"/>
        <v>11.96128168</v>
      </c>
      <c r="G48" s="223">
        <f t="shared" si="85"/>
        <v>5.469222632</v>
      </c>
      <c r="H48" s="223">
        <f t="shared" si="86"/>
        <v>0.4427002321</v>
      </c>
      <c r="I48" s="223">
        <f t="shared" si="87"/>
        <v>0.202482516</v>
      </c>
      <c r="J48" s="223">
        <f t="shared" si="88"/>
        <v>0.7059273972</v>
      </c>
      <c r="K48" s="223">
        <f t="shared" si="89"/>
        <v>0.3222579273</v>
      </c>
      <c r="L48" s="223">
        <f t="shared" si="90"/>
        <v>23.59113642</v>
      </c>
      <c r="M48" s="362">
        <f t="shared" si="91"/>
        <v>10.77936543</v>
      </c>
      <c r="O48" s="443" t="s">
        <v>30</v>
      </c>
      <c r="P48" s="223">
        <f t="shared" si="92"/>
        <v>2.846661048</v>
      </c>
      <c r="Q48" s="223">
        <f t="shared" si="93"/>
        <v>1.483464894</v>
      </c>
      <c r="R48" s="223">
        <f t="shared" si="94"/>
        <v>7.017996133</v>
      </c>
      <c r="S48" s="223">
        <f t="shared" si="95"/>
        <v>3.644927571</v>
      </c>
      <c r="T48" s="223">
        <f t="shared" si="96"/>
        <v>9.702047494</v>
      </c>
      <c r="U48" s="223">
        <f t="shared" si="97"/>
        <v>5.085627489</v>
      </c>
      <c r="V48" s="223">
        <f t="shared" si="98"/>
        <v>0.4124733528</v>
      </c>
      <c r="W48" s="223">
        <f t="shared" si="99"/>
        <v>0.213369045</v>
      </c>
      <c r="X48" s="223">
        <f t="shared" si="100"/>
        <v>0.6206930742</v>
      </c>
      <c r="Y48" s="223">
        <f t="shared" si="101"/>
        <v>0.3221999003</v>
      </c>
      <c r="Z48" s="223">
        <f t="shared" si="102"/>
        <v>20.5998711</v>
      </c>
      <c r="AA48" s="362">
        <f t="shared" si="103"/>
        <v>10.7495889</v>
      </c>
      <c r="AC48" s="443" t="s">
        <v>30</v>
      </c>
      <c r="AD48" s="223">
        <f t="shared" si="104"/>
        <v>3.779796633</v>
      </c>
      <c r="AE48" s="223">
        <f t="shared" si="105"/>
        <v>1.345497733</v>
      </c>
      <c r="AF48" s="223">
        <f t="shared" si="106"/>
        <v>10.13641162</v>
      </c>
      <c r="AG48" s="223">
        <f t="shared" si="107"/>
        <v>3.590657751</v>
      </c>
      <c r="AH48" s="223">
        <f t="shared" si="108"/>
        <v>13.45085292</v>
      </c>
      <c r="AI48" s="223">
        <f t="shared" si="109"/>
        <v>4.795442441</v>
      </c>
      <c r="AJ48" s="223">
        <f t="shared" si="110"/>
        <v>0.5889870534</v>
      </c>
      <c r="AK48" s="223">
        <f t="shared" si="111"/>
        <v>0.2087934263</v>
      </c>
      <c r="AL48" s="223">
        <f t="shared" si="112"/>
        <v>27.95604823</v>
      </c>
      <c r="AM48" s="362">
        <f t="shared" si="113"/>
        <v>9.940391352</v>
      </c>
    </row>
    <row r="49" ht="15.75" customHeight="1">
      <c r="A49" s="443" t="s">
        <v>31</v>
      </c>
      <c r="B49" s="223">
        <f t="shared" si="80"/>
        <v>1.903610998</v>
      </c>
      <c r="C49" s="223">
        <f t="shared" si="81"/>
        <v>1.875645558</v>
      </c>
      <c r="D49" s="223">
        <f t="shared" si="82"/>
        <v>6.18942784</v>
      </c>
      <c r="E49" s="223">
        <f t="shared" si="83"/>
        <v>6.09732922</v>
      </c>
      <c r="F49" s="223">
        <f t="shared" si="84"/>
        <v>9.502500658</v>
      </c>
      <c r="G49" s="223">
        <f t="shared" si="85"/>
        <v>9.381212838</v>
      </c>
      <c r="H49" s="223">
        <f t="shared" si="86"/>
        <v>0.2907463687</v>
      </c>
      <c r="I49" s="223">
        <f t="shared" si="87"/>
        <v>0.2854855239</v>
      </c>
      <c r="J49" s="223">
        <f t="shared" si="88"/>
        <v>0.4582545646</v>
      </c>
      <c r="K49" s="223">
        <f t="shared" si="89"/>
        <v>0.4444966974</v>
      </c>
      <c r="L49" s="223">
        <f t="shared" si="90"/>
        <v>18.34454043</v>
      </c>
      <c r="M49" s="362">
        <f t="shared" si="91"/>
        <v>18.08416984</v>
      </c>
      <c r="O49" s="443" t="s">
        <v>31</v>
      </c>
      <c r="P49" s="223">
        <f t="shared" si="92"/>
        <v>2.268603441</v>
      </c>
      <c r="Q49" s="223">
        <f t="shared" si="93"/>
        <v>2.544668076</v>
      </c>
      <c r="R49" s="223">
        <f t="shared" si="94"/>
        <v>5.186654107</v>
      </c>
      <c r="S49" s="223">
        <f t="shared" si="95"/>
        <v>5.762563835</v>
      </c>
      <c r="T49" s="223">
        <f t="shared" si="96"/>
        <v>7.862773288</v>
      </c>
      <c r="U49" s="223">
        <f t="shared" si="97"/>
        <v>8.828820708</v>
      </c>
      <c r="V49" s="223">
        <f t="shared" si="98"/>
        <v>0.2984482673</v>
      </c>
      <c r="W49" s="223">
        <f t="shared" si="99"/>
        <v>0.3198827623</v>
      </c>
      <c r="X49" s="223">
        <f t="shared" si="100"/>
        <v>0.3896683357</v>
      </c>
      <c r="Y49" s="223">
        <f t="shared" si="101"/>
        <v>0.4319823133</v>
      </c>
      <c r="Z49" s="223">
        <f t="shared" si="102"/>
        <v>16.00614744</v>
      </c>
      <c r="AA49" s="362">
        <f t="shared" si="103"/>
        <v>17.8879177</v>
      </c>
      <c r="AC49" s="443" t="s">
        <v>31</v>
      </c>
      <c r="AD49" s="223">
        <f t="shared" si="104"/>
        <v>3.232483192</v>
      </c>
      <c r="AE49" s="223">
        <f t="shared" si="105"/>
        <v>2.477881707</v>
      </c>
      <c r="AF49" s="223">
        <f t="shared" si="106"/>
        <v>8.077735178</v>
      </c>
      <c r="AG49" s="223">
        <f t="shared" si="107"/>
        <v>6.174367703</v>
      </c>
      <c r="AH49" s="223">
        <f t="shared" si="108"/>
        <v>11.59359893</v>
      </c>
      <c r="AI49" s="223">
        <f t="shared" si="109"/>
        <v>8.88821661</v>
      </c>
      <c r="AJ49" s="223">
        <f t="shared" si="110"/>
        <v>0.404234039</v>
      </c>
      <c r="AK49" s="223">
        <f t="shared" si="111"/>
        <v>0.306872585</v>
      </c>
      <c r="AL49" s="223">
        <f t="shared" si="112"/>
        <v>23.30805134</v>
      </c>
      <c r="AM49" s="362">
        <f t="shared" si="113"/>
        <v>17.84733861</v>
      </c>
    </row>
    <row r="50" ht="15.75" customHeight="1">
      <c r="A50" s="443" t="s">
        <v>32</v>
      </c>
      <c r="B50" s="223">
        <f t="shared" si="80"/>
        <v>1.291009596</v>
      </c>
      <c r="C50" s="223">
        <f t="shared" si="81"/>
        <v>2.478238224</v>
      </c>
      <c r="D50" s="223">
        <f t="shared" si="82"/>
        <v>4.156596233</v>
      </c>
      <c r="E50" s="223">
        <f t="shared" si="83"/>
        <v>7.896657045</v>
      </c>
      <c r="F50" s="223">
        <f t="shared" si="84"/>
        <v>7.187298093</v>
      </c>
      <c r="G50" s="223">
        <f t="shared" si="85"/>
        <v>13.87549739</v>
      </c>
      <c r="H50" s="223">
        <f t="shared" si="86"/>
        <v>0.2034028094</v>
      </c>
      <c r="I50" s="223">
        <f t="shared" si="87"/>
        <v>0.3846164955</v>
      </c>
      <c r="J50" s="223">
        <f t="shared" si="88"/>
        <v>0.3146761109</v>
      </c>
      <c r="K50" s="223">
        <f t="shared" si="89"/>
        <v>0.6030779032</v>
      </c>
      <c r="L50" s="223">
        <f t="shared" si="90"/>
        <v>13.15298284</v>
      </c>
      <c r="M50" s="362">
        <f t="shared" si="91"/>
        <v>25.23808706</v>
      </c>
      <c r="O50" s="443" t="s">
        <v>32</v>
      </c>
      <c r="P50" s="223">
        <f t="shared" si="92"/>
        <v>1.552724208</v>
      </c>
      <c r="Q50" s="223">
        <f t="shared" si="93"/>
        <v>3.357591675</v>
      </c>
      <c r="R50" s="223">
        <f t="shared" si="94"/>
        <v>3.429676268</v>
      </c>
      <c r="S50" s="223">
        <f t="shared" si="95"/>
        <v>7.396317099</v>
      </c>
      <c r="T50" s="223">
        <f t="shared" si="96"/>
        <v>6.159337663</v>
      </c>
      <c r="U50" s="223">
        <f t="shared" si="97"/>
        <v>13.45665086</v>
      </c>
      <c r="V50" s="223">
        <f t="shared" si="98"/>
        <v>0.1675672996</v>
      </c>
      <c r="W50" s="223">
        <f t="shared" si="99"/>
        <v>0.3603842529</v>
      </c>
      <c r="X50" s="223">
        <f t="shared" si="100"/>
        <v>0.2677110703</v>
      </c>
      <c r="Y50" s="223">
        <f t="shared" si="101"/>
        <v>0.574801832</v>
      </c>
      <c r="Z50" s="223">
        <f t="shared" si="102"/>
        <v>11.57701651</v>
      </c>
      <c r="AA50" s="362">
        <f t="shared" si="103"/>
        <v>25.14574571</v>
      </c>
      <c r="AC50" s="443" t="s">
        <v>32</v>
      </c>
      <c r="AD50" s="223">
        <f t="shared" si="104"/>
        <v>2.353169973</v>
      </c>
      <c r="AE50" s="223">
        <f t="shared" si="105"/>
        <v>3.487759153</v>
      </c>
      <c r="AF50" s="223">
        <f t="shared" si="106"/>
        <v>5.574540201</v>
      </c>
      <c r="AG50" s="223">
        <f t="shared" si="107"/>
        <v>8.276905476</v>
      </c>
      <c r="AH50" s="223">
        <f t="shared" si="108"/>
        <v>9.24042896</v>
      </c>
      <c r="AI50" s="223">
        <f t="shared" si="109"/>
        <v>13.89635114</v>
      </c>
      <c r="AJ50" s="223">
        <f t="shared" si="110"/>
        <v>0.2917152859</v>
      </c>
      <c r="AK50" s="223">
        <f t="shared" si="111"/>
        <v>0.423175544</v>
      </c>
      <c r="AL50" s="223">
        <f t="shared" si="112"/>
        <v>17.45985442</v>
      </c>
      <c r="AM50" s="362">
        <f t="shared" si="113"/>
        <v>26.08419131</v>
      </c>
    </row>
    <row r="51" ht="15.75" customHeight="1">
      <c r="A51" s="443" t="s">
        <v>33</v>
      </c>
      <c r="B51" s="223">
        <f t="shared" si="80"/>
        <v>0.6484960157</v>
      </c>
      <c r="C51" s="223">
        <f t="shared" si="81"/>
        <v>2.579791171</v>
      </c>
      <c r="D51" s="223">
        <f t="shared" si="82"/>
        <v>2.037617555</v>
      </c>
      <c r="E51" s="223">
        <f t="shared" si="83"/>
        <v>8.064025449</v>
      </c>
      <c r="F51" s="223">
        <f t="shared" si="84"/>
        <v>4.080021058</v>
      </c>
      <c r="G51" s="223">
        <f t="shared" si="85"/>
        <v>16.30713674</v>
      </c>
      <c r="H51" s="223">
        <f t="shared" si="86"/>
        <v>0.07896814951</v>
      </c>
      <c r="I51" s="223">
        <f t="shared" si="87"/>
        <v>0.3156074247</v>
      </c>
      <c r="J51" s="223">
        <f t="shared" si="88"/>
        <v>0.125631147</v>
      </c>
      <c r="K51" s="223">
        <f t="shared" si="89"/>
        <v>0.4945441618</v>
      </c>
      <c r="L51" s="223">
        <f t="shared" si="90"/>
        <v>6.970733925</v>
      </c>
      <c r="M51" s="362">
        <f t="shared" si="91"/>
        <v>27.76110495</v>
      </c>
      <c r="O51" s="443" t="s">
        <v>33</v>
      </c>
      <c r="P51" s="223">
        <f t="shared" si="92"/>
        <v>0.7892518963</v>
      </c>
      <c r="Q51" s="223">
        <f t="shared" si="93"/>
        <v>3.622137554</v>
      </c>
      <c r="R51" s="223">
        <f t="shared" si="94"/>
        <v>1.657825591</v>
      </c>
      <c r="S51" s="223">
        <f t="shared" si="95"/>
        <v>7.392321815</v>
      </c>
      <c r="T51" s="223">
        <f t="shared" si="96"/>
        <v>3.359278172</v>
      </c>
      <c r="U51" s="223">
        <f t="shared" si="97"/>
        <v>15.21588455</v>
      </c>
      <c r="V51" s="223">
        <f t="shared" si="98"/>
        <v>0.06841505131</v>
      </c>
      <c r="W51" s="223">
        <f t="shared" si="99"/>
        <v>0.2983430146</v>
      </c>
      <c r="X51" s="223">
        <f t="shared" si="100"/>
        <v>0.1070844281</v>
      </c>
      <c r="Y51" s="223">
        <f t="shared" si="101"/>
        <v>0.4795440857</v>
      </c>
      <c r="Z51" s="223">
        <f t="shared" si="102"/>
        <v>5.981855139</v>
      </c>
      <c r="AA51" s="362">
        <f t="shared" si="103"/>
        <v>27.00823102</v>
      </c>
      <c r="AC51" s="443" t="s">
        <v>33</v>
      </c>
      <c r="AD51" s="223">
        <f t="shared" si="104"/>
        <v>1.214091237</v>
      </c>
      <c r="AE51" s="223">
        <f t="shared" si="105"/>
        <v>3.784130686</v>
      </c>
      <c r="AF51" s="223">
        <f t="shared" si="106"/>
        <v>2.764349614</v>
      </c>
      <c r="AG51" s="223">
        <f t="shared" si="107"/>
        <v>8.505591229</v>
      </c>
      <c r="AH51" s="223">
        <f t="shared" si="108"/>
        <v>5.157804078</v>
      </c>
      <c r="AI51" s="223">
        <f t="shared" si="109"/>
        <v>16.09715952</v>
      </c>
      <c r="AJ51" s="223">
        <f t="shared" si="110"/>
        <v>0.1416902817</v>
      </c>
      <c r="AK51" s="223">
        <f t="shared" si="111"/>
        <v>0.4452793424</v>
      </c>
      <c r="AL51" s="223">
        <f t="shared" si="112"/>
        <v>9.277935211</v>
      </c>
      <c r="AM51" s="362">
        <f t="shared" si="113"/>
        <v>28.83216078</v>
      </c>
    </row>
    <row r="52" ht="15.75" customHeight="1">
      <c r="A52" s="443" t="s">
        <v>34</v>
      </c>
      <c r="B52" s="223">
        <f t="shared" si="80"/>
        <v>0.08973653354</v>
      </c>
      <c r="C52" s="223">
        <f t="shared" si="81"/>
        <v>0.8124589528</v>
      </c>
      <c r="D52" s="223">
        <f t="shared" si="82"/>
        <v>0.2751920362</v>
      </c>
      <c r="E52" s="223">
        <f t="shared" si="83"/>
        <v>2.403855064</v>
      </c>
      <c r="F52" s="223">
        <f t="shared" si="84"/>
        <v>0.5444016368</v>
      </c>
      <c r="G52" s="223">
        <f t="shared" si="85"/>
        <v>4.886833679</v>
      </c>
      <c r="H52" s="223">
        <f t="shared" si="86"/>
        <v>0.005982435569</v>
      </c>
      <c r="I52" s="223">
        <f t="shared" si="87"/>
        <v>0.06257667457</v>
      </c>
      <c r="J52" s="223">
        <f t="shared" si="88"/>
        <v>0.009571896911</v>
      </c>
      <c r="K52" s="223">
        <f t="shared" si="89"/>
        <v>0.0773993645</v>
      </c>
      <c r="L52" s="223">
        <f t="shared" si="90"/>
        <v>0.924884539</v>
      </c>
      <c r="M52" s="362">
        <f t="shared" si="91"/>
        <v>8.243123735</v>
      </c>
      <c r="O52" s="443" t="s">
        <v>34</v>
      </c>
      <c r="P52" s="223">
        <f t="shared" si="92"/>
        <v>0.09816072579</v>
      </c>
      <c r="Q52" s="223">
        <f t="shared" si="93"/>
        <v>1.046214109</v>
      </c>
      <c r="R52" s="223">
        <f t="shared" si="94"/>
        <v>0.2131773338</v>
      </c>
      <c r="S52" s="223">
        <f t="shared" si="95"/>
        <v>2.117975482</v>
      </c>
      <c r="T52" s="223">
        <f t="shared" si="96"/>
        <v>0.4461851172</v>
      </c>
      <c r="U52" s="223">
        <f t="shared" si="97"/>
        <v>4.596439572</v>
      </c>
      <c r="V52" s="223">
        <f t="shared" si="98"/>
        <v>0.004957612414</v>
      </c>
      <c r="W52" s="223">
        <f t="shared" si="99"/>
        <v>0.04957745239</v>
      </c>
      <c r="X52" s="223">
        <f t="shared" si="100"/>
        <v>0.01189826979</v>
      </c>
      <c r="Y52" s="223">
        <f t="shared" si="101"/>
        <v>0.1110934152</v>
      </c>
      <c r="Z52" s="223">
        <f t="shared" si="102"/>
        <v>0.774379059</v>
      </c>
      <c r="AA52" s="362">
        <f t="shared" si="103"/>
        <v>7.92130003</v>
      </c>
      <c r="AC52" s="443" t="s">
        <v>34</v>
      </c>
      <c r="AD52" s="223">
        <f t="shared" si="104"/>
        <v>0.1778074123</v>
      </c>
      <c r="AE52" s="223">
        <f t="shared" si="105"/>
        <v>1.249942293</v>
      </c>
      <c r="AF52" s="223">
        <f t="shared" si="106"/>
        <v>0.3389453798</v>
      </c>
      <c r="AG52" s="223">
        <f t="shared" si="107"/>
        <v>2.387860852</v>
      </c>
      <c r="AH52" s="223">
        <f t="shared" si="108"/>
        <v>0.6834472412</v>
      </c>
      <c r="AI52" s="223">
        <f t="shared" si="109"/>
        <v>4.842864392</v>
      </c>
      <c r="AJ52" s="223">
        <f t="shared" si="110"/>
        <v>0.01389120409</v>
      </c>
      <c r="AK52" s="223">
        <f t="shared" si="111"/>
        <v>0.09702387423</v>
      </c>
      <c r="AL52" s="223">
        <f t="shared" si="112"/>
        <v>1.214091237</v>
      </c>
      <c r="AM52" s="362">
        <f t="shared" si="113"/>
        <v>8.577691411</v>
      </c>
    </row>
    <row r="53" ht="15.75" customHeight="1">
      <c r="A53" s="443" t="s">
        <v>35</v>
      </c>
      <c r="B53" s="223">
        <f t="shared" si="80"/>
        <v>0.01794730671</v>
      </c>
      <c r="C53" s="223">
        <f t="shared" si="81"/>
        <v>0.3926531653</v>
      </c>
      <c r="D53" s="223">
        <f t="shared" si="82"/>
        <v>0.05503840724</v>
      </c>
      <c r="E53" s="223">
        <f t="shared" si="83"/>
        <v>1.158616465</v>
      </c>
      <c r="F53" s="223">
        <f t="shared" si="84"/>
        <v>0.1387925052</v>
      </c>
      <c r="G53" s="223">
        <f t="shared" si="85"/>
        <v>3.066421078</v>
      </c>
      <c r="H53" s="223">
        <f t="shared" si="86"/>
        <v>0</v>
      </c>
      <c r="I53" s="223">
        <f t="shared" si="87"/>
        <v>0</v>
      </c>
      <c r="J53" s="223">
        <f t="shared" si="88"/>
        <v>0</v>
      </c>
      <c r="K53" s="223">
        <f t="shared" si="89"/>
        <v>0</v>
      </c>
      <c r="L53" s="223">
        <f t="shared" si="90"/>
        <v>0.2117782191</v>
      </c>
      <c r="M53" s="362">
        <f t="shared" si="91"/>
        <v>4.617690709</v>
      </c>
      <c r="O53" s="443" t="s">
        <v>35</v>
      </c>
      <c r="P53" s="223">
        <f t="shared" si="92"/>
        <v>0.02181349462</v>
      </c>
      <c r="Q53" s="223">
        <f t="shared" si="93"/>
        <v>0.5413741859</v>
      </c>
      <c r="R53" s="223">
        <f t="shared" si="94"/>
        <v>0.05354221407</v>
      </c>
      <c r="S53" s="223">
        <f t="shared" si="95"/>
        <v>1.387059892</v>
      </c>
      <c r="T53" s="223">
        <f t="shared" si="96"/>
        <v>0.1199742204</v>
      </c>
      <c r="U53" s="223">
        <f t="shared" si="97"/>
        <v>3.082483486</v>
      </c>
      <c r="V53" s="223">
        <f t="shared" si="98"/>
        <v>0</v>
      </c>
      <c r="W53" s="223">
        <f t="shared" si="99"/>
        <v>0</v>
      </c>
      <c r="X53" s="223">
        <f t="shared" si="100"/>
        <v>0.001983044966</v>
      </c>
      <c r="Y53" s="223">
        <f t="shared" si="101"/>
        <v>0.04259935967</v>
      </c>
      <c r="Z53" s="223">
        <f t="shared" si="102"/>
        <v>0.1973129741</v>
      </c>
      <c r="AA53" s="362">
        <f t="shared" si="103"/>
        <v>5.053516924</v>
      </c>
      <c r="AC53" s="443" t="s">
        <v>35</v>
      </c>
      <c r="AD53" s="223">
        <f t="shared" si="104"/>
        <v>0.03472801022</v>
      </c>
      <c r="AE53" s="223">
        <f t="shared" si="105"/>
        <v>0.6719275656</v>
      </c>
      <c r="AF53" s="223">
        <f t="shared" si="106"/>
        <v>0.06806690004</v>
      </c>
      <c r="AG53" s="223">
        <f t="shared" si="107"/>
        <v>1.295719494</v>
      </c>
      <c r="AH53" s="223">
        <f t="shared" si="108"/>
        <v>0.1750291715</v>
      </c>
      <c r="AI53" s="223">
        <f t="shared" si="109"/>
        <v>3.144084011</v>
      </c>
      <c r="AJ53" s="223">
        <f t="shared" si="110"/>
        <v>0.002778240818</v>
      </c>
      <c r="AK53" s="223">
        <f t="shared" si="111"/>
        <v>0.04112409187</v>
      </c>
      <c r="AL53" s="223">
        <f t="shared" si="112"/>
        <v>0.2806023226</v>
      </c>
      <c r="AM53" s="362">
        <f t="shared" si="113"/>
        <v>5.152855162</v>
      </c>
    </row>
    <row r="54" ht="15.75" customHeight="1">
      <c r="A54" s="453" t="s">
        <v>36</v>
      </c>
      <c r="B54" s="229">
        <f t="shared" si="80"/>
        <v>0</v>
      </c>
      <c r="C54" s="229">
        <f t="shared" si="81"/>
        <v>0</v>
      </c>
      <c r="D54" s="229">
        <f t="shared" si="82"/>
        <v>0.004785948455</v>
      </c>
      <c r="E54" s="229">
        <f t="shared" si="83"/>
        <v>0.4371041778</v>
      </c>
      <c r="F54" s="229">
        <f t="shared" si="84"/>
        <v>0.005982435569</v>
      </c>
      <c r="G54" s="229">
        <f t="shared" si="85"/>
        <v>0.572860346</v>
      </c>
      <c r="H54" s="229">
        <f t="shared" si="86"/>
        <v>0</v>
      </c>
      <c r="I54" s="229">
        <f t="shared" si="87"/>
        <v>0</v>
      </c>
      <c r="J54" s="229">
        <f t="shared" si="88"/>
        <v>0</v>
      </c>
      <c r="K54" s="229">
        <f t="shared" si="89"/>
        <v>0</v>
      </c>
      <c r="L54" s="229">
        <f t="shared" si="90"/>
        <v>0.01076838402</v>
      </c>
      <c r="M54" s="367">
        <f t="shared" si="91"/>
        <v>1.009964524</v>
      </c>
      <c r="O54" s="453" t="s">
        <v>36</v>
      </c>
      <c r="P54" s="229">
        <f t="shared" si="92"/>
        <v>0.002974567448</v>
      </c>
      <c r="Q54" s="229">
        <f t="shared" si="93"/>
        <v>0.3802033617</v>
      </c>
      <c r="R54" s="229">
        <f t="shared" si="94"/>
        <v>0.003966089931</v>
      </c>
      <c r="S54" s="229">
        <f t="shared" si="95"/>
        <v>0.5062712072</v>
      </c>
      <c r="T54" s="229">
        <f t="shared" si="96"/>
        <v>0.004957612414</v>
      </c>
      <c r="U54" s="229">
        <f t="shared" si="97"/>
        <v>0.6067764121</v>
      </c>
      <c r="V54" s="229">
        <f t="shared" si="98"/>
        <v>0</v>
      </c>
      <c r="W54" s="229">
        <f t="shared" si="99"/>
        <v>0</v>
      </c>
      <c r="X54" s="229">
        <f t="shared" si="100"/>
        <v>0</v>
      </c>
      <c r="Y54" s="229">
        <f t="shared" si="101"/>
        <v>0</v>
      </c>
      <c r="Z54" s="229">
        <f t="shared" si="102"/>
        <v>0.01189826979</v>
      </c>
      <c r="AA54" s="367">
        <f t="shared" si="103"/>
        <v>1.493250981</v>
      </c>
      <c r="AC54" s="453" t="s">
        <v>36</v>
      </c>
      <c r="AD54" s="229">
        <f t="shared" si="104"/>
        <v>0.004167361227</v>
      </c>
      <c r="AE54" s="229">
        <f t="shared" si="105"/>
        <v>0.2697584407</v>
      </c>
      <c r="AF54" s="229">
        <f t="shared" si="106"/>
        <v>0.004167361227</v>
      </c>
      <c r="AG54" s="229">
        <f t="shared" si="107"/>
        <v>0.3062558065</v>
      </c>
      <c r="AH54" s="229">
        <f t="shared" si="108"/>
        <v>0.004167361227</v>
      </c>
      <c r="AI54" s="229">
        <f t="shared" si="109"/>
        <v>0.3337715628</v>
      </c>
      <c r="AJ54" s="229">
        <f t="shared" si="110"/>
        <v>0</v>
      </c>
      <c r="AK54" s="229">
        <f t="shared" si="111"/>
        <v>0</v>
      </c>
      <c r="AL54" s="229">
        <f t="shared" si="112"/>
        <v>0.01250208368</v>
      </c>
      <c r="AM54" s="367">
        <f t="shared" si="113"/>
        <v>0.9097858101</v>
      </c>
    </row>
    <row r="55" ht="15.75" customHeight="1">
      <c r="A55" s="369" t="s">
        <v>13</v>
      </c>
      <c r="B55" s="311">
        <f t="shared" si="80"/>
        <v>9.948790352</v>
      </c>
      <c r="C55" s="311">
        <f t="shared" si="81"/>
        <v>9.607621581</v>
      </c>
      <c r="D55" s="311">
        <f t="shared" si="82"/>
        <v>34.14893872</v>
      </c>
      <c r="E55" s="311">
        <f t="shared" si="83"/>
        <v>31.34547054</v>
      </c>
      <c r="F55" s="311">
        <f t="shared" si="84"/>
        <v>51.39988992</v>
      </c>
      <c r="G55" s="311">
        <f t="shared" si="85"/>
        <v>55.63512862</v>
      </c>
      <c r="H55" s="311">
        <f t="shared" si="86"/>
        <v>1.643973294</v>
      </c>
      <c r="I55" s="311">
        <f t="shared" si="87"/>
        <v>1.324431856</v>
      </c>
      <c r="J55" s="311">
        <f t="shared" si="88"/>
        <v>2.858407715</v>
      </c>
      <c r="K55" s="311">
        <f t="shared" si="89"/>
        <v>2.087347397</v>
      </c>
      <c r="L55" s="311">
        <f t="shared" si="90"/>
        <v>100</v>
      </c>
      <c r="M55" s="374">
        <f t="shared" si="91"/>
        <v>100</v>
      </c>
      <c r="O55" s="369" t="s">
        <v>13</v>
      </c>
      <c r="P55" s="311">
        <f t="shared" si="92"/>
        <v>14.10440732</v>
      </c>
      <c r="Q55" s="311">
        <f t="shared" si="93"/>
        <v>13.61204784</v>
      </c>
      <c r="R55" s="311">
        <f t="shared" si="94"/>
        <v>34.21744088</v>
      </c>
      <c r="S55" s="311">
        <f t="shared" si="95"/>
        <v>29.96021363</v>
      </c>
      <c r="T55" s="311">
        <f t="shared" si="96"/>
        <v>46.99915721</v>
      </c>
      <c r="U55" s="311">
        <f t="shared" si="97"/>
        <v>52.97584918</v>
      </c>
      <c r="V55" s="311">
        <f t="shared" si="98"/>
        <v>1.724257598</v>
      </c>
      <c r="W55" s="311">
        <f t="shared" si="99"/>
        <v>1.323906366</v>
      </c>
      <c r="X55" s="311">
        <f t="shared" si="100"/>
        <v>2.954736999</v>
      </c>
      <c r="Y55" s="311">
        <f t="shared" si="101"/>
        <v>2.127982988</v>
      </c>
      <c r="Z55" s="311">
        <f t="shared" si="102"/>
        <v>100</v>
      </c>
      <c r="AA55" s="374">
        <f t="shared" si="103"/>
        <v>100</v>
      </c>
      <c r="AC55" s="369" t="s">
        <v>13</v>
      </c>
      <c r="AD55" s="311">
        <f t="shared" si="104"/>
        <v>13.5105851</v>
      </c>
      <c r="AE55" s="311">
        <f t="shared" si="105"/>
        <v>13.63829248</v>
      </c>
      <c r="AF55" s="311">
        <f t="shared" si="106"/>
        <v>35.46980052</v>
      </c>
      <c r="AG55" s="311">
        <f t="shared" si="107"/>
        <v>31.61475366</v>
      </c>
      <c r="AH55" s="311">
        <f t="shared" si="108"/>
        <v>49.06373284</v>
      </c>
      <c r="AI55" s="311">
        <f t="shared" si="109"/>
        <v>53.15779642</v>
      </c>
      <c r="AJ55" s="311">
        <f t="shared" si="110"/>
        <v>1.955881536</v>
      </c>
      <c r="AK55" s="311">
        <f t="shared" si="111"/>
        <v>1.589157437</v>
      </c>
      <c r="AL55" s="311">
        <f t="shared" si="112"/>
        <v>100</v>
      </c>
      <c r="AM55" s="374">
        <f t="shared" si="113"/>
        <v>100</v>
      </c>
    </row>
    <row r="56" ht="15.75" customHeight="1"/>
    <row r="57" ht="15.75" customHeight="1"/>
    <row r="58" ht="15.75" customHeight="1">
      <c r="A58" s="131" t="s">
        <v>74</v>
      </c>
      <c r="O58" s="131" t="s">
        <v>67</v>
      </c>
    </row>
    <row r="59" ht="15.75" customHeight="1">
      <c r="A59" s="532" t="s">
        <v>234</v>
      </c>
      <c r="B59" s="346" t="s">
        <v>235</v>
      </c>
      <c r="C59" s="8"/>
      <c r="D59" s="346" t="s">
        <v>236</v>
      </c>
      <c r="E59" s="8"/>
      <c r="F59" s="346" t="s">
        <v>237</v>
      </c>
      <c r="G59" s="8"/>
      <c r="H59" s="346" t="s">
        <v>238</v>
      </c>
      <c r="I59" s="8"/>
      <c r="J59" s="346" t="s">
        <v>239</v>
      </c>
      <c r="K59" s="8"/>
      <c r="L59" s="346" t="s">
        <v>13</v>
      </c>
      <c r="M59" s="10"/>
      <c r="O59" s="532" t="s">
        <v>234</v>
      </c>
      <c r="P59" s="346" t="s">
        <v>235</v>
      </c>
      <c r="Q59" s="8"/>
      <c r="R59" s="346" t="s">
        <v>236</v>
      </c>
      <c r="S59" s="8"/>
      <c r="T59" s="346" t="s">
        <v>237</v>
      </c>
      <c r="U59" s="8"/>
      <c r="V59" s="346" t="s">
        <v>238</v>
      </c>
      <c r="W59" s="8"/>
      <c r="X59" s="346" t="s">
        <v>239</v>
      </c>
      <c r="Y59" s="8"/>
      <c r="Z59" s="346" t="s">
        <v>13</v>
      </c>
      <c r="AA59" s="10"/>
    </row>
    <row r="60" ht="15.75" customHeight="1">
      <c r="A60" s="187"/>
      <c r="B60" s="353" t="s">
        <v>21</v>
      </c>
      <c r="C60" s="353" t="s">
        <v>44</v>
      </c>
      <c r="D60" s="353" t="s">
        <v>21</v>
      </c>
      <c r="E60" s="353" t="s">
        <v>44</v>
      </c>
      <c r="F60" s="353" t="s">
        <v>21</v>
      </c>
      <c r="G60" s="353" t="s">
        <v>44</v>
      </c>
      <c r="H60" s="353" t="s">
        <v>21</v>
      </c>
      <c r="I60" s="353" t="s">
        <v>44</v>
      </c>
      <c r="J60" s="353" t="s">
        <v>21</v>
      </c>
      <c r="K60" s="353" t="s">
        <v>44</v>
      </c>
      <c r="L60" s="353" t="s">
        <v>21</v>
      </c>
      <c r="M60" s="376" t="s">
        <v>44</v>
      </c>
      <c r="O60" s="187"/>
      <c r="P60" s="353" t="s">
        <v>21</v>
      </c>
      <c r="Q60" s="353" t="s">
        <v>44</v>
      </c>
      <c r="R60" s="353" t="s">
        <v>21</v>
      </c>
      <c r="S60" s="353" t="s">
        <v>44</v>
      </c>
      <c r="T60" s="353" t="s">
        <v>21</v>
      </c>
      <c r="U60" s="353" t="s">
        <v>44</v>
      </c>
      <c r="V60" s="353" t="s">
        <v>21</v>
      </c>
      <c r="W60" s="353" t="s">
        <v>44</v>
      </c>
      <c r="X60" s="353" t="s">
        <v>21</v>
      </c>
      <c r="Y60" s="353" t="s">
        <v>44</v>
      </c>
      <c r="Z60" s="353" t="s">
        <v>21</v>
      </c>
      <c r="AA60" s="376" t="s">
        <v>44</v>
      </c>
    </row>
    <row r="61" ht="15.75" customHeight="1">
      <c r="A61" s="438" t="s">
        <v>25</v>
      </c>
      <c r="B61" s="160">
        <f t="shared" ref="B61:M61" si="114">B6-P6</f>
        <v>-2473</v>
      </c>
      <c r="C61" s="358">
        <f t="shared" si="114"/>
        <v>-388.494698</v>
      </c>
      <c r="D61" s="160">
        <f t="shared" si="114"/>
        <v>-4775</v>
      </c>
      <c r="E61" s="358">
        <f t="shared" si="114"/>
        <v>-932.4896462</v>
      </c>
      <c r="F61" s="160">
        <f t="shared" si="114"/>
        <v>-4377</v>
      </c>
      <c r="G61" s="358">
        <f t="shared" si="114"/>
        <v>-812.4694914</v>
      </c>
      <c r="H61" s="358">
        <f t="shared" si="114"/>
        <v>-229</v>
      </c>
      <c r="I61" s="358">
        <f t="shared" si="114"/>
        <v>-46.76932049</v>
      </c>
      <c r="J61" s="160">
        <f t="shared" si="114"/>
        <v>-433</v>
      </c>
      <c r="K61" s="358">
        <f t="shared" si="114"/>
        <v>-84.00529444</v>
      </c>
      <c r="L61" s="358">
        <f t="shared" si="114"/>
        <v>-12287</v>
      </c>
      <c r="M61" s="533">
        <f t="shared" si="114"/>
        <v>-2264.22845</v>
      </c>
      <c r="O61" s="438" t="s">
        <v>25</v>
      </c>
      <c r="P61" s="160">
        <v>3454.0</v>
      </c>
      <c r="Q61" s="358">
        <v>633.5165167183541</v>
      </c>
      <c r="R61" s="160">
        <v>8006.0</v>
      </c>
      <c r="S61" s="358">
        <v>1731.2941076547388</v>
      </c>
      <c r="T61" s="160">
        <v>9432.0</v>
      </c>
      <c r="U61" s="358">
        <v>2126.887616426385</v>
      </c>
      <c r="V61" s="358"/>
      <c r="W61" s="358"/>
      <c r="X61" s="160">
        <v>764.0</v>
      </c>
      <c r="Y61" s="358">
        <v>169.7113179012356</v>
      </c>
      <c r="Z61" s="160">
        <v>22068.0</v>
      </c>
      <c r="AA61" s="533">
        <v>4754.741443503056</v>
      </c>
    </row>
    <row r="62" ht="15.75" customHeight="1">
      <c r="A62" s="443" t="s">
        <v>28</v>
      </c>
      <c r="B62" s="163">
        <f t="shared" ref="B62:M62" si="115">B7-P7</f>
        <v>-455</v>
      </c>
      <c r="C62" s="361">
        <f t="shared" si="115"/>
        <v>-337.2774354</v>
      </c>
      <c r="D62" s="163">
        <f t="shared" si="115"/>
        <v>-598</v>
      </c>
      <c r="E62" s="361">
        <f t="shared" si="115"/>
        <v>-453.7915049</v>
      </c>
      <c r="F62" s="163">
        <f t="shared" si="115"/>
        <v>-84</v>
      </c>
      <c r="G62" s="361">
        <f t="shared" si="115"/>
        <v>-82.67034433</v>
      </c>
      <c r="H62" s="361">
        <f t="shared" si="115"/>
        <v>-23</v>
      </c>
      <c r="I62" s="361">
        <f t="shared" si="115"/>
        <v>-17.44145716</v>
      </c>
      <c r="J62" s="163">
        <f t="shared" si="115"/>
        <v>-47</v>
      </c>
      <c r="K62" s="361">
        <f t="shared" si="115"/>
        <v>-28.79793262</v>
      </c>
      <c r="L62" s="361">
        <f t="shared" si="115"/>
        <v>-1207</v>
      </c>
      <c r="M62" s="534">
        <f t="shared" si="115"/>
        <v>-919.9786744</v>
      </c>
      <c r="O62" s="443" t="s">
        <v>28</v>
      </c>
      <c r="P62" s="163">
        <v>849.0</v>
      </c>
      <c r="Q62" s="361">
        <v>642.6829812142098</v>
      </c>
      <c r="R62" s="163">
        <v>2212.0</v>
      </c>
      <c r="S62" s="361">
        <v>1688.7064153780045</v>
      </c>
      <c r="T62" s="163">
        <v>2763.0</v>
      </c>
      <c r="U62" s="361">
        <v>2097.2815746177553</v>
      </c>
      <c r="V62" s="361"/>
      <c r="W62" s="361"/>
      <c r="X62" s="163">
        <v>260.0</v>
      </c>
      <c r="Y62" s="361">
        <v>190.52885514670166</v>
      </c>
      <c r="Z62" s="163">
        <v>6242.0</v>
      </c>
      <c r="AA62" s="534">
        <v>4738.133770895298</v>
      </c>
    </row>
    <row r="63" ht="15.75" customHeight="1">
      <c r="A63" s="443" t="s">
        <v>29</v>
      </c>
      <c r="B63" s="163">
        <f t="shared" ref="B63:M63" si="116">B8-P8</f>
        <v>-553</v>
      </c>
      <c r="C63" s="361">
        <f t="shared" si="116"/>
        <v>-817.8069728</v>
      </c>
      <c r="D63" s="163">
        <f t="shared" si="116"/>
        <v>-359</v>
      </c>
      <c r="E63" s="361">
        <f t="shared" si="116"/>
        <v>-543.7569789</v>
      </c>
      <c r="F63" s="163">
        <f t="shared" si="116"/>
        <v>-22</v>
      </c>
      <c r="G63" s="361">
        <f t="shared" si="116"/>
        <v>-85.34306829</v>
      </c>
      <c r="H63" s="361">
        <f t="shared" si="116"/>
        <v>-7</v>
      </c>
      <c r="I63" s="361">
        <f t="shared" si="116"/>
        <v>-20.65718013</v>
      </c>
      <c r="J63" s="163">
        <f t="shared" si="116"/>
        <v>-49</v>
      </c>
      <c r="K63" s="361">
        <f t="shared" si="116"/>
        <v>-74.52738079</v>
      </c>
      <c r="L63" s="361">
        <f t="shared" si="116"/>
        <v>-990</v>
      </c>
      <c r="M63" s="534">
        <f t="shared" si="116"/>
        <v>-1542.091581</v>
      </c>
      <c r="O63" s="443" t="s">
        <v>29</v>
      </c>
      <c r="P63" s="163">
        <v>323.0</v>
      </c>
      <c r="Q63" s="361">
        <v>490.54690663229144</v>
      </c>
      <c r="R63" s="163">
        <v>456.0</v>
      </c>
      <c r="S63" s="361">
        <v>709.8473760136412</v>
      </c>
      <c r="T63" s="163">
        <v>1010.0</v>
      </c>
      <c r="U63" s="361">
        <v>1623.940354706805</v>
      </c>
      <c r="V63" s="361"/>
      <c r="W63" s="361"/>
      <c r="X63" s="163">
        <v>176.0</v>
      </c>
      <c r="Y63" s="361">
        <v>265.4912956021336</v>
      </c>
      <c r="Z63" s="163">
        <v>2174.0</v>
      </c>
      <c r="AA63" s="534">
        <v>3411.6822276093644</v>
      </c>
    </row>
    <row r="64" ht="15.75" customHeight="1">
      <c r="A64" s="443" t="s">
        <v>30</v>
      </c>
      <c r="B64" s="163">
        <f t="shared" ref="B64:M64" si="117">B9-P9</f>
        <v>-957</v>
      </c>
      <c r="C64" s="361">
        <f t="shared" si="117"/>
        <v>-3247.786736</v>
      </c>
      <c r="D64" s="163">
        <f t="shared" si="117"/>
        <v>-232</v>
      </c>
      <c r="E64" s="361">
        <f t="shared" si="117"/>
        <v>-830.022108</v>
      </c>
      <c r="F64" s="163">
        <f t="shared" si="117"/>
        <v>212</v>
      </c>
      <c r="G64" s="361">
        <f t="shared" si="117"/>
        <v>370.0198125</v>
      </c>
      <c r="H64" s="361">
        <f t="shared" si="117"/>
        <v>-46</v>
      </c>
      <c r="I64" s="361">
        <f t="shared" si="117"/>
        <v>-149.0225152</v>
      </c>
      <c r="J64" s="163">
        <f t="shared" si="117"/>
        <v>-36</v>
      </c>
      <c r="K64" s="361">
        <f t="shared" si="117"/>
        <v>-124.4195979</v>
      </c>
      <c r="L64" s="361">
        <f t="shared" si="117"/>
        <v>-1059</v>
      </c>
      <c r="M64" s="534">
        <f t="shared" si="117"/>
        <v>-3981.231144</v>
      </c>
      <c r="O64" s="443" t="s">
        <v>30</v>
      </c>
      <c r="P64" s="163">
        <v>150.0</v>
      </c>
      <c r="Q64" s="361">
        <v>581.7912108815453</v>
      </c>
      <c r="R64" s="163">
        <v>-219.0</v>
      </c>
      <c r="S64" s="361">
        <v>-483.46660326334313</v>
      </c>
      <c r="T64" s="163">
        <v>102.0</v>
      </c>
      <c r="U64" s="361">
        <v>766.3576573248611</v>
      </c>
      <c r="V64" s="361"/>
      <c r="W64" s="361"/>
      <c r="X64" s="163">
        <v>202.0</v>
      </c>
      <c r="Y64" s="361">
        <v>686.9745585640276</v>
      </c>
      <c r="Z64" s="163">
        <v>651.0</v>
      </c>
      <c r="AA64" s="534">
        <v>2935.5712202331633</v>
      </c>
    </row>
    <row r="65" ht="15.75" customHeight="1">
      <c r="A65" s="443" t="s">
        <v>31</v>
      </c>
      <c r="B65" s="163">
        <f t="shared" ref="B65:M65" si="118">B10-P10</f>
        <v>-697</v>
      </c>
      <c r="C65" s="361">
        <f t="shared" si="118"/>
        <v>-5065.641676</v>
      </c>
      <c r="D65" s="163">
        <f t="shared" si="118"/>
        <v>-58</v>
      </c>
      <c r="E65" s="361">
        <f t="shared" si="118"/>
        <v>-189.9279867</v>
      </c>
      <c r="F65" s="163">
        <f t="shared" si="118"/>
        <v>12</v>
      </c>
      <c r="G65" s="361">
        <f t="shared" si="118"/>
        <v>-50.0981161</v>
      </c>
      <c r="H65" s="361">
        <f t="shared" si="118"/>
        <v>-58</v>
      </c>
      <c r="I65" s="361">
        <f t="shared" si="118"/>
        <v>-333.6566034</v>
      </c>
      <c r="J65" s="163">
        <f t="shared" si="118"/>
        <v>-10</v>
      </c>
      <c r="K65" s="361">
        <f t="shared" si="118"/>
        <v>-90.96506673</v>
      </c>
      <c r="L65" s="361">
        <f t="shared" si="118"/>
        <v>-811</v>
      </c>
      <c r="M65" s="534">
        <f t="shared" si="118"/>
        <v>-5730.289449</v>
      </c>
      <c r="O65" s="443" t="s">
        <v>31</v>
      </c>
      <c r="P65" s="163">
        <v>-39.0</v>
      </c>
      <c r="Q65" s="361">
        <v>-143.36736772915538</v>
      </c>
      <c r="R65" s="163">
        <v>-584.0</v>
      </c>
      <c r="S65" s="361">
        <v>-4107.594947322657</v>
      </c>
      <c r="T65" s="163">
        <v>-416.0</v>
      </c>
      <c r="U65" s="361">
        <v>-2453.320930346854</v>
      </c>
      <c r="V65" s="361"/>
      <c r="W65" s="361"/>
      <c r="X65" s="163">
        <v>102.0</v>
      </c>
      <c r="Y65" s="361">
        <v>740.0613106566802</v>
      </c>
      <c r="Z65" s="163">
        <v>-636.0</v>
      </c>
      <c r="AA65" s="534">
        <v>-3889.458184485731</v>
      </c>
    </row>
    <row r="66" ht="15.75" customHeight="1">
      <c r="A66" s="443" t="s">
        <v>32</v>
      </c>
      <c r="B66" s="163">
        <f t="shared" ref="B66:M66" si="119">B11-P11</f>
        <v>-487</v>
      </c>
      <c r="C66" s="361">
        <f t="shared" si="119"/>
        <v>-6663.207801</v>
      </c>
      <c r="D66" s="163">
        <f t="shared" si="119"/>
        <v>15</v>
      </c>
      <c r="E66" s="361">
        <f t="shared" si="119"/>
        <v>187.1922508</v>
      </c>
      <c r="F66" s="163">
        <f t="shared" si="119"/>
        <v>-205</v>
      </c>
      <c r="G66" s="361">
        <f t="shared" si="119"/>
        <v>-2656.710296</v>
      </c>
      <c r="H66" s="361">
        <f t="shared" si="119"/>
        <v>1</v>
      </c>
      <c r="I66" s="361">
        <f t="shared" si="119"/>
        <v>8.226017239</v>
      </c>
      <c r="J66" s="163">
        <f t="shared" si="119"/>
        <v>-7</v>
      </c>
      <c r="K66" s="361">
        <f t="shared" si="119"/>
        <v>-50.14590876</v>
      </c>
      <c r="L66" s="361">
        <f t="shared" si="119"/>
        <v>-683</v>
      </c>
      <c r="M66" s="534">
        <f t="shared" si="119"/>
        <v>-9174.645738</v>
      </c>
      <c r="O66" s="443" t="s">
        <v>32</v>
      </c>
      <c r="P66" s="163">
        <v>-128.0</v>
      </c>
      <c r="Q66" s="361">
        <v>-1655.7872292875</v>
      </c>
      <c r="R66" s="163">
        <v>-554.0</v>
      </c>
      <c r="S66" s="361">
        <v>-7637.348312284637</v>
      </c>
      <c r="T66" s="163">
        <v>-440.0</v>
      </c>
      <c r="U66" s="361">
        <v>-6085.25484440806</v>
      </c>
      <c r="V66" s="361"/>
      <c r="W66" s="361"/>
      <c r="X66" s="163">
        <v>60.0</v>
      </c>
      <c r="Y66" s="361">
        <v>884.9871065430939</v>
      </c>
      <c r="Z66" s="163">
        <v>-893.0</v>
      </c>
      <c r="AA66" s="534">
        <v>-12155.94633527071</v>
      </c>
    </row>
    <row r="67" ht="15.75" customHeight="1">
      <c r="A67" s="443" t="s">
        <v>33</v>
      </c>
      <c r="B67" s="163">
        <f t="shared" ref="B67:M67" si="120">B12-P12</f>
        <v>-254</v>
      </c>
      <c r="C67" s="361">
        <f t="shared" si="120"/>
        <v>-7759.708951</v>
      </c>
      <c r="D67" s="163">
        <f t="shared" si="120"/>
        <v>31</v>
      </c>
      <c r="E67" s="361">
        <f t="shared" si="120"/>
        <v>1233.845119</v>
      </c>
      <c r="F67" s="163">
        <f t="shared" si="120"/>
        <v>22</v>
      </c>
      <c r="G67" s="361">
        <f t="shared" si="120"/>
        <v>762.8572579</v>
      </c>
      <c r="H67" s="361">
        <f t="shared" si="120"/>
        <v>-3</v>
      </c>
      <c r="I67" s="361">
        <f t="shared" si="120"/>
        <v>-10.24333333</v>
      </c>
      <c r="J67" s="163">
        <f t="shared" si="120"/>
        <v>-3</v>
      </c>
      <c r="K67" s="361">
        <f t="shared" si="120"/>
        <v>-94.22396119</v>
      </c>
      <c r="L67" s="361">
        <f t="shared" si="120"/>
        <v>-207</v>
      </c>
      <c r="M67" s="534">
        <f t="shared" si="120"/>
        <v>-5867.473868</v>
      </c>
      <c r="O67" s="443" t="s">
        <v>33</v>
      </c>
      <c r="P67" s="163">
        <v>-78.0</v>
      </c>
      <c r="Q67" s="361">
        <v>-1931.1675026691264</v>
      </c>
      <c r="R67" s="163">
        <v>-318.0</v>
      </c>
      <c r="S67" s="361">
        <v>-9199.730312284511</v>
      </c>
      <c r="T67" s="163">
        <v>-325.0</v>
      </c>
      <c r="U67" s="361">
        <v>-9461.390210649493</v>
      </c>
      <c r="V67" s="361"/>
      <c r="W67" s="361"/>
      <c r="X67" s="163">
        <v>6.0</v>
      </c>
      <c r="Y67" s="361">
        <v>118.63557066666726</v>
      </c>
      <c r="Z67" s="163">
        <v>-646.0</v>
      </c>
      <c r="AA67" s="534">
        <v>-18538.59578826977</v>
      </c>
    </row>
    <row r="68" ht="15.75" customHeight="1">
      <c r="A68" s="443" t="s">
        <v>34</v>
      </c>
      <c r="B68" s="163">
        <f t="shared" ref="B68:M68" si="121">B13-P13</f>
        <v>-24</v>
      </c>
      <c r="C68" s="361">
        <f t="shared" si="121"/>
        <v>-1830.76769</v>
      </c>
      <c r="D68" s="163">
        <f t="shared" si="121"/>
        <v>15</v>
      </c>
      <c r="E68" s="361">
        <f t="shared" si="121"/>
        <v>923.3140286</v>
      </c>
      <c r="F68" s="163">
        <f t="shared" si="121"/>
        <v>5</v>
      </c>
      <c r="G68" s="361">
        <f t="shared" si="121"/>
        <v>-8.950339928</v>
      </c>
      <c r="H68" s="361">
        <f t="shared" si="121"/>
        <v>0</v>
      </c>
      <c r="I68" s="361">
        <f t="shared" si="121"/>
        <v>60.08</v>
      </c>
      <c r="J68" s="163">
        <f t="shared" si="121"/>
        <v>-4</v>
      </c>
      <c r="K68" s="361">
        <f t="shared" si="121"/>
        <v>-248.5133333</v>
      </c>
      <c r="L68" s="361">
        <f t="shared" si="121"/>
        <v>-8</v>
      </c>
      <c r="M68" s="534">
        <f t="shared" si="121"/>
        <v>-1104.837335</v>
      </c>
      <c r="O68" s="443" t="s">
        <v>34</v>
      </c>
      <c r="P68" s="163">
        <v>-29.0</v>
      </c>
      <c r="Q68" s="361">
        <v>-1612.2157325183261</v>
      </c>
      <c r="R68" s="163">
        <v>-29.0</v>
      </c>
      <c r="S68" s="361">
        <v>-2306.078912365696</v>
      </c>
      <c r="T68" s="163">
        <v>-42.0</v>
      </c>
      <c r="U68" s="361">
        <v>-2725.13488502361</v>
      </c>
      <c r="V68" s="361"/>
      <c r="W68" s="361"/>
      <c r="X68" s="163">
        <v>2.0</v>
      </c>
      <c r="Y68" s="361">
        <v>68.68005833333336</v>
      </c>
      <c r="Z68" s="163">
        <v>-93.0</v>
      </c>
      <c r="AA68" s="534">
        <v>-6253.189471574267</v>
      </c>
    </row>
    <row r="69" ht="15.75" customHeight="1">
      <c r="A69" s="443" t="s">
        <v>35</v>
      </c>
      <c r="B69" s="163">
        <f t="shared" ref="B69:M69" si="122">B14-P14</f>
        <v>-7</v>
      </c>
      <c r="C69" s="361">
        <f t="shared" si="122"/>
        <v>-1116.663333</v>
      </c>
      <c r="D69" s="163">
        <f t="shared" si="122"/>
        <v>-8</v>
      </c>
      <c r="E69" s="361">
        <f t="shared" si="122"/>
        <v>-1930.366937</v>
      </c>
      <c r="F69" s="163">
        <f t="shared" si="122"/>
        <v>-5</v>
      </c>
      <c r="G69" s="361">
        <f t="shared" si="122"/>
        <v>-1291.667576</v>
      </c>
      <c r="H69" s="361">
        <f t="shared" si="122"/>
        <v>0</v>
      </c>
      <c r="I69" s="361">
        <f t="shared" si="122"/>
        <v>0</v>
      </c>
      <c r="J69" s="163">
        <f t="shared" si="122"/>
        <v>-2</v>
      </c>
      <c r="K69" s="361">
        <f t="shared" si="122"/>
        <v>-276.3</v>
      </c>
      <c r="L69" s="361">
        <f t="shared" si="122"/>
        <v>-22</v>
      </c>
      <c r="M69" s="534">
        <f t="shared" si="122"/>
        <v>-4614.997846</v>
      </c>
      <c r="O69" s="443" t="s">
        <v>35</v>
      </c>
      <c r="P69" s="163">
        <v>-3.0</v>
      </c>
      <c r="Q69" s="361">
        <v>-1003.1126099999997</v>
      </c>
      <c r="R69" s="163">
        <v>5.0</v>
      </c>
      <c r="S69" s="361">
        <v>290.9516490158712</v>
      </c>
      <c r="T69" s="163">
        <v>-5.0</v>
      </c>
      <c r="U69" s="361">
        <v>-1131.0959866241683</v>
      </c>
      <c r="V69" s="361"/>
      <c r="W69" s="361"/>
      <c r="X69" s="163">
        <v>0.0</v>
      </c>
      <c r="Y69" s="361">
        <v>0.0</v>
      </c>
      <c r="Z69" s="163">
        <v>-3.0</v>
      </c>
      <c r="AA69" s="534">
        <v>-1843.2569476082863</v>
      </c>
    </row>
    <row r="70" ht="15.75" customHeight="1">
      <c r="A70" s="453" t="s">
        <v>36</v>
      </c>
      <c r="B70" s="173">
        <f t="shared" ref="B70:M70" si="123">B15-P15</f>
        <v>-3</v>
      </c>
      <c r="C70" s="365">
        <f t="shared" si="123"/>
        <v>-2466.003941</v>
      </c>
      <c r="D70" s="173">
        <f t="shared" si="123"/>
        <v>0</v>
      </c>
      <c r="E70" s="365">
        <f t="shared" si="123"/>
        <v>-617.8889858</v>
      </c>
      <c r="F70" s="173">
        <f t="shared" si="123"/>
        <v>0</v>
      </c>
      <c r="G70" s="365">
        <f t="shared" si="123"/>
        <v>-441.8230213</v>
      </c>
      <c r="H70" s="365">
        <f t="shared" si="123"/>
        <v>0</v>
      </c>
      <c r="I70" s="365">
        <f t="shared" si="123"/>
        <v>0</v>
      </c>
      <c r="J70" s="173">
        <f t="shared" si="123"/>
        <v>0</v>
      </c>
      <c r="K70" s="365">
        <f t="shared" si="123"/>
        <v>0</v>
      </c>
      <c r="L70" s="365">
        <f t="shared" si="123"/>
        <v>-3</v>
      </c>
      <c r="M70" s="542">
        <f t="shared" si="123"/>
        <v>-3525.715948</v>
      </c>
      <c r="O70" s="453" t="s">
        <v>36</v>
      </c>
      <c r="P70" s="173">
        <v>0.0</v>
      </c>
      <c r="Q70" s="365">
        <v>653.5807658867002</v>
      </c>
      <c r="R70" s="173">
        <v>1.0</v>
      </c>
      <c r="S70" s="365">
        <v>1226.043984233775</v>
      </c>
      <c r="T70" s="173">
        <v>2.0</v>
      </c>
      <c r="U70" s="365">
        <v>1693.05222794988</v>
      </c>
      <c r="V70" s="365"/>
      <c r="W70" s="365"/>
      <c r="X70" s="173">
        <v>0.0</v>
      </c>
      <c r="Y70" s="365">
        <v>0.0</v>
      </c>
      <c r="Z70" s="173">
        <v>3.0</v>
      </c>
      <c r="AA70" s="542">
        <v>3572.676978070356</v>
      </c>
    </row>
    <row r="71" ht="15.75" customHeight="1">
      <c r="A71" s="543" t="s">
        <v>13</v>
      </c>
      <c r="B71" s="544">
        <f t="shared" ref="B71:M71" si="124">B16-P16</f>
        <v>-5910</v>
      </c>
      <c r="C71" s="545">
        <f t="shared" si="124"/>
        <v>-29693.35923</v>
      </c>
      <c r="D71" s="544">
        <f t="shared" si="124"/>
        <v>-5969</v>
      </c>
      <c r="E71" s="545">
        <f t="shared" si="124"/>
        <v>-3153.892748</v>
      </c>
      <c r="F71" s="544">
        <f t="shared" si="124"/>
        <v>-4442</v>
      </c>
      <c r="G71" s="545">
        <f t="shared" si="124"/>
        <v>-4296.855183</v>
      </c>
      <c r="H71" s="545">
        <f t="shared" si="124"/>
        <v>-365</v>
      </c>
      <c r="I71" s="545">
        <f t="shared" si="124"/>
        <v>-509.4843925</v>
      </c>
      <c r="J71" s="544">
        <f t="shared" si="124"/>
        <v>-591</v>
      </c>
      <c r="K71" s="545">
        <f t="shared" si="124"/>
        <v>-1071.898476</v>
      </c>
      <c r="L71" s="545">
        <f t="shared" si="124"/>
        <v>-17277</v>
      </c>
      <c r="M71" s="546">
        <f t="shared" si="124"/>
        <v>-38725.49003</v>
      </c>
      <c r="O71" s="543" t="s">
        <v>13</v>
      </c>
      <c r="P71" s="544">
        <v>4499.0</v>
      </c>
      <c r="Q71" s="545">
        <v>-3343.5320608711045</v>
      </c>
      <c r="R71" s="544">
        <v>8976.0</v>
      </c>
      <c r="S71" s="545">
        <v>-18087.375555224105</v>
      </c>
      <c r="T71" s="544">
        <v>12081.0</v>
      </c>
      <c r="U71" s="545">
        <v>-13548.67742602632</v>
      </c>
      <c r="V71" s="545"/>
      <c r="W71" s="545"/>
      <c r="X71" s="544">
        <v>1572.0</v>
      </c>
      <c r="Y71" s="545">
        <v>3125.0700734138973</v>
      </c>
      <c r="Z71" s="544">
        <v>28867.0</v>
      </c>
      <c r="AA71" s="546">
        <v>-23267.6410868963</v>
      </c>
    </row>
    <row r="72" ht="15.75" customHeight="1"/>
    <row r="73" ht="15.75" customHeight="1">
      <c r="A73" s="140" t="s">
        <v>72</v>
      </c>
      <c r="O73" s="140" t="s">
        <v>73</v>
      </c>
    </row>
    <row r="74" ht="15.75" customHeight="1">
      <c r="A74" s="532" t="s">
        <v>234</v>
      </c>
      <c r="B74" s="346" t="s">
        <v>235</v>
      </c>
      <c r="C74" s="8"/>
      <c r="D74" s="346" t="s">
        <v>236</v>
      </c>
      <c r="E74" s="8"/>
      <c r="F74" s="346" t="s">
        <v>237</v>
      </c>
      <c r="G74" s="8"/>
      <c r="H74" s="346" t="s">
        <v>238</v>
      </c>
      <c r="I74" s="8"/>
      <c r="J74" s="346" t="s">
        <v>239</v>
      </c>
      <c r="K74" s="8"/>
      <c r="L74" s="405" t="s">
        <v>13</v>
      </c>
      <c r="M74" s="407"/>
      <c r="O74" s="532" t="s">
        <v>234</v>
      </c>
      <c r="P74" s="346" t="s">
        <v>235</v>
      </c>
      <c r="Q74" s="8"/>
      <c r="R74" s="346" t="s">
        <v>236</v>
      </c>
      <c r="S74" s="8"/>
      <c r="T74" s="346" t="s">
        <v>237</v>
      </c>
      <c r="U74" s="8"/>
      <c r="V74" s="346" t="s">
        <v>238</v>
      </c>
      <c r="W74" s="8"/>
      <c r="X74" s="346" t="s">
        <v>239</v>
      </c>
      <c r="Y74" s="8"/>
      <c r="Z74" s="405" t="s">
        <v>13</v>
      </c>
      <c r="AA74" s="407"/>
    </row>
    <row r="75" ht="15.75" customHeight="1">
      <c r="A75" s="187"/>
      <c r="B75" s="353" t="s">
        <v>21</v>
      </c>
      <c r="C75" s="353" t="s">
        <v>44</v>
      </c>
      <c r="D75" s="353" t="s">
        <v>21</v>
      </c>
      <c r="E75" s="353" t="s">
        <v>44</v>
      </c>
      <c r="F75" s="353" t="s">
        <v>21</v>
      </c>
      <c r="G75" s="353" t="s">
        <v>44</v>
      </c>
      <c r="H75" s="353" t="s">
        <v>21</v>
      </c>
      <c r="I75" s="353" t="s">
        <v>44</v>
      </c>
      <c r="J75" s="353" t="s">
        <v>21</v>
      </c>
      <c r="K75" s="353" t="s">
        <v>44</v>
      </c>
      <c r="L75" s="353" t="s">
        <v>21</v>
      </c>
      <c r="M75" s="376" t="s">
        <v>44</v>
      </c>
      <c r="O75" s="187"/>
      <c r="P75" s="353" t="s">
        <v>21</v>
      </c>
      <c r="Q75" s="353" t="s">
        <v>44</v>
      </c>
      <c r="R75" s="353" t="s">
        <v>21</v>
      </c>
      <c r="S75" s="353" t="s">
        <v>44</v>
      </c>
      <c r="T75" s="353" t="s">
        <v>21</v>
      </c>
      <c r="U75" s="353" t="s">
        <v>44</v>
      </c>
      <c r="V75" s="353" t="s">
        <v>21</v>
      </c>
      <c r="W75" s="353" t="s">
        <v>44</v>
      </c>
      <c r="X75" s="353" t="s">
        <v>21</v>
      </c>
      <c r="Y75" s="353" t="s">
        <v>44</v>
      </c>
      <c r="Z75" s="353" t="s">
        <v>21</v>
      </c>
      <c r="AA75" s="376" t="s">
        <v>44</v>
      </c>
    </row>
    <row r="76" ht="15.75" customHeight="1">
      <c r="A76" s="438" t="s">
        <v>25</v>
      </c>
      <c r="B76" s="214">
        <f t="shared" ref="B76:M76" si="125">IF(P6=0,IF(B61=0,"","***"),B61/P6*100)</f>
        <v>-67.6237353</v>
      </c>
      <c r="C76" s="214">
        <f t="shared" si="125"/>
        <v>-55.97007179</v>
      </c>
      <c r="D76" s="214">
        <f t="shared" si="125"/>
        <v>-54.93557294</v>
      </c>
      <c r="E76" s="214">
        <f t="shared" si="125"/>
        <v>-48.20281326</v>
      </c>
      <c r="F76" s="214">
        <f t="shared" si="125"/>
        <v>-44.29265331</v>
      </c>
      <c r="G76" s="214">
        <f t="shared" si="125"/>
        <v>-35.87016461</v>
      </c>
      <c r="H76" s="214">
        <f t="shared" si="125"/>
        <v>-55.58252427</v>
      </c>
      <c r="I76" s="214">
        <f t="shared" si="125"/>
        <v>-50.11076396</v>
      </c>
      <c r="J76" s="214">
        <f t="shared" si="125"/>
        <v>-53.78881988</v>
      </c>
      <c r="K76" s="214">
        <f t="shared" si="125"/>
        <v>-46.17073378</v>
      </c>
      <c r="L76" s="214">
        <f t="shared" si="125"/>
        <v>-52.40105766</v>
      </c>
      <c r="M76" s="359">
        <f t="shared" si="125"/>
        <v>-43.80458898</v>
      </c>
      <c r="O76" s="438" t="s">
        <v>25</v>
      </c>
      <c r="P76" s="160">
        <v>1701.4778325123152</v>
      </c>
      <c r="Q76" s="358">
        <v>1045.4935554278165</v>
      </c>
      <c r="R76" s="160">
        <v>1167.0553935860057</v>
      </c>
      <c r="S76" s="358">
        <v>851.9359791403655</v>
      </c>
      <c r="T76" s="160">
        <v>2096.0</v>
      </c>
      <c r="U76" s="358">
        <v>1539.6498457437522</v>
      </c>
      <c r="V76" s="358"/>
      <c r="W76" s="358"/>
      <c r="X76" s="160">
        <v>1863.4146341463415</v>
      </c>
      <c r="Y76" s="358">
        <v>1387.2580054345135</v>
      </c>
      <c r="Z76" s="160">
        <v>1599.1304347826087</v>
      </c>
      <c r="AA76" s="533">
        <v>1147.9660023037977</v>
      </c>
    </row>
    <row r="77" ht="15.75" customHeight="1">
      <c r="A77" s="443" t="s">
        <v>28</v>
      </c>
      <c r="B77" s="223">
        <f t="shared" ref="B77:M77" si="126">IF(P7=0,IF(B62=0,"","***"),B62/P7*100)</f>
        <v>-37.23404255</v>
      </c>
      <c r="C77" s="223">
        <f t="shared" si="126"/>
        <v>-36.91975766</v>
      </c>
      <c r="D77" s="223">
        <f t="shared" si="126"/>
        <v>-17.08571429</v>
      </c>
      <c r="E77" s="223">
        <f t="shared" si="126"/>
        <v>-17.34161529</v>
      </c>
      <c r="F77" s="223">
        <f t="shared" si="126"/>
        <v>-2.118003026</v>
      </c>
      <c r="G77" s="223">
        <f t="shared" si="126"/>
        <v>-2.77772844</v>
      </c>
      <c r="H77" s="223">
        <f t="shared" si="126"/>
        <v>-14.55696203</v>
      </c>
      <c r="I77" s="223">
        <f t="shared" si="126"/>
        <v>-14.66482696</v>
      </c>
      <c r="J77" s="223">
        <f t="shared" si="126"/>
        <v>-14.59627329</v>
      </c>
      <c r="K77" s="223">
        <f t="shared" si="126"/>
        <v>-12.19213862</v>
      </c>
      <c r="L77" s="223">
        <f t="shared" si="126"/>
        <v>-13.16535777</v>
      </c>
      <c r="M77" s="362">
        <f t="shared" si="126"/>
        <v>-13.40756356</v>
      </c>
      <c r="O77" s="443" t="s">
        <v>28</v>
      </c>
      <c r="P77" s="163">
        <v>227.61394101876675</v>
      </c>
      <c r="Q77" s="361">
        <v>237.27596421367616</v>
      </c>
      <c r="R77" s="163">
        <v>171.73913043478262</v>
      </c>
      <c r="S77" s="361">
        <v>181.9587157982117</v>
      </c>
      <c r="T77" s="163">
        <v>229.6758104738155</v>
      </c>
      <c r="U77" s="361">
        <v>238.62473387971409</v>
      </c>
      <c r="V77" s="361"/>
      <c r="W77" s="361"/>
      <c r="X77" s="163">
        <v>419.35483870967744</v>
      </c>
      <c r="Y77" s="361">
        <v>417.16797915286486</v>
      </c>
      <c r="Z77" s="163">
        <v>213.32877648667125</v>
      </c>
      <c r="AA77" s="534">
        <v>223.12790347501812</v>
      </c>
    </row>
    <row r="78" ht="15.75" customHeight="1">
      <c r="A78" s="443" t="s">
        <v>29</v>
      </c>
      <c r="B78" s="223">
        <f t="shared" ref="B78:M78" si="127">IF(P8=0,IF(B63=0,"","***"),B63/P8*100)</f>
        <v>-32.51028807</v>
      </c>
      <c r="C78" s="223">
        <f t="shared" si="127"/>
        <v>-32.45257668</v>
      </c>
      <c r="D78" s="223">
        <f t="shared" si="127"/>
        <v>-7.79587405</v>
      </c>
      <c r="E78" s="223">
        <f t="shared" si="127"/>
        <v>-7.976201668</v>
      </c>
      <c r="F78" s="223">
        <f t="shared" si="127"/>
        <v>-0.3885552808</v>
      </c>
      <c r="G78" s="223">
        <f t="shared" si="127"/>
        <v>-1.015995103</v>
      </c>
      <c r="H78" s="223">
        <f t="shared" si="127"/>
        <v>-3.349282297</v>
      </c>
      <c r="I78" s="223">
        <f t="shared" si="127"/>
        <v>-6.418137683</v>
      </c>
      <c r="J78" s="223">
        <f t="shared" si="127"/>
        <v>-11.08597285</v>
      </c>
      <c r="K78" s="223">
        <f t="shared" si="127"/>
        <v>-11.34377416</v>
      </c>
      <c r="L78" s="223">
        <f t="shared" si="127"/>
        <v>-7.845312624</v>
      </c>
      <c r="M78" s="362">
        <f t="shared" si="127"/>
        <v>-8.239410439</v>
      </c>
      <c r="O78" s="443" t="s">
        <v>29</v>
      </c>
      <c r="P78" s="163">
        <v>23.439767779390422</v>
      </c>
      <c r="Q78" s="361">
        <v>24.171309424807475</v>
      </c>
      <c r="R78" s="163">
        <v>10.990600144613154</v>
      </c>
      <c r="S78" s="361">
        <v>11.62275253082798</v>
      </c>
      <c r="T78" s="163">
        <v>21.711092003439376</v>
      </c>
      <c r="U78" s="361">
        <v>23.96603210343777</v>
      </c>
      <c r="V78" s="361"/>
      <c r="W78" s="361"/>
      <c r="X78" s="163">
        <v>66.1654135338346</v>
      </c>
      <c r="Y78" s="361">
        <v>67.81421677340757</v>
      </c>
      <c r="Z78" s="163">
        <v>20.813786500718052</v>
      </c>
      <c r="AA78" s="534">
        <v>22.292223322227542</v>
      </c>
    </row>
    <row r="79" ht="15.75" customHeight="1">
      <c r="A79" s="443" t="s">
        <v>30</v>
      </c>
      <c r="B79" s="223">
        <f t="shared" ref="B79:M79" si="128">IF(P9=0,IF(B64=0,"","***"),B64/P9*100)</f>
        <v>-33.33333333</v>
      </c>
      <c r="C79" s="223">
        <f t="shared" si="128"/>
        <v>-33.75455732</v>
      </c>
      <c r="D79" s="223">
        <f t="shared" si="128"/>
        <v>-3.27776208</v>
      </c>
      <c r="E79" s="223">
        <f t="shared" si="128"/>
        <v>-3.510936248</v>
      </c>
      <c r="F79" s="223">
        <f t="shared" si="128"/>
        <v>2.166581502</v>
      </c>
      <c r="G79" s="223">
        <f t="shared" si="128"/>
        <v>1.121766894</v>
      </c>
      <c r="H79" s="223">
        <f t="shared" si="128"/>
        <v>-11.05769231</v>
      </c>
      <c r="I79" s="223">
        <f t="shared" si="128"/>
        <v>-10.76818881</v>
      </c>
      <c r="J79" s="223">
        <f t="shared" si="128"/>
        <v>-5.750798722</v>
      </c>
      <c r="K79" s="223">
        <f t="shared" si="128"/>
        <v>-5.953681226</v>
      </c>
      <c r="L79" s="223">
        <f t="shared" si="128"/>
        <v>-5.09722757</v>
      </c>
      <c r="M79" s="362">
        <f t="shared" si="128"/>
        <v>-5.710152714</v>
      </c>
      <c r="O79" s="443" t="s">
        <v>30</v>
      </c>
      <c r="P79" s="163">
        <v>5.5126791620727715</v>
      </c>
      <c r="Q79" s="361">
        <v>6.435756757663171</v>
      </c>
      <c r="R79" s="163">
        <v>-3.0012333835822886</v>
      </c>
      <c r="S79" s="361">
        <v>-2.0040470040427323</v>
      </c>
      <c r="T79" s="163">
        <v>1.0533925436331657</v>
      </c>
      <c r="U79" s="361">
        <v>2.378582692074957</v>
      </c>
      <c r="V79" s="361"/>
      <c r="W79" s="361"/>
      <c r="X79" s="163">
        <v>47.641509433962256</v>
      </c>
      <c r="Y79" s="361">
        <v>48.97103337039289</v>
      </c>
      <c r="Z79" s="163">
        <v>3.234782608695653</v>
      </c>
      <c r="AA79" s="534">
        <v>4.395462449837979</v>
      </c>
    </row>
    <row r="80" ht="15.75" customHeight="1">
      <c r="A80" s="443" t="s">
        <v>31</v>
      </c>
      <c r="B80" s="223">
        <f t="shared" ref="B80:M80" si="129">IF(P10=0,IF(B65=0,"","***"),B65/P10*100)</f>
        <v>-30.46328671</v>
      </c>
      <c r="C80" s="223">
        <f t="shared" si="129"/>
        <v>-30.69202271</v>
      </c>
      <c r="D80" s="223">
        <f t="shared" si="129"/>
        <v>-1.108774613</v>
      </c>
      <c r="E80" s="223">
        <f t="shared" si="129"/>
        <v>-0.508154062</v>
      </c>
      <c r="F80" s="223">
        <f t="shared" si="129"/>
        <v>0.1513240858</v>
      </c>
      <c r="G80" s="223">
        <f t="shared" si="129"/>
        <v>-0.087486468</v>
      </c>
      <c r="H80" s="223">
        <f t="shared" si="129"/>
        <v>-19.26910299</v>
      </c>
      <c r="I80" s="223">
        <f t="shared" si="129"/>
        <v>-16.08166729</v>
      </c>
      <c r="J80" s="223">
        <f t="shared" si="129"/>
        <v>-2.544529262</v>
      </c>
      <c r="K80" s="223">
        <f t="shared" si="129"/>
        <v>-3.246615538</v>
      </c>
      <c r="L80" s="223">
        <f t="shared" si="129"/>
        <v>-5.023849346</v>
      </c>
      <c r="M80" s="362">
        <f t="shared" si="129"/>
        <v>-4.938999223</v>
      </c>
      <c r="O80" s="443" t="s">
        <v>31</v>
      </c>
      <c r="P80" s="163">
        <v>-1.6759776536312785</v>
      </c>
      <c r="Q80" s="361">
        <v>-0.8611626345906132</v>
      </c>
      <c r="R80" s="163">
        <v>-10.042992261392953</v>
      </c>
      <c r="S80" s="361">
        <v>-9.901718086000784</v>
      </c>
      <c r="T80" s="163">
        <v>-4.9844236760124545</v>
      </c>
      <c r="U80" s="361">
        <v>-4.108233974130698</v>
      </c>
      <c r="V80" s="361"/>
      <c r="W80" s="361"/>
      <c r="X80" s="163">
        <v>35.05154639175257</v>
      </c>
      <c r="Y80" s="361">
        <v>35.894263328313</v>
      </c>
      <c r="Z80" s="163">
        <v>-3.7904523511532204</v>
      </c>
      <c r="AA80" s="534">
        <v>-3.2436282878180265</v>
      </c>
    </row>
    <row r="81" ht="15.75" customHeight="1">
      <c r="A81" s="443" t="s">
        <v>32</v>
      </c>
      <c r="B81" s="223">
        <f t="shared" ref="B81:M81" si="130">IF(P11=0,IF(B66=0,"","***"),B66/P11*100)</f>
        <v>-31.09833972</v>
      </c>
      <c r="C81" s="223">
        <f t="shared" si="130"/>
        <v>-30.59691671</v>
      </c>
      <c r="D81" s="223">
        <f t="shared" si="130"/>
        <v>0.4336513443</v>
      </c>
      <c r="E81" s="223">
        <f t="shared" si="130"/>
        <v>0.3902065277</v>
      </c>
      <c r="F81" s="223">
        <f t="shared" si="130"/>
        <v>-3.300064392</v>
      </c>
      <c r="G81" s="223">
        <f t="shared" si="130"/>
        <v>-3.043893131</v>
      </c>
      <c r="H81" s="223">
        <f t="shared" si="130"/>
        <v>0.5917159763</v>
      </c>
      <c r="I81" s="223">
        <f t="shared" si="130"/>
        <v>0.3519216583</v>
      </c>
      <c r="J81" s="223">
        <f t="shared" si="130"/>
        <v>-2.592592593</v>
      </c>
      <c r="K81" s="223">
        <f t="shared" si="130"/>
        <v>-1.345053468</v>
      </c>
      <c r="L81" s="223">
        <f t="shared" si="130"/>
        <v>-5.849606029</v>
      </c>
      <c r="M81" s="362">
        <f t="shared" si="130"/>
        <v>-5.625316605</v>
      </c>
      <c r="O81" s="443" t="s">
        <v>32</v>
      </c>
      <c r="P81" s="163">
        <v>-7.556080283353012</v>
      </c>
      <c r="Q81" s="361">
        <v>-7.065997466325513</v>
      </c>
      <c r="R81" s="163">
        <v>-13.805133316720656</v>
      </c>
      <c r="S81" s="361">
        <v>-13.73377847481352</v>
      </c>
      <c r="T81" s="163">
        <v>-6.614552014431752</v>
      </c>
      <c r="U81" s="361">
        <v>-6.517685899535209</v>
      </c>
      <c r="V81" s="361"/>
      <c r="W81" s="361"/>
      <c r="X81" s="163">
        <v>28.571428571428584</v>
      </c>
      <c r="Y81" s="361">
        <v>31.12660956260146</v>
      </c>
      <c r="Z81" s="163">
        <v>-7.10478160553744</v>
      </c>
      <c r="AA81" s="534">
        <v>-6.93628346481907</v>
      </c>
    </row>
    <row r="82" ht="15.75" customHeight="1">
      <c r="A82" s="443" t="s">
        <v>33</v>
      </c>
      <c r="B82" s="223">
        <f t="shared" ref="B82:M82" si="131">IF(P12=0,IF(B67=0,"","***"),B67/P12*100)</f>
        <v>-31.90954774</v>
      </c>
      <c r="C82" s="223">
        <f t="shared" si="131"/>
        <v>-33.02955171</v>
      </c>
      <c r="D82" s="223">
        <f t="shared" si="131"/>
        <v>1.854066986</v>
      </c>
      <c r="E82" s="223">
        <f t="shared" si="131"/>
        <v>2.573368429</v>
      </c>
      <c r="F82" s="223">
        <f t="shared" si="131"/>
        <v>0.6493506494</v>
      </c>
      <c r="G82" s="223">
        <f t="shared" si="131"/>
        <v>0.7729800125</v>
      </c>
      <c r="H82" s="223">
        <f t="shared" si="131"/>
        <v>-4.347826087</v>
      </c>
      <c r="I82" s="223">
        <f t="shared" si="131"/>
        <v>-0.5293557295</v>
      </c>
      <c r="J82" s="223">
        <f t="shared" si="131"/>
        <v>-2.777777778</v>
      </c>
      <c r="K82" s="223">
        <f t="shared" si="131"/>
        <v>-3.029388728</v>
      </c>
      <c r="L82" s="223">
        <f t="shared" si="131"/>
        <v>-3.431128792</v>
      </c>
      <c r="M82" s="362">
        <f t="shared" si="131"/>
        <v>-3.349478623</v>
      </c>
      <c r="O82" s="443" t="s">
        <v>33</v>
      </c>
      <c r="P82" s="163">
        <v>-8.924485125858126</v>
      </c>
      <c r="Q82" s="361">
        <v>-7.595725366963379</v>
      </c>
      <c r="R82" s="163">
        <v>-15.979899497487438</v>
      </c>
      <c r="S82" s="361">
        <v>-16.098522725950716</v>
      </c>
      <c r="T82" s="163">
        <v>-8.753029894963646</v>
      </c>
      <c r="U82" s="361">
        <v>-8.748249125418909</v>
      </c>
      <c r="V82" s="361"/>
      <c r="W82" s="361"/>
      <c r="X82" s="163">
        <v>5.882352941176464</v>
      </c>
      <c r="Y82" s="361">
        <v>3.9654987003110023</v>
      </c>
      <c r="Z82" s="163">
        <v>-9.67210660278485</v>
      </c>
      <c r="AA82" s="534">
        <v>-9.570069239961796</v>
      </c>
    </row>
    <row r="83" ht="15.75" customHeight="1">
      <c r="A83" s="443" t="s">
        <v>34</v>
      </c>
      <c r="B83" s="223">
        <f t="shared" ref="B83:M83" si="132">IF(P13=0,IF(B68=0,"","***"),B68/P13*100)</f>
        <v>-24.24242424</v>
      </c>
      <c r="C83" s="223">
        <f t="shared" si="132"/>
        <v>-26.97955939</v>
      </c>
      <c r="D83" s="223">
        <f t="shared" si="132"/>
        <v>6.976744186</v>
      </c>
      <c r="E83" s="223">
        <f t="shared" si="132"/>
        <v>6.721259945</v>
      </c>
      <c r="F83" s="223">
        <f t="shared" si="132"/>
        <v>1.111111111</v>
      </c>
      <c r="G83" s="223">
        <f t="shared" si="132"/>
        <v>-0.03002203736</v>
      </c>
      <c r="H83" s="223">
        <f t="shared" si="132"/>
        <v>0</v>
      </c>
      <c r="I83" s="223">
        <f t="shared" si="132"/>
        <v>18.68391591</v>
      </c>
      <c r="J83" s="223">
        <f t="shared" si="132"/>
        <v>-33.33333333</v>
      </c>
      <c r="K83" s="223">
        <f t="shared" si="132"/>
        <v>-34.48923512</v>
      </c>
      <c r="L83" s="223">
        <f t="shared" si="132"/>
        <v>-1.024327785</v>
      </c>
      <c r="M83" s="362">
        <f t="shared" si="132"/>
        <v>-2.150423833</v>
      </c>
      <c r="O83" s="443" t="s">
        <v>34</v>
      </c>
      <c r="P83" s="163">
        <v>-22.65625</v>
      </c>
      <c r="Q83" s="361">
        <v>-19.197674662472437</v>
      </c>
      <c r="R83" s="163">
        <v>-11.885245901639351</v>
      </c>
      <c r="S83" s="361">
        <v>-14.374097443514302</v>
      </c>
      <c r="T83" s="163">
        <v>-8.536585365853654</v>
      </c>
      <c r="U83" s="361">
        <v>-8.375314629144697</v>
      </c>
      <c r="V83" s="361"/>
      <c r="W83" s="361"/>
      <c r="X83" s="163">
        <v>20.0</v>
      </c>
      <c r="Y83" s="361">
        <v>10.535799052865514</v>
      </c>
      <c r="Z83" s="163">
        <v>-10.640732265446218</v>
      </c>
      <c r="AA83" s="534">
        <v>-10.850421409543102</v>
      </c>
    </row>
    <row r="84" ht="15.75" customHeight="1">
      <c r="A84" s="443" t="s">
        <v>35</v>
      </c>
      <c r="B84" s="223">
        <f t="shared" ref="B84:M84" si="133">IF(P14=0,IF(B69=0,"","***"),B69/P14*100)</f>
        <v>-31.81818182</v>
      </c>
      <c r="C84" s="223">
        <f t="shared" si="133"/>
        <v>-31.80144825</v>
      </c>
      <c r="D84" s="223">
        <f t="shared" si="133"/>
        <v>-14.81481481</v>
      </c>
      <c r="E84" s="223">
        <f t="shared" si="133"/>
        <v>-21.45689335</v>
      </c>
      <c r="F84" s="223">
        <f t="shared" si="133"/>
        <v>-4.132231405</v>
      </c>
      <c r="G84" s="223">
        <f t="shared" si="133"/>
        <v>-6.460590067</v>
      </c>
      <c r="H84" s="223" t="str">
        <f t="shared" si="133"/>
        <v/>
      </c>
      <c r="I84" s="223" t="str">
        <f t="shared" si="133"/>
        <v/>
      </c>
      <c r="J84" s="223">
        <f t="shared" si="133"/>
        <v>-100</v>
      </c>
      <c r="K84" s="223">
        <f t="shared" si="133"/>
        <v>-100</v>
      </c>
      <c r="L84" s="223">
        <f t="shared" si="133"/>
        <v>-11.05527638</v>
      </c>
      <c r="M84" s="362">
        <f t="shared" si="133"/>
        <v>-14.07991277</v>
      </c>
      <c r="O84" s="443" t="s">
        <v>35</v>
      </c>
      <c r="P84" s="163">
        <v>-12.0</v>
      </c>
      <c r="Q84" s="361">
        <v>-22.2199290295395</v>
      </c>
      <c r="R84" s="163">
        <v>10.204081632653057</v>
      </c>
      <c r="S84" s="361">
        <v>3.3421448314796294</v>
      </c>
      <c r="T84" s="163">
        <v>-3.9682539682539613</v>
      </c>
      <c r="U84" s="361">
        <v>-5.354522590905859</v>
      </c>
      <c r="V84" s="361"/>
      <c r="W84" s="361"/>
      <c r="X84" s="163">
        <v>0.0</v>
      </c>
      <c r="Y84" s="361">
        <v>0.0</v>
      </c>
      <c r="Z84" s="163">
        <v>-1.4851485148514882</v>
      </c>
      <c r="AA84" s="534">
        <v>-5.3241879717659515</v>
      </c>
    </row>
    <row r="85" ht="15.75" customHeight="1">
      <c r="A85" s="453" t="s">
        <v>36</v>
      </c>
      <c r="B85" s="229">
        <f t="shared" ref="B85:M85" si="134">IF(P15=0,IF(B70=0,"","***"),B70/P15*100)</f>
        <v>-100</v>
      </c>
      <c r="C85" s="229">
        <f t="shared" si="134"/>
        <v>-100</v>
      </c>
      <c r="D85" s="229">
        <f t="shared" si="134"/>
        <v>0</v>
      </c>
      <c r="E85" s="229">
        <f t="shared" si="134"/>
        <v>-18.81695781</v>
      </c>
      <c r="F85" s="229">
        <f t="shared" si="134"/>
        <v>0</v>
      </c>
      <c r="G85" s="229">
        <f t="shared" si="134"/>
        <v>-11.22643426</v>
      </c>
      <c r="H85" s="229" t="str">
        <f t="shared" si="134"/>
        <v/>
      </c>
      <c r="I85" s="229" t="str">
        <f t="shared" si="134"/>
        <v/>
      </c>
      <c r="J85" s="229" t="str">
        <f t="shared" si="134"/>
        <v/>
      </c>
      <c r="K85" s="229" t="str">
        <f t="shared" si="134"/>
        <v/>
      </c>
      <c r="L85" s="229">
        <f t="shared" si="134"/>
        <v>-25</v>
      </c>
      <c r="M85" s="367">
        <f t="shared" si="134"/>
        <v>-36.40295992</v>
      </c>
      <c r="O85" s="453" t="s">
        <v>36</v>
      </c>
      <c r="P85" s="173">
        <v>0.0</v>
      </c>
      <c r="Q85" s="365">
        <v>36.061156958374255</v>
      </c>
      <c r="R85" s="173">
        <v>33.33333333333334</v>
      </c>
      <c r="S85" s="365">
        <v>59.585028986628345</v>
      </c>
      <c r="T85" s="173">
        <v>66.66666666666666</v>
      </c>
      <c r="U85" s="365">
        <v>75.49817595478055</v>
      </c>
      <c r="V85" s="365"/>
      <c r="W85" s="365"/>
      <c r="X85" s="173"/>
      <c r="Y85" s="365"/>
      <c r="Z85" s="173">
        <v>33.33333333333334</v>
      </c>
      <c r="AA85" s="542">
        <v>58.448050268532285</v>
      </c>
    </row>
    <row r="86" ht="15.75" customHeight="1">
      <c r="A86" s="543" t="s">
        <v>13</v>
      </c>
      <c r="B86" s="594">
        <f t="shared" ref="B86:M86" si="135">IF(P16=0,IF(B71=0,"","***"),B71/P16*100)</f>
        <v>-41.54657293</v>
      </c>
      <c r="C86" s="594">
        <f t="shared" si="135"/>
        <v>-33.6324149</v>
      </c>
      <c r="D86" s="594">
        <f t="shared" si="135"/>
        <v>-17.29643582</v>
      </c>
      <c r="E86" s="594">
        <f t="shared" si="135"/>
        <v>-1.623021231</v>
      </c>
      <c r="F86" s="594">
        <f t="shared" si="135"/>
        <v>-9.371110314</v>
      </c>
      <c r="G86" s="594">
        <f t="shared" si="135"/>
        <v>-1.25053248</v>
      </c>
      <c r="H86" s="594">
        <f t="shared" si="135"/>
        <v>-20.98907418</v>
      </c>
      <c r="I86" s="594">
        <f t="shared" si="135"/>
        <v>-5.933293064</v>
      </c>
      <c r="J86" s="594">
        <f t="shared" si="135"/>
        <v>-19.83221477</v>
      </c>
      <c r="K86" s="594">
        <f t="shared" si="135"/>
        <v>-7.766184215</v>
      </c>
      <c r="L86" s="594">
        <f t="shared" si="135"/>
        <v>-17.13053393</v>
      </c>
      <c r="M86" s="595">
        <f t="shared" si="135"/>
        <v>-5.970615557</v>
      </c>
      <c r="O86" s="543" t="s">
        <v>13</v>
      </c>
      <c r="P86" s="544">
        <v>46.257454246349994</v>
      </c>
      <c r="Q86" s="545">
        <v>-3.6488913152615083</v>
      </c>
      <c r="R86" s="544">
        <v>35.1531291611185</v>
      </c>
      <c r="S86" s="545">
        <v>-8.515324246441963</v>
      </c>
      <c r="T86" s="544">
        <v>34.2044167610419</v>
      </c>
      <c r="U86" s="545">
        <v>-3.7935461275097566</v>
      </c>
      <c r="V86" s="545"/>
      <c r="W86" s="545"/>
      <c r="X86" s="544">
        <v>111.64772727272728</v>
      </c>
      <c r="Y86" s="545">
        <v>29.26902605266551</v>
      </c>
      <c r="Z86" s="544">
        <v>40.099738845363106</v>
      </c>
      <c r="AA86" s="546">
        <v>-3.4631220040786275</v>
      </c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4">
    <mergeCell ref="R19:S19"/>
    <mergeCell ref="T19:U19"/>
    <mergeCell ref="V19:W19"/>
    <mergeCell ref="X19:Y19"/>
    <mergeCell ref="Z19:AA19"/>
    <mergeCell ref="O20:AA20"/>
    <mergeCell ref="AC20:AM20"/>
    <mergeCell ref="B19:C19"/>
    <mergeCell ref="D19:E19"/>
    <mergeCell ref="F19:G19"/>
    <mergeCell ref="H19:I19"/>
    <mergeCell ref="J19:K19"/>
    <mergeCell ref="L19:M19"/>
    <mergeCell ref="P19:Q19"/>
    <mergeCell ref="H59:I59"/>
    <mergeCell ref="J59:K59"/>
    <mergeCell ref="A74:A75"/>
    <mergeCell ref="B74:C74"/>
    <mergeCell ref="D74:E74"/>
    <mergeCell ref="F74:G74"/>
    <mergeCell ref="H74:I74"/>
    <mergeCell ref="J74:K74"/>
    <mergeCell ref="L59:M59"/>
    <mergeCell ref="O59:O60"/>
    <mergeCell ref="O74:O75"/>
    <mergeCell ref="P74:Q74"/>
    <mergeCell ref="R74:S74"/>
    <mergeCell ref="T74:U74"/>
    <mergeCell ref="V74:W74"/>
    <mergeCell ref="X74:Y74"/>
    <mergeCell ref="P59:Q59"/>
    <mergeCell ref="R59:S59"/>
    <mergeCell ref="T59:U59"/>
    <mergeCell ref="V59:W59"/>
    <mergeCell ref="X59:Y59"/>
    <mergeCell ref="Z59:AA59"/>
    <mergeCell ref="A20:M20"/>
    <mergeCell ref="B32:M32"/>
    <mergeCell ref="P32:AA32"/>
    <mergeCell ref="B44:M44"/>
    <mergeCell ref="P44:AA44"/>
    <mergeCell ref="A59:A60"/>
    <mergeCell ref="B59:C59"/>
    <mergeCell ref="AC4:AC5"/>
    <mergeCell ref="AD4:AE4"/>
    <mergeCell ref="AF4:AG4"/>
    <mergeCell ref="AH4:AI4"/>
    <mergeCell ref="AJ4:AK4"/>
    <mergeCell ref="AL4:AM4"/>
    <mergeCell ref="O4:O5"/>
    <mergeCell ref="P4:Q4"/>
    <mergeCell ref="R4:S4"/>
    <mergeCell ref="T4:U4"/>
    <mergeCell ref="V4:W4"/>
    <mergeCell ref="X4:Y4"/>
    <mergeCell ref="Z4:AA4"/>
    <mergeCell ref="A4:A5"/>
    <mergeCell ref="B4:C4"/>
    <mergeCell ref="D4:E4"/>
    <mergeCell ref="F4:G4"/>
    <mergeCell ref="H4:I4"/>
    <mergeCell ref="J4:K4"/>
    <mergeCell ref="L4:M4"/>
    <mergeCell ref="AH17:AI17"/>
    <mergeCell ref="AJ17:AK17"/>
    <mergeCell ref="AL17:AM17"/>
    <mergeCell ref="AD32:AM32"/>
    <mergeCell ref="AD44:AM44"/>
    <mergeCell ref="R17:S17"/>
    <mergeCell ref="T17:U17"/>
    <mergeCell ref="V17:W17"/>
    <mergeCell ref="X17:Y17"/>
    <mergeCell ref="Z17:AA17"/>
    <mergeCell ref="AD17:AE17"/>
    <mergeCell ref="AF17:AG17"/>
    <mergeCell ref="B17:C17"/>
    <mergeCell ref="D17:E17"/>
    <mergeCell ref="F17:G17"/>
    <mergeCell ref="H17:I17"/>
    <mergeCell ref="J17:K17"/>
    <mergeCell ref="L17:M17"/>
    <mergeCell ref="P17:Q17"/>
    <mergeCell ref="D59:E59"/>
    <mergeCell ref="F59:G59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20" width="8.71"/>
    <col customWidth="1" min="21" max="21" width="11.43"/>
    <col customWidth="1" min="22" max="22" width="6.71"/>
    <col customWidth="1" min="23" max="23" width="7.14"/>
    <col customWidth="1" min="24" max="24" width="9.57"/>
    <col customWidth="1" min="25" max="25" width="6.71"/>
    <col customWidth="1" min="26" max="26" width="8.29"/>
    <col customWidth="1" min="27" max="27" width="9.57"/>
    <col customWidth="1" min="28" max="28" width="6.71"/>
    <col customWidth="1" min="29" max="29" width="8.29"/>
    <col customWidth="1" min="30" max="30" width="9.57"/>
    <col customWidth="1" min="31" max="31" width="6.0"/>
    <col customWidth="1" min="32" max="32" width="6.29"/>
    <col customWidth="1" min="33" max="33" width="9.57"/>
    <col customWidth="1" min="34" max="34" width="6.0"/>
    <col customWidth="1" min="35" max="35" width="7.14"/>
    <col customWidth="1" min="36" max="36" width="9.57"/>
    <col customWidth="1" min="37" max="37" width="7.71"/>
    <col customWidth="1" min="38" max="38" width="8.29"/>
    <col customWidth="1" min="39" max="39" width="9.57"/>
    <col customWidth="1" min="40" max="41" width="8.71"/>
    <col customWidth="1" min="42" max="42" width="6.0"/>
    <col customWidth="1" min="43" max="43" width="7.14"/>
    <col customWidth="1" min="44" max="44" width="9.57"/>
    <col customWidth="1" min="45" max="45" width="6.71"/>
    <col customWidth="1" min="46" max="46" width="8.29"/>
    <col customWidth="1" min="47" max="47" width="9.57"/>
    <col customWidth="1" min="48" max="48" width="6.71"/>
    <col customWidth="1" min="49" max="49" width="8.29"/>
    <col customWidth="1" min="50" max="50" width="9.57"/>
    <col customWidth="1" min="51" max="51" width="5.57"/>
    <col customWidth="1" min="52" max="52" width="7.14"/>
    <col customWidth="1" min="53" max="53" width="9.57"/>
    <col customWidth="1" min="54" max="54" width="7.14"/>
    <col customWidth="1" min="55" max="55" width="8.29"/>
    <col customWidth="1" min="56" max="56" width="9.57"/>
  </cols>
  <sheetData>
    <row r="1">
      <c r="A1" s="144" t="s">
        <v>242</v>
      </c>
      <c r="U1" s="144" t="s">
        <v>243</v>
      </c>
      <c r="AO1" s="144" t="s">
        <v>244</v>
      </c>
    </row>
    <row r="2">
      <c r="A2" s="3" t="s">
        <v>6</v>
      </c>
      <c r="U2" s="3" t="s">
        <v>7</v>
      </c>
      <c r="AO2" s="3" t="s">
        <v>8</v>
      </c>
    </row>
    <row r="4" ht="15.75" customHeight="1">
      <c r="A4" s="286" t="s">
        <v>43</v>
      </c>
      <c r="B4" s="346" t="s">
        <v>235</v>
      </c>
      <c r="C4" s="7"/>
      <c r="D4" s="8"/>
      <c r="E4" s="346" t="s">
        <v>236</v>
      </c>
      <c r="F4" s="7"/>
      <c r="G4" s="8"/>
      <c r="H4" s="346" t="s">
        <v>237</v>
      </c>
      <c r="I4" s="7"/>
      <c r="J4" s="8"/>
      <c r="K4" s="346" t="s">
        <v>238</v>
      </c>
      <c r="L4" s="7"/>
      <c r="M4" s="8"/>
      <c r="N4" s="346" t="s">
        <v>239</v>
      </c>
      <c r="O4" s="7"/>
      <c r="P4" s="8"/>
      <c r="Q4" s="556" t="s">
        <v>245</v>
      </c>
      <c r="R4" s="7"/>
      <c r="S4" s="10"/>
      <c r="U4" s="286" t="s">
        <v>43</v>
      </c>
      <c r="V4" s="346" t="s">
        <v>235</v>
      </c>
      <c r="W4" s="7"/>
      <c r="X4" s="8"/>
      <c r="Y4" s="346" t="s">
        <v>236</v>
      </c>
      <c r="Z4" s="7"/>
      <c r="AA4" s="8"/>
      <c r="AB4" s="346" t="s">
        <v>237</v>
      </c>
      <c r="AC4" s="7"/>
      <c r="AD4" s="8"/>
      <c r="AE4" s="346" t="s">
        <v>238</v>
      </c>
      <c r="AF4" s="7"/>
      <c r="AG4" s="8"/>
      <c r="AH4" s="346" t="s">
        <v>239</v>
      </c>
      <c r="AI4" s="7"/>
      <c r="AJ4" s="8"/>
      <c r="AK4" s="556" t="s">
        <v>245</v>
      </c>
      <c r="AL4" s="7"/>
      <c r="AM4" s="10"/>
      <c r="AO4" s="286" t="s">
        <v>43</v>
      </c>
      <c r="AP4" s="346" t="s">
        <v>235</v>
      </c>
      <c r="AQ4" s="7"/>
      <c r="AR4" s="8"/>
      <c r="AS4" s="346" t="s">
        <v>236</v>
      </c>
      <c r="AT4" s="7"/>
      <c r="AU4" s="8"/>
      <c r="AV4" s="346" t="s">
        <v>237</v>
      </c>
      <c r="AW4" s="7"/>
      <c r="AX4" s="8"/>
      <c r="AY4" s="346" t="s">
        <v>239</v>
      </c>
      <c r="AZ4" s="7"/>
      <c r="BA4" s="8"/>
      <c r="BB4" s="556" t="s">
        <v>245</v>
      </c>
      <c r="BC4" s="7"/>
      <c r="BD4" s="10"/>
    </row>
    <row r="5" ht="15.0" customHeight="1">
      <c r="A5" s="560"/>
      <c r="B5" s="349" t="s">
        <v>21</v>
      </c>
      <c r="C5" s="350" t="s">
        <v>44</v>
      </c>
      <c r="D5" s="17"/>
      <c r="E5" s="349" t="s">
        <v>21</v>
      </c>
      <c r="F5" s="350" t="s">
        <v>44</v>
      </c>
      <c r="G5" s="17"/>
      <c r="H5" s="349" t="s">
        <v>21</v>
      </c>
      <c r="I5" s="350" t="s">
        <v>44</v>
      </c>
      <c r="J5" s="17"/>
      <c r="K5" s="349" t="s">
        <v>21</v>
      </c>
      <c r="L5" s="350" t="s">
        <v>44</v>
      </c>
      <c r="M5" s="17"/>
      <c r="N5" s="349" t="s">
        <v>21</v>
      </c>
      <c r="O5" s="350" t="s">
        <v>44</v>
      </c>
      <c r="P5" s="17"/>
      <c r="Q5" s="349" t="s">
        <v>21</v>
      </c>
      <c r="R5" s="350" t="s">
        <v>44</v>
      </c>
      <c r="S5" s="351"/>
      <c r="U5" s="560"/>
      <c r="V5" s="349" t="s">
        <v>21</v>
      </c>
      <c r="W5" s="350" t="s">
        <v>44</v>
      </c>
      <c r="X5" s="17"/>
      <c r="Y5" s="349" t="s">
        <v>21</v>
      </c>
      <c r="Z5" s="350" t="s">
        <v>44</v>
      </c>
      <c r="AA5" s="17"/>
      <c r="AB5" s="349" t="s">
        <v>21</v>
      </c>
      <c r="AC5" s="350" t="s">
        <v>44</v>
      </c>
      <c r="AD5" s="17"/>
      <c r="AE5" s="349" t="s">
        <v>21</v>
      </c>
      <c r="AF5" s="350" t="s">
        <v>44</v>
      </c>
      <c r="AG5" s="17"/>
      <c r="AH5" s="349" t="s">
        <v>21</v>
      </c>
      <c r="AI5" s="350" t="s">
        <v>44</v>
      </c>
      <c r="AJ5" s="17"/>
      <c r="AK5" s="349" t="s">
        <v>21</v>
      </c>
      <c r="AL5" s="350" t="s">
        <v>44</v>
      </c>
      <c r="AM5" s="351"/>
      <c r="AO5" s="560"/>
      <c r="AP5" s="349" t="s">
        <v>21</v>
      </c>
      <c r="AQ5" s="350" t="s">
        <v>44</v>
      </c>
      <c r="AR5" s="17"/>
      <c r="AS5" s="349" t="s">
        <v>21</v>
      </c>
      <c r="AT5" s="350" t="s">
        <v>44</v>
      </c>
      <c r="AU5" s="17"/>
      <c r="AV5" s="349" t="s">
        <v>21</v>
      </c>
      <c r="AW5" s="350" t="s">
        <v>44</v>
      </c>
      <c r="AX5" s="17"/>
      <c r="AY5" s="349" t="s">
        <v>21</v>
      </c>
      <c r="AZ5" s="350" t="s">
        <v>44</v>
      </c>
      <c r="BA5" s="17"/>
      <c r="BB5" s="349" t="s">
        <v>21</v>
      </c>
      <c r="BC5" s="350" t="s">
        <v>44</v>
      </c>
      <c r="BD5" s="351"/>
    </row>
    <row r="6">
      <c r="A6" s="187"/>
      <c r="B6" s="352"/>
      <c r="C6" s="354" t="s">
        <v>14</v>
      </c>
      <c r="D6" s="353" t="s">
        <v>189</v>
      </c>
      <c r="E6" s="352"/>
      <c r="F6" s="354" t="s">
        <v>14</v>
      </c>
      <c r="G6" s="353" t="s">
        <v>189</v>
      </c>
      <c r="H6" s="352"/>
      <c r="I6" s="354" t="s">
        <v>14</v>
      </c>
      <c r="J6" s="353" t="s">
        <v>189</v>
      </c>
      <c r="K6" s="352"/>
      <c r="L6" s="354" t="s">
        <v>14</v>
      </c>
      <c r="M6" s="353" t="s">
        <v>189</v>
      </c>
      <c r="N6" s="352"/>
      <c r="O6" s="354" t="s">
        <v>14</v>
      </c>
      <c r="P6" s="353" t="s">
        <v>189</v>
      </c>
      <c r="Q6" s="352"/>
      <c r="R6" s="354" t="s">
        <v>14</v>
      </c>
      <c r="S6" s="376" t="s">
        <v>189</v>
      </c>
      <c r="U6" s="187"/>
      <c r="V6" s="352"/>
      <c r="W6" s="354" t="s">
        <v>14</v>
      </c>
      <c r="X6" s="353" t="s">
        <v>189</v>
      </c>
      <c r="Y6" s="352"/>
      <c r="Z6" s="354" t="s">
        <v>14</v>
      </c>
      <c r="AA6" s="353" t="s">
        <v>189</v>
      </c>
      <c r="AB6" s="352"/>
      <c r="AC6" s="354" t="s">
        <v>14</v>
      </c>
      <c r="AD6" s="353" t="s">
        <v>189</v>
      </c>
      <c r="AE6" s="352"/>
      <c r="AF6" s="354" t="s">
        <v>14</v>
      </c>
      <c r="AG6" s="353" t="s">
        <v>189</v>
      </c>
      <c r="AH6" s="352"/>
      <c r="AI6" s="354" t="s">
        <v>14</v>
      </c>
      <c r="AJ6" s="353" t="s">
        <v>189</v>
      </c>
      <c r="AK6" s="352"/>
      <c r="AL6" s="354" t="s">
        <v>14</v>
      </c>
      <c r="AM6" s="376" t="s">
        <v>189</v>
      </c>
      <c r="AO6" s="187"/>
      <c r="AP6" s="352"/>
      <c r="AQ6" s="354" t="s">
        <v>14</v>
      </c>
      <c r="AR6" s="353" t="s">
        <v>189</v>
      </c>
      <c r="AS6" s="352"/>
      <c r="AT6" s="354" t="s">
        <v>14</v>
      </c>
      <c r="AU6" s="353" t="s">
        <v>189</v>
      </c>
      <c r="AV6" s="352"/>
      <c r="AW6" s="354" t="s">
        <v>14</v>
      </c>
      <c r="AX6" s="353" t="s">
        <v>189</v>
      </c>
      <c r="AY6" s="352"/>
      <c r="AZ6" s="354" t="s">
        <v>14</v>
      </c>
      <c r="BA6" s="353" t="s">
        <v>189</v>
      </c>
      <c r="BB6" s="352"/>
      <c r="BC6" s="354" t="s">
        <v>14</v>
      </c>
      <c r="BD6" s="376" t="s">
        <v>189</v>
      </c>
    </row>
    <row r="7">
      <c r="A7" s="563" t="s">
        <v>50</v>
      </c>
      <c r="B7" s="160">
        <v>7.0</v>
      </c>
      <c r="C7" s="358">
        <v>15.95</v>
      </c>
      <c r="D7" s="416">
        <f t="shared" ref="D7:D17" si="2">IF(C7=0,"",C7/B7)</f>
        <v>2.278571429</v>
      </c>
      <c r="E7" s="160">
        <v>30.0</v>
      </c>
      <c r="F7" s="358">
        <v>131.62250000000003</v>
      </c>
      <c r="G7" s="416">
        <f t="shared" ref="G7:G17" si="3">IF(F7=0,"",F7/E7)</f>
        <v>4.387416667</v>
      </c>
      <c r="H7" s="160">
        <v>29.0</v>
      </c>
      <c r="I7" s="358">
        <v>58.882653005464476</v>
      </c>
      <c r="J7" s="416">
        <f t="shared" ref="J7:J17" si="4">IF(I7=0,"",I7/H7)</f>
        <v>2.030436311</v>
      </c>
      <c r="K7" s="358"/>
      <c r="L7" s="358"/>
      <c r="M7" s="416" t="str">
        <f t="shared" ref="M7:M17" si="5">IF(L7=0,"",L7/K7)</f>
        <v/>
      </c>
      <c r="N7" s="160"/>
      <c r="O7" s="358"/>
      <c r="P7" s="416" t="str">
        <f t="shared" ref="P7:P17" si="6">IF(O7=0,"",O7/N7)</f>
        <v/>
      </c>
      <c r="Q7" s="358">
        <f t="shared" ref="Q7:R7" si="1">B7+E7+H7+K7+N7</f>
        <v>66</v>
      </c>
      <c r="R7" s="358">
        <f t="shared" si="1"/>
        <v>206.455153</v>
      </c>
      <c r="S7" s="417">
        <f t="shared" ref="S7:S17" si="8">IF(R7=0,"",R7/Q7)</f>
        <v>3.128108379</v>
      </c>
      <c r="U7" s="563" t="s">
        <v>50</v>
      </c>
      <c r="V7" s="160">
        <v>15.0</v>
      </c>
      <c r="W7" s="358">
        <v>46.9355</v>
      </c>
      <c r="X7" s="416">
        <f t="shared" ref="X7:X17" si="9">IF(W7=0,"",W7/V7)</f>
        <v>3.129033333</v>
      </c>
      <c r="Y7" s="160">
        <v>36.0</v>
      </c>
      <c r="Z7" s="358">
        <v>160.16973455490034</v>
      </c>
      <c r="AA7" s="416">
        <f t="shared" ref="AA7:AA19" si="10">Z7/Y7</f>
        <v>4.449159293</v>
      </c>
      <c r="AB7" s="160">
        <v>42.0</v>
      </c>
      <c r="AC7" s="358">
        <v>83.90318749999996</v>
      </c>
      <c r="AD7" s="416">
        <f t="shared" ref="AD7:AD19" si="11">AC7/AB7</f>
        <v>1.99769494</v>
      </c>
      <c r="AE7" s="358"/>
      <c r="AF7" s="358"/>
      <c r="AG7" s="416"/>
      <c r="AH7" s="160">
        <v>6.0</v>
      </c>
      <c r="AI7" s="358">
        <v>6.527214689265536</v>
      </c>
      <c r="AJ7" s="416">
        <f t="shared" ref="AJ7:AJ16" si="12">AI7/AH7</f>
        <v>1.087869115</v>
      </c>
      <c r="AK7" s="160">
        <v>99.0</v>
      </c>
      <c r="AL7" s="358">
        <v>297.5356367441658</v>
      </c>
      <c r="AM7" s="417">
        <f t="shared" ref="AM7:AM19" si="13">AL7/AK7</f>
        <v>3.005410472</v>
      </c>
      <c r="AO7" s="563" t="s">
        <v>50</v>
      </c>
      <c r="AP7" s="160">
        <v>20.0</v>
      </c>
      <c r="AQ7" s="358">
        <v>75.35499800000001</v>
      </c>
      <c r="AR7" s="416">
        <f t="shared" ref="AR7:AR16" si="14">AQ7/AP7</f>
        <v>3.7677499</v>
      </c>
      <c r="AS7" s="160">
        <v>52.0</v>
      </c>
      <c r="AT7" s="358">
        <v>218.10854499999996</v>
      </c>
      <c r="AU7" s="416">
        <f t="shared" ref="AU7:AU16" si="15">AT7/AS7</f>
        <v>4.194395096</v>
      </c>
      <c r="AV7" s="160">
        <v>41.0</v>
      </c>
      <c r="AW7" s="358">
        <v>118.76968500000001</v>
      </c>
      <c r="AX7" s="416">
        <f t="shared" ref="AX7:AX18" si="16">AW7/AV7</f>
        <v>2.896821585</v>
      </c>
      <c r="AY7" s="160">
        <v>4.0</v>
      </c>
      <c r="AZ7" s="358">
        <v>8.77417</v>
      </c>
      <c r="BA7" s="416">
        <f t="shared" ref="BA7:BA16" si="17">AZ7/AY7</f>
        <v>2.1935425</v>
      </c>
      <c r="BB7" s="160">
        <v>117.0</v>
      </c>
      <c r="BC7" s="358">
        <v>421.0073979999999</v>
      </c>
      <c r="BD7" s="417">
        <f t="shared" ref="BD7:BD18" si="18">BC7/BB7</f>
        <v>3.598353829</v>
      </c>
    </row>
    <row r="8">
      <c r="A8" s="564" t="s">
        <v>53</v>
      </c>
      <c r="B8" s="163">
        <v>48.0</v>
      </c>
      <c r="C8" s="361">
        <v>101.46897246990095</v>
      </c>
      <c r="D8" s="418">
        <f t="shared" si="2"/>
        <v>2.113936926</v>
      </c>
      <c r="E8" s="163">
        <v>170.0</v>
      </c>
      <c r="F8" s="361">
        <v>709.3207108235314</v>
      </c>
      <c r="G8" s="418">
        <f t="shared" si="3"/>
        <v>4.17247477</v>
      </c>
      <c r="H8" s="163">
        <v>168.0</v>
      </c>
      <c r="I8" s="361">
        <v>685.2785884957835</v>
      </c>
      <c r="J8" s="418">
        <f t="shared" si="4"/>
        <v>4.079039217</v>
      </c>
      <c r="K8" s="361"/>
      <c r="L8" s="361"/>
      <c r="M8" s="418" t="str">
        <f t="shared" si="5"/>
        <v/>
      </c>
      <c r="N8" s="163">
        <v>17.0</v>
      </c>
      <c r="O8" s="361">
        <v>32.298809523809524</v>
      </c>
      <c r="P8" s="418">
        <f t="shared" si="6"/>
        <v>1.899929972</v>
      </c>
      <c r="Q8" s="361">
        <f t="shared" ref="Q8:R8" si="7">B8+E8+H8+K8+N8</f>
        <v>403</v>
      </c>
      <c r="R8" s="361">
        <f t="shared" si="7"/>
        <v>1528.367081</v>
      </c>
      <c r="S8" s="419">
        <f t="shared" si="8"/>
        <v>3.792474147</v>
      </c>
      <c r="U8" s="564" t="s">
        <v>53</v>
      </c>
      <c r="V8" s="163">
        <v>111.0</v>
      </c>
      <c r="W8" s="361">
        <v>384.66200068840567</v>
      </c>
      <c r="X8" s="418">
        <f t="shared" si="9"/>
        <v>3.46542343</v>
      </c>
      <c r="Y8" s="163">
        <v>251.0</v>
      </c>
      <c r="Z8" s="361">
        <v>695.9523084657947</v>
      </c>
      <c r="AA8" s="418">
        <f t="shared" si="10"/>
        <v>2.77271836</v>
      </c>
      <c r="AB8" s="163">
        <v>305.0</v>
      </c>
      <c r="AC8" s="361">
        <v>782.7822176914143</v>
      </c>
      <c r="AD8" s="418">
        <f t="shared" si="11"/>
        <v>2.566499074</v>
      </c>
      <c r="AE8" s="361"/>
      <c r="AF8" s="361"/>
      <c r="AG8" s="418"/>
      <c r="AH8" s="163">
        <v>19.0</v>
      </c>
      <c r="AI8" s="361">
        <v>43.433055555555555</v>
      </c>
      <c r="AJ8" s="418">
        <f t="shared" si="12"/>
        <v>2.285950292</v>
      </c>
      <c r="AK8" s="163">
        <v>686.0</v>
      </c>
      <c r="AL8" s="361">
        <v>1906.82958240117</v>
      </c>
      <c r="AM8" s="419">
        <f t="shared" si="13"/>
        <v>2.77963496</v>
      </c>
      <c r="AO8" s="564" t="s">
        <v>53</v>
      </c>
      <c r="AP8" s="163">
        <v>100.0</v>
      </c>
      <c r="AQ8" s="361">
        <v>563.9322639999999</v>
      </c>
      <c r="AR8" s="418">
        <f t="shared" si="14"/>
        <v>5.63932264</v>
      </c>
      <c r="AS8" s="163">
        <v>215.0</v>
      </c>
      <c r="AT8" s="361">
        <v>1037.6280820000004</v>
      </c>
      <c r="AU8" s="418">
        <f t="shared" si="15"/>
        <v>4.826177126</v>
      </c>
      <c r="AV8" s="163">
        <v>318.0</v>
      </c>
      <c r="AW8" s="361">
        <v>1399.2923769999995</v>
      </c>
      <c r="AX8" s="418">
        <f t="shared" si="16"/>
        <v>4.400290494</v>
      </c>
      <c r="AY8" s="163">
        <v>16.0</v>
      </c>
      <c r="AZ8" s="361">
        <v>46.77686500000001</v>
      </c>
      <c r="BA8" s="418">
        <f t="shared" si="17"/>
        <v>2.923554063</v>
      </c>
      <c r="BB8" s="163">
        <v>649.0</v>
      </c>
      <c r="BC8" s="361">
        <v>3047.6295880000043</v>
      </c>
      <c r="BD8" s="419">
        <f t="shared" si="18"/>
        <v>4.695885344</v>
      </c>
    </row>
    <row r="9">
      <c r="A9" s="564" t="s">
        <v>54</v>
      </c>
      <c r="B9" s="163">
        <v>295.0</v>
      </c>
      <c r="C9" s="361">
        <v>1256.6374187952997</v>
      </c>
      <c r="D9" s="418">
        <f t="shared" si="2"/>
        <v>4.25978786</v>
      </c>
      <c r="E9" s="163">
        <v>972.0</v>
      </c>
      <c r="F9" s="361">
        <v>4294.281089706069</v>
      </c>
      <c r="G9" s="418">
        <f t="shared" si="3"/>
        <v>4.41798466</v>
      </c>
      <c r="H9" s="163">
        <v>1352.0</v>
      </c>
      <c r="I9" s="361">
        <v>5704.9808040509015</v>
      </c>
      <c r="J9" s="418">
        <f t="shared" si="4"/>
        <v>4.219660358</v>
      </c>
      <c r="K9" s="361"/>
      <c r="L9" s="361"/>
      <c r="M9" s="418" t="str">
        <f t="shared" si="5"/>
        <v/>
      </c>
      <c r="N9" s="163">
        <v>94.0</v>
      </c>
      <c r="O9" s="361">
        <v>392.0544997362753</v>
      </c>
      <c r="P9" s="418">
        <f t="shared" si="6"/>
        <v>4.17079255</v>
      </c>
      <c r="Q9" s="361">
        <f t="shared" ref="Q9:R9" si="19">B9+E9+H9+K9+N9</f>
        <v>2713</v>
      </c>
      <c r="R9" s="361">
        <f t="shared" si="19"/>
        <v>11647.95381</v>
      </c>
      <c r="S9" s="419">
        <f t="shared" si="8"/>
        <v>4.293385113</v>
      </c>
      <c r="U9" s="564" t="s">
        <v>54</v>
      </c>
      <c r="V9" s="163">
        <v>698.0</v>
      </c>
      <c r="W9" s="361">
        <v>2177.916196955322</v>
      </c>
      <c r="X9" s="418">
        <f t="shared" si="9"/>
        <v>3.120223778</v>
      </c>
      <c r="Y9" s="163">
        <v>1737.0</v>
      </c>
      <c r="Z9" s="361">
        <v>6237.540978705975</v>
      </c>
      <c r="AA9" s="418">
        <f t="shared" si="10"/>
        <v>3.590985019</v>
      </c>
      <c r="AB9" s="163">
        <v>2092.0</v>
      </c>
      <c r="AC9" s="361">
        <v>8222.830612585805</v>
      </c>
      <c r="AD9" s="418">
        <f t="shared" si="11"/>
        <v>3.930607367</v>
      </c>
      <c r="AE9" s="361">
        <v>9.0</v>
      </c>
      <c r="AF9" s="361">
        <v>10.234166666666658</v>
      </c>
      <c r="AG9" s="418">
        <f t="shared" ref="AG9:AG18" si="21">AF9/AE9</f>
        <v>1.13712963</v>
      </c>
      <c r="AH9" s="163">
        <v>225.0</v>
      </c>
      <c r="AI9" s="361">
        <v>751.6597371613442</v>
      </c>
      <c r="AJ9" s="418">
        <f t="shared" si="12"/>
        <v>3.340709943</v>
      </c>
      <c r="AK9" s="163">
        <v>4761.0</v>
      </c>
      <c r="AL9" s="361">
        <v>17400.181692075108</v>
      </c>
      <c r="AM9" s="419">
        <f t="shared" si="13"/>
        <v>3.654732555</v>
      </c>
      <c r="AO9" s="564" t="s">
        <v>54</v>
      </c>
      <c r="AP9" s="163">
        <v>475.0</v>
      </c>
      <c r="AQ9" s="361">
        <v>2803.7117180000005</v>
      </c>
      <c r="AR9" s="418">
        <f t="shared" si="14"/>
        <v>5.902550985</v>
      </c>
      <c r="AS9" s="163">
        <v>1400.0</v>
      </c>
      <c r="AT9" s="361">
        <v>8077.31026099999</v>
      </c>
      <c r="AU9" s="418">
        <f t="shared" si="15"/>
        <v>5.769507329</v>
      </c>
      <c r="AV9" s="163">
        <v>1484.0</v>
      </c>
      <c r="AW9" s="361">
        <v>8876.57945299999</v>
      </c>
      <c r="AX9" s="418">
        <f t="shared" si="16"/>
        <v>5.981522542</v>
      </c>
      <c r="AY9" s="163">
        <v>98.0</v>
      </c>
      <c r="AZ9" s="361">
        <v>434.28689299999985</v>
      </c>
      <c r="BA9" s="418">
        <f t="shared" si="17"/>
        <v>4.431498908</v>
      </c>
      <c r="BB9" s="163">
        <v>3457.0</v>
      </c>
      <c r="BC9" s="361">
        <v>20191.888324999956</v>
      </c>
      <c r="BD9" s="419">
        <f t="shared" si="18"/>
        <v>5.840870213</v>
      </c>
    </row>
    <row r="10">
      <c r="A10" s="564" t="s">
        <v>55</v>
      </c>
      <c r="B10" s="163">
        <v>1037.0</v>
      </c>
      <c r="C10" s="361">
        <v>4781.907549747825</v>
      </c>
      <c r="D10" s="418">
        <f t="shared" si="2"/>
        <v>4.611289826</v>
      </c>
      <c r="E10" s="163">
        <v>3467.0</v>
      </c>
      <c r="F10" s="361">
        <v>15454.542499861886</v>
      </c>
      <c r="G10" s="418">
        <f t="shared" si="3"/>
        <v>4.457612489</v>
      </c>
      <c r="H10" s="163">
        <v>4631.0</v>
      </c>
      <c r="I10" s="361">
        <v>23113.604920474943</v>
      </c>
      <c r="J10" s="418">
        <f t="shared" si="4"/>
        <v>4.991061309</v>
      </c>
      <c r="K10" s="361">
        <v>7.0</v>
      </c>
      <c r="L10" s="361">
        <v>31.788333333333334</v>
      </c>
      <c r="M10" s="418">
        <f t="shared" si="5"/>
        <v>4.541190476</v>
      </c>
      <c r="N10" s="163">
        <v>446.0</v>
      </c>
      <c r="O10" s="361">
        <v>1882.8093971717342</v>
      </c>
      <c r="P10" s="418">
        <f t="shared" si="6"/>
        <v>4.221545734</v>
      </c>
      <c r="Q10" s="361">
        <f t="shared" ref="Q10:R10" si="20">B10+E10+H10+K10+N10</f>
        <v>9588</v>
      </c>
      <c r="R10" s="361">
        <f t="shared" si="20"/>
        <v>45264.6527</v>
      </c>
      <c r="S10" s="419">
        <f t="shared" si="8"/>
        <v>4.720969201</v>
      </c>
      <c r="U10" s="564" t="s">
        <v>55</v>
      </c>
      <c r="V10" s="163">
        <v>2303.0</v>
      </c>
      <c r="W10" s="361">
        <v>9278.537637088377</v>
      </c>
      <c r="X10" s="418">
        <f t="shared" si="9"/>
        <v>4.028891723</v>
      </c>
      <c r="Y10" s="163">
        <v>5672.0</v>
      </c>
      <c r="Z10" s="361">
        <v>23014.195521209742</v>
      </c>
      <c r="AA10" s="418">
        <f t="shared" si="10"/>
        <v>4.057509789</v>
      </c>
      <c r="AB10" s="163">
        <v>6023.0</v>
      </c>
      <c r="AC10" s="361">
        <v>28652.930174958427</v>
      </c>
      <c r="AD10" s="418">
        <f t="shared" si="11"/>
        <v>4.757252229</v>
      </c>
      <c r="AE10" s="361">
        <v>14.0</v>
      </c>
      <c r="AF10" s="361">
        <v>55.937777777777775</v>
      </c>
      <c r="AG10" s="418">
        <f t="shared" si="21"/>
        <v>3.995555556</v>
      </c>
      <c r="AH10" s="163">
        <v>732.0</v>
      </c>
      <c r="AI10" s="361">
        <v>2401.655313084575</v>
      </c>
      <c r="AJ10" s="418">
        <f t="shared" si="12"/>
        <v>3.280949881</v>
      </c>
      <c r="AK10" s="163">
        <v>14744.0</v>
      </c>
      <c r="AL10" s="361">
        <v>63403.256424118896</v>
      </c>
      <c r="AM10" s="419">
        <f t="shared" si="13"/>
        <v>4.300275124</v>
      </c>
      <c r="AO10" s="564" t="s">
        <v>55</v>
      </c>
      <c r="AP10" s="163">
        <v>1362.0</v>
      </c>
      <c r="AQ10" s="361">
        <v>13266.451845999985</v>
      </c>
      <c r="AR10" s="418">
        <f t="shared" si="14"/>
        <v>9.740419858</v>
      </c>
      <c r="AS10" s="163">
        <v>4066.0</v>
      </c>
      <c r="AT10" s="361">
        <v>32728.832051999965</v>
      </c>
      <c r="AU10" s="418">
        <f t="shared" si="15"/>
        <v>8.049393028</v>
      </c>
      <c r="AV10" s="163">
        <v>4537.0</v>
      </c>
      <c r="AW10" s="361">
        <v>42536.589713</v>
      </c>
      <c r="AX10" s="418">
        <f t="shared" si="16"/>
        <v>9.375488145</v>
      </c>
      <c r="AY10" s="163">
        <v>344.0</v>
      </c>
      <c r="AZ10" s="361">
        <v>2166.817281</v>
      </c>
      <c r="BA10" s="418">
        <f t="shared" si="17"/>
        <v>6.298887445</v>
      </c>
      <c r="BB10" s="163">
        <v>10309.0</v>
      </c>
      <c r="BC10" s="361">
        <v>90698.690892</v>
      </c>
      <c r="BD10" s="419">
        <f t="shared" si="18"/>
        <v>8.798010563</v>
      </c>
    </row>
    <row r="11">
      <c r="A11" s="564" t="s">
        <v>56</v>
      </c>
      <c r="B11" s="163">
        <v>1813.0</v>
      </c>
      <c r="C11" s="361">
        <v>13124.685099555034</v>
      </c>
      <c r="D11" s="418">
        <f t="shared" si="2"/>
        <v>7.239208549</v>
      </c>
      <c r="E11" s="163">
        <v>6207.0</v>
      </c>
      <c r="F11" s="361">
        <v>41598.07033932456</v>
      </c>
      <c r="G11" s="418">
        <f t="shared" si="3"/>
        <v>6.701799636</v>
      </c>
      <c r="H11" s="163">
        <v>8721.0</v>
      </c>
      <c r="I11" s="361">
        <v>66231.47964035103</v>
      </c>
      <c r="J11" s="418">
        <f t="shared" si="4"/>
        <v>7.594482243</v>
      </c>
      <c r="K11" s="361">
        <v>29.0</v>
      </c>
      <c r="L11" s="361">
        <v>126.15856321839075</v>
      </c>
      <c r="M11" s="418">
        <f t="shared" si="5"/>
        <v>4.350295283</v>
      </c>
      <c r="N11" s="163">
        <v>710.0</v>
      </c>
      <c r="O11" s="361">
        <v>3459.5916881408352</v>
      </c>
      <c r="P11" s="418">
        <f t="shared" si="6"/>
        <v>4.872664349</v>
      </c>
      <c r="Q11" s="361">
        <f t="shared" ref="Q11:R11" si="22">B11+E11+H11+K11+N11</f>
        <v>17480</v>
      </c>
      <c r="R11" s="361">
        <f t="shared" si="22"/>
        <v>124539.9853</v>
      </c>
      <c r="S11" s="419">
        <f t="shared" si="8"/>
        <v>7.12471312</v>
      </c>
      <c r="U11" s="564" t="s">
        <v>56</v>
      </c>
      <c r="V11" s="163">
        <v>3145.0</v>
      </c>
      <c r="W11" s="361">
        <v>20225.68967979231</v>
      </c>
      <c r="X11" s="418">
        <f t="shared" si="9"/>
        <v>6.431061901</v>
      </c>
      <c r="Y11" s="163">
        <v>7636.0</v>
      </c>
      <c r="Z11" s="361">
        <v>43638.27879729249</v>
      </c>
      <c r="AA11" s="418">
        <f t="shared" si="10"/>
        <v>5.714808643</v>
      </c>
      <c r="AB11" s="163">
        <v>10352.0</v>
      </c>
      <c r="AC11" s="361">
        <v>80776.39734721697</v>
      </c>
      <c r="AD11" s="418">
        <f t="shared" si="11"/>
        <v>7.802975014</v>
      </c>
      <c r="AE11" s="361">
        <v>53.0</v>
      </c>
      <c r="AF11" s="361">
        <v>281.10020026861747</v>
      </c>
      <c r="AG11" s="418">
        <f t="shared" si="21"/>
        <v>5.303777364</v>
      </c>
      <c r="AH11" s="163">
        <v>883.0</v>
      </c>
      <c r="AI11" s="361">
        <v>4109.238274811665</v>
      </c>
      <c r="AJ11" s="418">
        <f t="shared" si="12"/>
        <v>4.653723981</v>
      </c>
      <c r="AK11" s="163">
        <v>22069.0</v>
      </c>
      <c r="AL11" s="361">
        <v>149030.70429938205</v>
      </c>
      <c r="AM11" s="419">
        <f t="shared" si="13"/>
        <v>6.752943237</v>
      </c>
      <c r="AO11" s="564" t="s">
        <v>56</v>
      </c>
      <c r="AP11" s="163">
        <v>2069.0</v>
      </c>
      <c r="AQ11" s="361">
        <v>20028.304273999922</v>
      </c>
      <c r="AR11" s="418">
        <f t="shared" si="14"/>
        <v>9.680185729</v>
      </c>
      <c r="AS11" s="163">
        <v>5168.0</v>
      </c>
      <c r="AT11" s="361">
        <v>45670.9330309999</v>
      </c>
      <c r="AU11" s="418">
        <f t="shared" si="15"/>
        <v>8.837254843</v>
      </c>
      <c r="AV11" s="163">
        <v>7928.0</v>
      </c>
      <c r="AW11" s="361">
        <v>92203.37042999979</v>
      </c>
      <c r="AX11" s="418">
        <f t="shared" si="16"/>
        <v>11.63009213</v>
      </c>
      <c r="AY11" s="163">
        <v>402.0</v>
      </c>
      <c r="AZ11" s="361">
        <v>3377.338395</v>
      </c>
      <c r="BA11" s="418">
        <f t="shared" si="17"/>
        <v>8.401339291</v>
      </c>
      <c r="BB11" s="163">
        <v>15567.0</v>
      </c>
      <c r="BC11" s="361">
        <v>161279.94613000008</v>
      </c>
      <c r="BD11" s="419">
        <f t="shared" si="18"/>
        <v>10.36037426</v>
      </c>
    </row>
    <row r="12">
      <c r="A12" s="564" t="s">
        <v>57</v>
      </c>
      <c r="B12" s="163">
        <v>1894.0</v>
      </c>
      <c r="C12" s="361">
        <v>14405.844893342633</v>
      </c>
      <c r="D12" s="418">
        <f t="shared" si="2"/>
        <v>7.60604271</v>
      </c>
      <c r="E12" s="163">
        <v>6519.0</v>
      </c>
      <c r="F12" s="361">
        <v>44785.68159331435</v>
      </c>
      <c r="G12" s="418">
        <f t="shared" si="3"/>
        <v>6.870023254</v>
      </c>
      <c r="H12" s="163">
        <v>10685.0</v>
      </c>
      <c r="I12" s="361">
        <v>98412.10806857211</v>
      </c>
      <c r="J12" s="418">
        <f t="shared" si="4"/>
        <v>9.21030492</v>
      </c>
      <c r="K12" s="361">
        <v>85.0</v>
      </c>
      <c r="L12" s="361">
        <v>694.0200827913794</v>
      </c>
      <c r="M12" s="418">
        <f t="shared" si="5"/>
        <v>8.16494215</v>
      </c>
      <c r="N12" s="163">
        <v>655.0</v>
      </c>
      <c r="O12" s="361">
        <v>3628.497305716396</v>
      </c>
      <c r="P12" s="418">
        <f t="shared" si="6"/>
        <v>5.539690543</v>
      </c>
      <c r="Q12" s="361">
        <f t="shared" ref="Q12:R12" si="23">B12+E12+H12+K12+N12</f>
        <v>19838</v>
      </c>
      <c r="R12" s="361">
        <f t="shared" si="23"/>
        <v>161926.1519</v>
      </c>
      <c r="S12" s="419">
        <f t="shared" si="8"/>
        <v>8.162423225</v>
      </c>
      <c r="U12" s="564" t="s">
        <v>57</v>
      </c>
      <c r="V12" s="163">
        <v>3268.0</v>
      </c>
      <c r="W12" s="361">
        <v>23102.83149369519</v>
      </c>
      <c r="X12" s="418">
        <f t="shared" si="9"/>
        <v>7.069409882</v>
      </c>
      <c r="Y12" s="163">
        <v>7297.0</v>
      </c>
      <c r="Z12" s="361">
        <v>43430.82736803013</v>
      </c>
      <c r="AA12" s="418">
        <f t="shared" si="10"/>
        <v>5.951874382</v>
      </c>
      <c r="AB12" s="163">
        <v>11386.0</v>
      </c>
      <c r="AC12" s="361">
        <v>92053.5868373552</v>
      </c>
      <c r="AD12" s="418">
        <f t="shared" si="11"/>
        <v>8.084804746</v>
      </c>
      <c r="AE12" s="361">
        <v>164.0</v>
      </c>
      <c r="AF12" s="361">
        <v>804.9478552663102</v>
      </c>
      <c r="AG12" s="418">
        <f t="shared" si="21"/>
        <v>4.90821863</v>
      </c>
      <c r="AH12" s="163">
        <v>712.0</v>
      </c>
      <c r="AI12" s="361">
        <v>3828.603498639418</v>
      </c>
      <c r="AJ12" s="418">
        <f t="shared" si="12"/>
        <v>5.377252105</v>
      </c>
      <c r="AK12" s="163">
        <v>22827.0</v>
      </c>
      <c r="AL12" s="361">
        <v>163220.79705298625</v>
      </c>
      <c r="AM12" s="419">
        <f t="shared" si="13"/>
        <v>7.150339381</v>
      </c>
      <c r="AO12" s="564" t="s">
        <v>57</v>
      </c>
      <c r="AP12" s="163">
        <v>2346.0</v>
      </c>
      <c r="AQ12" s="361">
        <v>23015.403838000024</v>
      </c>
      <c r="AR12" s="418">
        <f t="shared" si="14"/>
        <v>9.810487569</v>
      </c>
      <c r="AS12" s="163">
        <v>5341.0</v>
      </c>
      <c r="AT12" s="361">
        <v>44768.565677999875</v>
      </c>
      <c r="AU12" s="418">
        <f t="shared" si="15"/>
        <v>8.382056858</v>
      </c>
      <c r="AV12" s="163">
        <v>7843.0</v>
      </c>
      <c r="AW12" s="361">
        <v>84672.30801899992</v>
      </c>
      <c r="AX12" s="418">
        <f t="shared" si="16"/>
        <v>10.7959082</v>
      </c>
      <c r="AY12" s="163">
        <v>310.0</v>
      </c>
      <c r="AZ12" s="361">
        <v>2430.7001269999982</v>
      </c>
      <c r="BA12" s="418">
        <f t="shared" si="17"/>
        <v>7.840968152</v>
      </c>
      <c r="BB12" s="163">
        <v>15840.0</v>
      </c>
      <c r="BC12" s="361">
        <v>154886.97766199947</v>
      </c>
      <c r="BD12" s="419">
        <f t="shared" si="18"/>
        <v>9.778218287</v>
      </c>
    </row>
    <row r="13">
      <c r="A13" s="564" t="s">
        <v>59</v>
      </c>
      <c r="B13" s="163">
        <v>1687.0</v>
      </c>
      <c r="C13" s="361">
        <v>12883.011475263065</v>
      </c>
      <c r="D13" s="418">
        <f t="shared" si="2"/>
        <v>7.636639879</v>
      </c>
      <c r="E13" s="163">
        <v>5459.0</v>
      </c>
      <c r="F13" s="361">
        <v>39624.70425894138</v>
      </c>
      <c r="G13" s="418">
        <f t="shared" si="3"/>
        <v>7.258601256</v>
      </c>
      <c r="H13" s="163">
        <v>8727.0</v>
      </c>
      <c r="I13" s="361">
        <v>75035.18006462269</v>
      </c>
      <c r="J13" s="418">
        <f t="shared" si="4"/>
        <v>8.598049738</v>
      </c>
      <c r="K13" s="361">
        <v>176.0</v>
      </c>
      <c r="L13" s="361">
        <v>877.3471772847605</v>
      </c>
      <c r="M13" s="418">
        <f t="shared" si="5"/>
        <v>4.984927144</v>
      </c>
      <c r="N13" s="163">
        <v>295.0</v>
      </c>
      <c r="O13" s="361">
        <v>1891.524185656373</v>
      </c>
      <c r="P13" s="418">
        <f t="shared" si="6"/>
        <v>6.411946392</v>
      </c>
      <c r="Q13" s="361">
        <f t="shared" ref="Q13:R13" si="24">B13+E13+H13+K13+N13</f>
        <v>16344</v>
      </c>
      <c r="R13" s="361">
        <f t="shared" si="24"/>
        <v>130311.7672</v>
      </c>
      <c r="S13" s="419">
        <f t="shared" si="8"/>
        <v>7.97306456</v>
      </c>
      <c r="U13" s="564" t="s">
        <v>59</v>
      </c>
      <c r="V13" s="163">
        <v>2468.0</v>
      </c>
      <c r="W13" s="361">
        <v>17729.817743690444</v>
      </c>
      <c r="X13" s="418">
        <f t="shared" si="9"/>
        <v>7.183880771</v>
      </c>
      <c r="Y13" s="163">
        <v>5986.0</v>
      </c>
      <c r="Z13" s="361">
        <v>36846.124172214935</v>
      </c>
      <c r="AA13" s="418">
        <f t="shared" si="10"/>
        <v>6.155383256</v>
      </c>
      <c r="AB13" s="163">
        <v>8564.0</v>
      </c>
      <c r="AC13" s="361">
        <v>69126.55865485339</v>
      </c>
      <c r="AD13" s="418">
        <f t="shared" si="11"/>
        <v>8.071760702</v>
      </c>
      <c r="AE13" s="361">
        <v>257.0</v>
      </c>
      <c r="AF13" s="361">
        <v>1136.9712242080627</v>
      </c>
      <c r="AG13" s="418">
        <f t="shared" si="21"/>
        <v>4.424012546</v>
      </c>
      <c r="AH13" s="163">
        <v>234.0</v>
      </c>
      <c r="AI13" s="361">
        <v>1372.3953750130968</v>
      </c>
      <c r="AJ13" s="418">
        <f t="shared" si="12"/>
        <v>5.8649375</v>
      </c>
      <c r="AK13" s="163">
        <v>17509.0</v>
      </c>
      <c r="AL13" s="361">
        <v>126211.86716997993</v>
      </c>
      <c r="AM13" s="419">
        <f t="shared" si="13"/>
        <v>7.208399519</v>
      </c>
      <c r="AO13" s="564" t="s">
        <v>59</v>
      </c>
      <c r="AP13" s="163">
        <v>1813.0</v>
      </c>
      <c r="AQ13" s="361">
        <v>18559.764919999998</v>
      </c>
      <c r="AR13" s="418">
        <f t="shared" si="14"/>
        <v>10.23704629</v>
      </c>
      <c r="AS13" s="163">
        <v>4930.0</v>
      </c>
      <c r="AT13" s="361">
        <v>42525.76806300007</v>
      </c>
      <c r="AU13" s="418">
        <f t="shared" si="15"/>
        <v>8.625916443</v>
      </c>
      <c r="AV13" s="163">
        <v>6768.0</v>
      </c>
      <c r="AW13" s="361">
        <v>69103.40741599997</v>
      </c>
      <c r="AX13" s="418">
        <f t="shared" si="16"/>
        <v>10.21031433</v>
      </c>
      <c r="AY13" s="163">
        <v>107.0</v>
      </c>
      <c r="AZ13" s="361">
        <v>1031.9349859999998</v>
      </c>
      <c r="BA13" s="418">
        <f t="shared" si="17"/>
        <v>9.644252206</v>
      </c>
      <c r="BB13" s="163">
        <v>13618.0</v>
      </c>
      <c r="BC13" s="361">
        <v>131220.87538500022</v>
      </c>
      <c r="BD13" s="419">
        <f t="shared" si="18"/>
        <v>9.63584046</v>
      </c>
    </row>
    <row r="14">
      <c r="A14" s="564" t="s">
        <v>60</v>
      </c>
      <c r="B14" s="163">
        <v>1062.0</v>
      </c>
      <c r="C14" s="361">
        <v>8726.933346731035</v>
      </c>
      <c r="D14" s="418">
        <f t="shared" si="2"/>
        <v>8.217451362</v>
      </c>
      <c r="E14" s="163">
        <v>3931.0</v>
      </c>
      <c r="F14" s="361">
        <v>31091.834815224316</v>
      </c>
      <c r="G14" s="418">
        <f t="shared" si="3"/>
        <v>7.909395781</v>
      </c>
      <c r="H14" s="163">
        <v>5939.0</v>
      </c>
      <c r="I14" s="361">
        <v>50152.49755222071</v>
      </c>
      <c r="J14" s="418">
        <f t="shared" si="4"/>
        <v>8.444603056</v>
      </c>
      <c r="K14" s="361">
        <v>356.0</v>
      </c>
      <c r="L14" s="361">
        <v>2205.457873991434</v>
      </c>
      <c r="M14" s="418">
        <f t="shared" si="5"/>
        <v>6.195106388</v>
      </c>
      <c r="N14" s="163">
        <v>103.0</v>
      </c>
      <c r="O14" s="361">
        <v>886.1221915123797</v>
      </c>
      <c r="P14" s="418">
        <f t="shared" si="6"/>
        <v>8.603128073</v>
      </c>
      <c r="Q14" s="361">
        <f t="shared" ref="Q14:R14" si="25">B14+E14+H14+K14+N14</f>
        <v>11391</v>
      </c>
      <c r="R14" s="361">
        <f t="shared" si="25"/>
        <v>93062.84578</v>
      </c>
      <c r="S14" s="419">
        <f t="shared" si="8"/>
        <v>8.169857412</v>
      </c>
      <c r="U14" s="564" t="s">
        <v>60</v>
      </c>
      <c r="V14" s="163">
        <v>1650.0</v>
      </c>
      <c r="W14" s="361">
        <v>11833.051559486083</v>
      </c>
      <c r="X14" s="418">
        <f t="shared" si="9"/>
        <v>7.1715464</v>
      </c>
      <c r="Y14" s="163">
        <v>4360.0</v>
      </c>
      <c r="Z14" s="361">
        <v>30429.611805459746</v>
      </c>
      <c r="AA14" s="418">
        <f t="shared" si="10"/>
        <v>6.979268763</v>
      </c>
      <c r="AB14" s="163">
        <v>6111.0</v>
      </c>
      <c r="AC14" s="361">
        <v>46607.67439699709</v>
      </c>
      <c r="AD14" s="418">
        <f t="shared" si="11"/>
        <v>7.626849026</v>
      </c>
      <c r="AE14" s="361">
        <v>454.0</v>
      </c>
      <c r="AF14" s="361">
        <v>2335.485251739978</v>
      </c>
      <c r="AG14" s="418">
        <f t="shared" si="21"/>
        <v>5.144240643</v>
      </c>
      <c r="AH14" s="163">
        <v>111.0</v>
      </c>
      <c r="AI14" s="361">
        <v>913.4155783340979</v>
      </c>
      <c r="AJ14" s="418">
        <f t="shared" si="12"/>
        <v>8.228969174</v>
      </c>
      <c r="AK14" s="163">
        <v>12686.0</v>
      </c>
      <c r="AL14" s="361">
        <v>92119.238592017</v>
      </c>
      <c r="AM14" s="419">
        <f t="shared" si="13"/>
        <v>7.261488144</v>
      </c>
      <c r="AO14" s="564" t="s">
        <v>60</v>
      </c>
      <c r="AP14" s="163">
        <v>1177.0</v>
      </c>
      <c r="AQ14" s="361">
        <v>10393.65477800002</v>
      </c>
      <c r="AR14" s="418">
        <f t="shared" si="14"/>
        <v>8.830632777</v>
      </c>
      <c r="AS14" s="163">
        <v>3325.0</v>
      </c>
      <c r="AT14" s="361">
        <v>29195.155739999995</v>
      </c>
      <c r="AU14" s="418">
        <f t="shared" si="15"/>
        <v>8.780497967</v>
      </c>
      <c r="AV14" s="163">
        <v>4647.0</v>
      </c>
      <c r="AW14" s="361">
        <v>43030.59227999992</v>
      </c>
      <c r="AX14" s="418">
        <f t="shared" si="16"/>
        <v>9.259864919</v>
      </c>
      <c r="AY14" s="163">
        <v>79.0</v>
      </c>
      <c r="AZ14" s="361">
        <v>725.9209790000001</v>
      </c>
      <c r="BA14" s="418">
        <f t="shared" si="17"/>
        <v>9.188873152</v>
      </c>
      <c r="BB14" s="163">
        <v>9228.0</v>
      </c>
      <c r="BC14" s="361">
        <v>83345.32377700011</v>
      </c>
      <c r="BD14" s="419">
        <f t="shared" si="18"/>
        <v>9.031786278</v>
      </c>
    </row>
    <row r="15">
      <c r="A15" s="564" t="s">
        <v>61</v>
      </c>
      <c r="B15" s="163">
        <v>439.0</v>
      </c>
      <c r="C15" s="361">
        <v>3091.326239439643</v>
      </c>
      <c r="D15" s="418">
        <f t="shared" si="2"/>
        <v>7.04174542</v>
      </c>
      <c r="E15" s="163">
        <v>1615.0</v>
      </c>
      <c r="F15" s="361">
        <v>12244.361706296744</v>
      </c>
      <c r="G15" s="418">
        <f t="shared" si="3"/>
        <v>7.581648115</v>
      </c>
      <c r="H15" s="163">
        <v>2406.0</v>
      </c>
      <c r="I15" s="361">
        <v>17805.648196370974</v>
      </c>
      <c r="J15" s="418">
        <f t="shared" si="4"/>
        <v>7.400518785</v>
      </c>
      <c r="K15" s="361">
        <v>463.0</v>
      </c>
      <c r="L15" s="361">
        <v>2698.8417660431396</v>
      </c>
      <c r="M15" s="418">
        <f t="shared" si="5"/>
        <v>5.829031892</v>
      </c>
      <c r="N15" s="163">
        <v>53.0</v>
      </c>
      <c r="O15" s="361">
        <v>407.9087382094834</v>
      </c>
      <c r="P15" s="418">
        <f t="shared" si="6"/>
        <v>7.696391287</v>
      </c>
      <c r="Q15" s="361">
        <f t="shared" ref="Q15:R15" si="26">B15+E15+H15+K15+N15</f>
        <v>4976</v>
      </c>
      <c r="R15" s="361">
        <f t="shared" si="26"/>
        <v>36248.08665</v>
      </c>
      <c r="S15" s="419">
        <f t="shared" si="8"/>
        <v>7.284583329</v>
      </c>
      <c r="U15" s="564" t="s">
        <v>61</v>
      </c>
      <c r="V15" s="163">
        <v>536.0</v>
      </c>
      <c r="W15" s="361">
        <v>3267.405009399607</v>
      </c>
      <c r="X15" s="418">
        <f t="shared" si="9"/>
        <v>6.095904868</v>
      </c>
      <c r="Y15" s="163">
        <v>1419.0</v>
      </c>
      <c r="Z15" s="361">
        <v>9124.091300792414</v>
      </c>
      <c r="AA15" s="418">
        <f t="shared" si="10"/>
        <v>6.429944539</v>
      </c>
      <c r="AB15" s="163">
        <v>2278.0</v>
      </c>
      <c r="AC15" s="361">
        <v>15484.24909274986</v>
      </c>
      <c r="AD15" s="418">
        <f t="shared" si="11"/>
        <v>6.797299865</v>
      </c>
      <c r="AE15" s="361">
        <v>554.0</v>
      </c>
      <c r="AF15" s="361">
        <v>2788.4200348493955</v>
      </c>
      <c r="AG15" s="418">
        <f t="shared" si="21"/>
        <v>5.03324916</v>
      </c>
      <c r="AH15" s="163">
        <v>46.0</v>
      </c>
      <c r="AI15" s="361">
        <v>271.2922441248593</v>
      </c>
      <c r="AJ15" s="418">
        <f t="shared" si="12"/>
        <v>5.897657481</v>
      </c>
      <c r="AK15" s="163">
        <v>4833.0</v>
      </c>
      <c r="AL15" s="361">
        <v>30935.457681916134</v>
      </c>
      <c r="AM15" s="419">
        <f t="shared" si="13"/>
        <v>6.40088096</v>
      </c>
      <c r="AO15" s="564" t="s">
        <v>61</v>
      </c>
      <c r="AP15" s="163">
        <v>351.0</v>
      </c>
      <c r="AQ15" s="361">
        <v>2817.1532540000017</v>
      </c>
      <c r="AR15" s="418">
        <f t="shared" si="14"/>
        <v>8.026077647</v>
      </c>
      <c r="AS15" s="163">
        <v>998.0</v>
      </c>
      <c r="AT15" s="361">
        <v>7822.479936</v>
      </c>
      <c r="AU15" s="418">
        <f t="shared" si="15"/>
        <v>7.838156248</v>
      </c>
      <c r="AV15" s="163">
        <v>1622.0</v>
      </c>
      <c r="AW15" s="361">
        <v>14007.66998600002</v>
      </c>
      <c r="AX15" s="418">
        <f t="shared" si="16"/>
        <v>8.63604808</v>
      </c>
      <c r="AY15" s="163">
        <v>46.0</v>
      </c>
      <c r="AZ15" s="361">
        <v>435.125522</v>
      </c>
      <c r="BA15" s="418">
        <f t="shared" si="17"/>
        <v>9.459250478</v>
      </c>
      <c r="BB15" s="163">
        <v>3017.0</v>
      </c>
      <c r="BC15" s="361">
        <v>25082.428698000032</v>
      </c>
      <c r="BD15" s="419">
        <f t="shared" si="18"/>
        <v>8.313698607</v>
      </c>
    </row>
    <row r="16">
      <c r="A16" s="564" t="s">
        <v>62</v>
      </c>
      <c r="B16" s="163">
        <v>32.0</v>
      </c>
      <c r="C16" s="361">
        <v>200.89480000000003</v>
      </c>
      <c r="D16" s="418">
        <f t="shared" si="2"/>
        <v>6.2779625</v>
      </c>
      <c r="E16" s="163">
        <v>171.0</v>
      </c>
      <c r="F16" s="361">
        <v>1234.0223918256893</v>
      </c>
      <c r="G16" s="418">
        <f t="shared" si="3"/>
        <v>7.216505215</v>
      </c>
      <c r="H16" s="163">
        <v>298.0</v>
      </c>
      <c r="I16" s="361">
        <v>2067.6300158730155</v>
      </c>
      <c r="J16" s="418">
        <f t="shared" si="4"/>
        <v>6.938355758</v>
      </c>
      <c r="K16" s="361">
        <v>216.0</v>
      </c>
      <c r="L16" s="361">
        <v>1233.126692676027</v>
      </c>
      <c r="M16" s="418">
        <f t="shared" si="5"/>
        <v>5.708919874</v>
      </c>
      <c r="N16" s="163">
        <v>16.0</v>
      </c>
      <c r="O16" s="361">
        <v>149.42000000000002</v>
      </c>
      <c r="P16" s="418">
        <f t="shared" si="6"/>
        <v>9.33875</v>
      </c>
      <c r="Q16" s="361">
        <f t="shared" ref="Q16:R16" si="27">B16+E16+H16+K16+N16</f>
        <v>733</v>
      </c>
      <c r="R16" s="361">
        <f t="shared" si="27"/>
        <v>4885.0939</v>
      </c>
      <c r="S16" s="419">
        <f t="shared" si="8"/>
        <v>6.66452101</v>
      </c>
      <c r="U16" s="564" t="s">
        <v>62</v>
      </c>
      <c r="V16" s="163">
        <v>31.0</v>
      </c>
      <c r="W16" s="361">
        <v>241.07220833333335</v>
      </c>
      <c r="X16" s="418">
        <f t="shared" si="9"/>
        <v>7.776522849</v>
      </c>
      <c r="Y16" s="163">
        <v>115.0</v>
      </c>
      <c r="Z16" s="361">
        <v>744.7426670492566</v>
      </c>
      <c r="AA16" s="418">
        <f t="shared" si="10"/>
        <v>6.476023192</v>
      </c>
      <c r="AB16" s="163">
        <v>246.0</v>
      </c>
      <c r="AC16" s="361">
        <v>1803.123165065408</v>
      </c>
      <c r="AD16" s="418">
        <f t="shared" si="11"/>
        <v>7.329768964</v>
      </c>
      <c r="AE16" s="361">
        <v>205.0</v>
      </c>
      <c r="AF16" s="361">
        <v>1075.0396324322164</v>
      </c>
      <c r="AG16" s="418">
        <f t="shared" si="21"/>
        <v>5.244095768</v>
      </c>
      <c r="AH16" s="163">
        <v>12.0</v>
      </c>
      <c r="AI16" s="361">
        <v>103.905</v>
      </c>
      <c r="AJ16" s="418">
        <f t="shared" si="12"/>
        <v>8.65875</v>
      </c>
      <c r="AK16" s="163">
        <v>609.0</v>
      </c>
      <c r="AL16" s="361">
        <v>3967.8826728802146</v>
      </c>
      <c r="AM16" s="419">
        <f t="shared" si="13"/>
        <v>6.515406688</v>
      </c>
      <c r="AO16" s="564" t="s">
        <v>62</v>
      </c>
      <c r="AP16" s="163">
        <v>13.0</v>
      </c>
      <c r="AQ16" s="361">
        <v>107.71920000000001</v>
      </c>
      <c r="AR16" s="418">
        <f t="shared" si="14"/>
        <v>8.286092308</v>
      </c>
      <c r="AS16" s="163">
        <v>39.0</v>
      </c>
      <c r="AT16" s="361">
        <v>364.9288210000001</v>
      </c>
      <c r="AU16" s="418">
        <f t="shared" si="15"/>
        <v>9.357149256</v>
      </c>
      <c r="AV16" s="163">
        <v>126.0</v>
      </c>
      <c r="AW16" s="361">
        <v>1176.1437540000006</v>
      </c>
      <c r="AX16" s="418">
        <f t="shared" si="16"/>
        <v>9.334474238</v>
      </c>
      <c r="AY16" s="163">
        <v>2.0</v>
      </c>
      <c r="AZ16" s="361">
        <v>19.380000000000003</v>
      </c>
      <c r="BA16" s="418">
        <f t="shared" si="17"/>
        <v>9.69</v>
      </c>
      <c r="BB16" s="163">
        <v>180.0</v>
      </c>
      <c r="BC16" s="361">
        <v>1668.171775000001</v>
      </c>
      <c r="BD16" s="419">
        <f t="shared" si="18"/>
        <v>9.267620972</v>
      </c>
    </row>
    <row r="17">
      <c r="A17" s="568" t="s">
        <v>64</v>
      </c>
      <c r="B17" s="173">
        <v>1.0</v>
      </c>
      <c r="C17" s="365">
        <v>5.9</v>
      </c>
      <c r="D17" s="447">
        <f t="shared" si="2"/>
        <v>5.9</v>
      </c>
      <c r="E17" s="173"/>
      <c r="F17" s="365"/>
      <c r="G17" s="447" t="str">
        <f t="shared" si="3"/>
        <v/>
      </c>
      <c r="H17" s="173">
        <v>3.0</v>
      </c>
      <c r="I17" s="365">
        <v>37.9</v>
      </c>
      <c r="J17" s="447">
        <f t="shared" si="4"/>
        <v>12.63333333</v>
      </c>
      <c r="K17" s="365">
        <v>41.0</v>
      </c>
      <c r="L17" s="365">
        <v>208.149</v>
      </c>
      <c r="M17" s="447">
        <f t="shared" si="5"/>
        <v>5.076804878</v>
      </c>
      <c r="N17" s="173"/>
      <c r="O17" s="365"/>
      <c r="P17" s="447" t="str">
        <f t="shared" si="6"/>
        <v/>
      </c>
      <c r="Q17" s="365">
        <f t="shared" ref="Q17:R17" si="28">B17+E17+H17+K17+N17</f>
        <v>45</v>
      </c>
      <c r="R17" s="365">
        <f t="shared" si="28"/>
        <v>251.949</v>
      </c>
      <c r="S17" s="448">
        <f t="shared" si="8"/>
        <v>5.598866667</v>
      </c>
      <c r="U17" s="568" t="s">
        <v>65</v>
      </c>
      <c r="V17" s="173"/>
      <c r="W17" s="365"/>
      <c r="X17" s="447" t="str">
        <f t="shared" si="9"/>
        <v/>
      </c>
      <c r="Y17" s="173">
        <v>1.0</v>
      </c>
      <c r="Z17" s="365">
        <v>0.8</v>
      </c>
      <c r="AA17" s="447">
        <f t="shared" si="10"/>
        <v>0.8</v>
      </c>
      <c r="AB17" s="173">
        <v>2.0</v>
      </c>
      <c r="AC17" s="365">
        <v>8.01</v>
      </c>
      <c r="AD17" s="447">
        <f t="shared" si="11"/>
        <v>4.005</v>
      </c>
      <c r="AE17" s="365">
        <v>29.0</v>
      </c>
      <c r="AF17" s="365">
        <v>98.73773860182368</v>
      </c>
      <c r="AG17" s="447">
        <f t="shared" si="21"/>
        <v>3.404749607</v>
      </c>
      <c r="AH17" s="173"/>
      <c r="AI17" s="365"/>
      <c r="AJ17" s="447"/>
      <c r="AK17" s="173">
        <v>32.0</v>
      </c>
      <c r="AL17" s="365">
        <v>107.54773860182368</v>
      </c>
      <c r="AM17" s="448">
        <f t="shared" si="13"/>
        <v>3.360866831</v>
      </c>
      <c r="AO17" s="568" t="s">
        <v>65</v>
      </c>
      <c r="AP17" s="173"/>
      <c r="AQ17" s="365"/>
      <c r="AR17" s="447"/>
      <c r="AS17" s="173"/>
      <c r="AT17" s="365"/>
      <c r="AU17" s="447"/>
      <c r="AV17" s="173">
        <v>6.0</v>
      </c>
      <c r="AW17" s="365">
        <v>26.0</v>
      </c>
      <c r="AX17" s="447">
        <f t="shared" si="16"/>
        <v>4.333333333</v>
      </c>
      <c r="AY17" s="173"/>
      <c r="AZ17" s="365"/>
      <c r="BA17" s="447"/>
      <c r="BB17" s="173">
        <v>6.0</v>
      </c>
      <c r="BC17" s="365">
        <v>26.0</v>
      </c>
      <c r="BD17" s="448">
        <f t="shared" si="18"/>
        <v>4.333333333</v>
      </c>
    </row>
    <row r="18">
      <c r="A18" s="569" t="s">
        <v>13</v>
      </c>
      <c r="B18" s="371">
        <f t="shared" ref="B18:C18" si="29">SUM(B7:B17)</f>
        <v>8315</v>
      </c>
      <c r="C18" s="372">
        <f t="shared" si="29"/>
        <v>58594.5598</v>
      </c>
      <c r="D18" s="570">
        <f>C18/B18</f>
        <v>7.046850246</v>
      </c>
      <c r="E18" s="371">
        <f t="shared" ref="E18:F18" si="30">SUM(E7:E17)</f>
        <v>28541</v>
      </c>
      <c r="F18" s="372">
        <f t="shared" si="30"/>
        <v>191168.4419</v>
      </c>
      <c r="G18" s="570">
        <f>F18/E18</f>
        <v>6.698028867</v>
      </c>
      <c r="H18" s="371">
        <f t="shared" ref="H18:I18" si="31">SUM(H7:H17)</f>
        <v>42959</v>
      </c>
      <c r="I18" s="372">
        <f t="shared" si="31"/>
        <v>339305.1905</v>
      </c>
      <c r="J18" s="570">
        <f>I18/H18</f>
        <v>7.898349368</v>
      </c>
      <c r="K18" s="372">
        <f t="shared" ref="K18:L18" si="32">SUM(K7:K17)</f>
        <v>1373</v>
      </c>
      <c r="L18" s="372">
        <f t="shared" si="32"/>
        <v>8074.889489</v>
      </c>
      <c r="M18" s="570">
        <f>L18/K18</f>
        <v>5.881201376</v>
      </c>
      <c r="N18" s="371">
        <f t="shared" ref="N18:O18" si="33">SUM(N7:N17)</f>
        <v>2389</v>
      </c>
      <c r="O18" s="372">
        <f t="shared" si="33"/>
        <v>12730.22682</v>
      </c>
      <c r="P18" s="570">
        <f>O18/N18</f>
        <v>5.32868431</v>
      </c>
      <c r="Q18" s="372">
        <f t="shared" ref="Q18:R18" si="34">SUM(Q7:Q17)</f>
        <v>83577</v>
      </c>
      <c r="R18" s="372">
        <f t="shared" si="34"/>
        <v>609873.3085</v>
      </c>
      <c r="S18" s="571">
        <f t="shared" ref="S18:S19" si="36">R18/Q18</f>
        <v>7.297142856</v>
      </c>
      <c r="U18" s="569" t="s">
        <v>13</v>
      </c>
      <c r="V18" s="371">
        <v>14225.0</v>
      </c>
      <c r="W18" s="372">
        <v>88287.91902912874</v>
      </c>
      <c r="X18" s="570">
        <f t="shared" ref="X18:X19" si="37">W18/V18</f>
        <v>6.206532093</v>
      </c>
      <c r="Y18" s="371">
        <v>34510.0</v>
      </c>
      <c r="Z18" s="372">
        <v>194322.33465377532</v>
      </c>
      <c r="AA18" s="570">
        <f t="shared" si="10"/>
        <v>5.630899295</v>
      </c>
      <c r="AB18" s="371">
        <v>47401.0</v>
      </c>
      <c r="AC18" s="372">
        <v>343602.0456869707</v>
      </c>
      <c r="AD18" s="570">
        <f t="shared" si="11"/>
        <v>7.248835377</v>
      </c>
      <c r="AE18" s="372">
        <v>1739.0</v>
      </c>
      <c r="AF18" s="372">
        <v>8586.873881810836</v>
      </c>
      <c r="AG18" s="570">
        <f t="shared" si="21"/>
        <v>4.937822819</v>
      </c>
      <c r="AH18" s="371">
        <v>2980.0</v>
      </c>
      <c r="AI18" s="372">
        <v>13802.125291413873</v>
      </c>
      <c r="AJ18" s="570">
        <f t="shared" ref="AJ18:AJ19" si="38">AI18/AH18</f>
        <v>4.631585668</v>
      </c>
      <c r="AK18" s="371">
        <v>100855.0</v>
      </c>
      <c r="AL18" s="372">
        <v>648601.2985430994</v>
      </c>
      <c r="AM18" s="571">
        <f t="shared" si="13"/>
        <v>6.431027699</v>
      </c>
      <c r="AO18" s="569" t="s">
        <v>13</v>
      </c>
      <c r="AP18" s="371">
        <v>9726.0</v>
      </c>
      <c r="AQ18" s="372">
        <v>91631.45108999977</v>
      </c>
      <c r="AR18" s="570">
        <f>AQ18/AP18</f>
        <v>9.421288411</v>
      </c>
      <c r="AS18" s="371">
        <v>25534.0</v>
      </c>
      <c r="AT18" s="372">
        <v>212409.7102089994</v>
      </c>
      <c r="AU18" s="570">
        <f>AT18/AS18</f>
        <v>8.318700956</v>
      </c>
      <c r="AV18" s="371">
        <v>35320.0</v>
      </c>
      <c r="AW18" s="372">
        <v>357150.72311299853</v>
      </c>
      <c r="AX18" s="570">
        <f t="shared" si="16"/>
        <v>10.11185513</v>
      </c>
      <c r="AY18" s="371">
        <v>1408.0</v>
      </c>
      <c r="AZ18" s="372">
        <v>10677.055218000001</v>
      </c>
      <c r="BA18" s="570">
        <f>AZ18/AY18</f>
        <v>7.583135808</v>
      </c>
      <c r="BB18" s="371">
        <v>71988.0</v>
      </c>
      <c r="BC18" s="372">
        <v>671868.9396299999</v>
      </c>
      <c r="BD18" s="571">
        <f t="shared" si="18"/>
        <v>9.333068562</v>
      </c>
    </row>
    <row r="19" ht="15.75" customHeight="1">
      <c r="A19" s="572" t="s">
        <v>42</v>
      </c>
      <c r="B19" s="197">
        <f t="shared" ref="B19:R19" si="35">V18</f>
        <v>14225</v>
      </c>
      <c r="C19" s="384">
        <f t="shared" si="35"/>
        <v>88287.91903</v>
      </c>
      <c r="D19" s="573">
        <f t="shared" si="35"/>
        <v>6.206532093</v>
      </c>
      <c r="E19" s="197">
        <f t="shared" si="35"/>
        <v>34510</v>
      </c>
      <c r="F19" s="384">
        <f t="shared" si="35"/>
        <v>194322.3347</v>
      </c>
      <c r="G19" s="573">
        <f t="shared" si="35"/>
        <v>5.630899295</v>
      </c>
      <c r="H19" s="197">
        <f t="shared" si="35"/>
        <v>47401</v>
      </c>
      <c r="I19" s="384">
        <f t="shared" si="35"/>
        <v>343602.0457</v>
      </c>
      <c r="J19" s="573">
        <f t="shared" si="35"/>
        <v>7.248835377</v>
      </c>
      <c r="K19" s="384">
        <f t="shared" si="35"/>
        <v>1739</v>
      </c>
      <c r="L19" s="384">
        <f t="shared" si="35"/>
        <v>8586.873882</v>
      </c>
      <c r="M19" s="573">
        <f t="shared" si="35"/>
        <v>4.937822819</v>
      </c>
      <c r="N19" s="197">
        <f t="shared" si="35"/>
        <v>2980</v>
      </c>
      <c r="O19" s="384">
        <f t="shared" si="35"/>
        <v>13802.12529</v>
      </c>
      <c r="P19" s="573">
        <f t="shared" si="35"/>
        <v>4.631585668</v>
      </c>
      <c r="Q19" s="197">
        <f t="shared" si="35"/>
        <v>100855</v>
      </c>
      <c r="R19" s="384">
        <f t="shared" si="35"/>
        <v>648601.2985</v>
      </c>
      <c r="S19" s="574">
        <f t="shared" si="36"/>
        <v>6.431027699</v>
      </c>
      <c r="U19" s="572" t="s">
        <v>45</v>
      </c>
      <c r="V19" s="197">
        <v>9726.0</v>
      </c>
      <c r="W19" s="384">
        <v>91631.45108999977</v>
      </c>
      <c r="X19" s="573">
        <f t="shared" si="37"/>
        <v>9.421288411</v>
      </c>
      <c r="Y19" s="197">
        <v>25534.0</v>
      </c>
      <c r="Z19" s="384">
        <v>212409.7102089994</v>
      </c>
      <c r="AA19" s="573">
        <f t="shared" si="10"/>
        <v>8.318700956</v>
      </c>
      <c r="AB19" s="197">
        <v>35320.0</v>
      </c>
      <c r="AC19" s="384">
        <v>357150.72311299853</v>
      </c>
      <c r="AD19" s="573">
        <f t="shared" si="11"/>
        <v>10.11185513</v>
      </c>
      <c r="AE19" s="575"/>
      <c r="AF19" s="576"/>
      <c r="AG19" s="577"/>
      <c r="AH19" s="197">
        <v>1408.0</v>
      </c>
      <c r="AI19" s="384">
        <v>10677.055218000001</v>
      </c>
      <c r="AJ19" s="573">
        <f t="shared" si="38"/>
        <v>7.583135808</v>
      </c>
      <c r="AK19" s="197">
        <v>71988.0</v>
      </c>
      <c r="AL19" s="384">
        <v>671868.9396299999</v>
      </c>
      <c r="AM19" s="574">
        <f t="shared" si="13"/>
        <v>9.333068562</v>
      </c>
    </row>
    <row r="20">
      <c r="A20" s="578" t="s">
        <v>247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9"/>
      <c r="U20" s="578" t="s">
        <v>247</v>
      </c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  <c r="AG20" s="558"/>
      <c r="AH20" s="558"/>
      <c r="AI20" s="558"/>
      <c r="AJ20" s="558"/>
      <c r="AK20" s="558"/>
      <c r="AL20" s="558"/>
      <c r="AM20" s="559"/>
      <c r="AO20" s="579" t="s">
        <v>247</v>
      </c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17"/>
    </row>
    <row r="21" ht="15.75" customHeight="1">
      <c r="A21" s="563" t="s">
        <v>50</v>
      </c>
      <c r="B21" s="416">
        <f t="shared" ref="B21:C21" si="39">IF(ISBLANK(B7),"",B7*100/B$18)</f>
        <v>0.08418520746</v>
      </c>
      <c r="C21" s="416">
        <f t="shared" si="39"/>
        <v>0.02722095713</v>
      </c>
      <c r="D21" s="416"/>
      <c r="E21" s="416">
        <f t="shared" ref="E21:F21" si="40">IF(ISBLANK(E7),"",E7*100/E$18)</f>
        <v>0.1051119442</v>
      </c>
      <c r="F21" s="416">
        <f t="shared" si="40"/>
        <v>0.06885158381</v>
      </c>
      <c r="G21" s="416"/>
      <c r="H21" s="416">
        <f t="shared" ref="H21:I21" si="41">IF(ISBLANK(H7),"",H7*100/H$18)</f>
        <v>0.06750622687</v>
      </c>
      <c r="I21" s="416">
        <f t="shared" si="41"/>
        <v>0.01735389103</v>
      </c>
      <c r="J21" s="416"/>
      <c r="K21" s="416" t="str">
        <f t="shared" ref="K21:L21" si="42">IF(ISBLANK(K7),"",K7*100/K$18)</f>
        <v/>
      </c>
      <c r="L21" s="416" t="str">
        <f t="shared" si="42"/>
        <v/>
      </c>
      <c r="M21" s="416"/>
      <c r="N21" s="416" t="str">
        <f t="shared" ref="N21:O21" si="43">IF(ISBLANK(N7),"",N7*100/N$18)</f>
        <v/>
      </c>
      <c r="O21" s="416" t="str">
        <f t="shared" si="43"/>
        <v/>
      </c>
      <c r="P21" s="416"/>
      <c r="Q21" s="416">
        <f t="shared" ref="Q21:R21" si="44">IF(ISBLANK(Q7),"",Q7*100/Q$18)</f>
        <v>0.07896909437</v>
      </c>
      <c r="R21" s="416">
        <f t="shared" si="44"/>
        <v>0.03385213783</v>
      </c>
      <c r="S21" s="417"/>
      <c r="U21" s="563" t="s">
        <v>50</v>
      </c>
      <c r="V21" s="416">
        <f t="shared" ref="V21:W21" si="45">V7*100/V$18</f>
        <v>0.1054481547</v>
      </c>
      <c r="W21" s="416">
        <f t="shared" si="45"/>
        <v>0.0531618601</v>
      </c>
      <c r="X21" s="416"/>
      <c r="Y21" s="416">
        <f t="shared" ref="Y21:Z21" si="46">Y7*100/Y$18</f>
        <v>0.1043175891</v>
      </c>
      <c r="Z21" s="416">
        <f t="shared" si="46"/>
        <v>0.08242476854</v>
      </c>
      <c r="AA21" s="416"/>
      <c r="AB21" s="416">
        <f t="shared" ref="AB21:AC21" si="47">AB7*100/AB$18</f>
        <v>0.08860572562</v>
      </c>
      <c r="AC21" s="416">
        <f t="shared" si="47"/>
        <v>0.02441871012</v>
      </c>
      <c r="AD21" s="416"/>
      <c r="AE21" s="416"/>
      <c r="AF21" s="416"/>
      <c r="AG21" s="416"/>
      <c r="AH21" s="416">
        <f t="shared" ref="AH21:AI21" si="48">AH7*100/AH$18</f>
        <v>0.2013422819</v>
      </c>
      <c r="AI21" s="416">
        <f t="shared" si="48"/>
        <v>0.04729137398</v>
      </c>
      <c r="AJ21" s="416"/>
      <c r="AK21" s="416">
        <f t="shared" ref="AK21:AL21" si="49">AK7*100/AK$18</f>
        <v>0.09816072579</v>
      </c>
      <c r="AL21" s="416">
        <f t="shared" si="49"/>
        <v>0.045873426</v>
      </c>
      <c r="AM21" s="417"/>
      <c r="AO21" s="582" t="s">
        <v>50</v>
      </c>
      <c r="AP21" s="583">
        <f t="shared" ref="AP21:AQ21" si="50">AP7*100/AP$18</f>
        <v>0.2056343821</v>
      </c>
      <c r="AQ21" s="583">
        <f t="shared" si="50"/>
        <v>0.08223704536</v>
      </c>
      <c r="AR21" s="583"/>
      <c r="AS21" s="583">
        <f t="shared" ref="AS21:AT21" si="51">AS7*100/AS$18</f>
        <v>0.2036500352</v>
      </c>
      <c r="AT21" s="583">
        <f t="shared" si="51"/>
        <v>0.1026829446</v>
      </c>
      <c r="AU21" s="583"/>
      <c r="AV21" s="583">
        <f t="shared" ref="AV21:AW21" si="52">AV7*100/AV$18</f>
        <v>0.1160815402</v>
      </c>
      <c r="AW21" s="583">
        <f t="shared" si="52"/>
        <v>0.03325477937</v>
      </c>
      <c r="AX21" s="583"/>
      <c r="AY21" s="583">
        <f t="shared" ref="AY21:AZ21" si="53">AY7*100/AY$18</f>
        <v>0.2840909091</v>
      </c>
      <c r="AZ21" s="583">
        <f t="shared" si="53"/>
        <v>0.08217780859</v>
      </c>
      <c r="BA21" s="583"/>
      <c r="BB21" s="583">
        <f t="shared" ref="BB21:BC21" si="54">BB7*100/BB$18</f>
        <v>0.1625270878</v>
      </c>
      <c r="BC21" s="583">
        <f t="shared" si="54"/>
        <v>0.06266213143</v>
      </c>
      <c r="BD21" s="586"/>
    </row>
    <row r="22" ht="15.75" customHeight="1">
      <c r="A22" s="564" t="s">
        <v>53</v>
      </c>
      <c r="B22" s="418">
        <f t="shared" ref="B22:C22" si="55">IF(ISBLANK(B8),"",B8*100/B$18)</f>
        <v>0.577269994</v>
      </c>
      <c r="C22" s="418">
        <f t="shared" si="55"/>
        <v>0.1731713197</v>
      </c>
      <c r="D22" s="418"/>
      <c r="E22" s="418">
        <f t="shared" ref="E22:F22" si="56">IF(ISBLANK(E8),"",E8*100/E$18)</f>
        <v>0.5956343506</v>
      </c>
      <c r="F22" s="418">
        <f t="shared" si="56"/>
        <v>0.3710448774</v>
      </c>
      <c r="G22" s="418"/>
      <c r="H22" s="418">
        <f t="shared" ref="H22:I22" si="57">IF(ISBLANK(H8),"",H8*100/H$18)</f>
        <v>0.3910705556</v>
      </c>
      <c r="I22" s="418">
        <f t="shared" si="57"/>
        <v>0.2019652536</v>
      </c>
      <c r="J22" s="418"/>
      <c r="K22" s="418" t="str">
        <f t="shared" ref="K22:L22" si="58">IF(ISBLANK(K8),"",K8*100/K$18)</f>
        <v/>
      </c>
      <c r="L22" s="418" t="str">
        <f t="shared" si="58"/>
        <v/>
      </c>
      <c r="M22" s="418"/>
      <c r="N22" s="418">
        <f t="shared" ref="N22:O22" si="59">IF(ISBLANK(N8),"",N8*100/N$18)</f>
        <v>0.7115948095</v>
      </c>
      <c r="O22" s="418">
        <f t="shared" si="59"/>
        <v>0.253717471</v>
      </c>
      <c r="P22" s="418"/>
      <c r="Q22" s="418">
        <f t="shared" ref="Q22:R22" si="60">IF(ISBLANK(Q8),"",Q8*100/Q$18)</f>
        <v>0.4821900762</v>
      </c>
      <c r="R22" s="418">
        <f t="shared" si="60"/>
        <v>0.2506040287</v>
      </c>
      <c r="S22" s="419"/>
      <c r="U22" s="564" t="s">
        <v>53</v>
      </c>
      <c r="V22" s="418">
        <f t="shared" ref="V22:W22" si="61">V8*100/V$18</f>
        <v>0.7803163445</v>
      </c>
      <c r="W22" s="418">
        <f t="shared" si="61"/>
        <v>0.4356904149</v>
      </c>
      <c r="X22" s="418"/>
      <c r="Y22" s="418">
        <f t="shared" ref="Y22:Z22" si="62">Y8*100/Y$18</f>
        <v>0.7273254129</v>
      </c>
      <c r="Z22" s="418">
        <f t="shared" si="62"/>
        <v>0.3581432416</v>
      </c>
      <c r="AA22" s="418"/>
      <c r="AB22" s="418">
        <f t="shared" ref="AB22:AC22" si="63">AB8*100/AB$18</f>
        <v>0.6434463408</v>
      </c>
      <c r="AC22" s="418">
        <f t="shared" si="63"/>
        <v>0.2278165184</v>
      </c>
      <c r="AD22" s="418"/>
      <c r="AE22" s="418"/>
      <c r="AF22" s="418"/>
      <c r="AG22" s="418"/>
      <c r="AH22" s="418">
        <f t="shared" ref="AH22:AI22" si="64">AH8*100/AH$18</f>
        <v>0.6375838926</v>
      </c>
      <c r="AI22" s="418">
        <f t="shared" si="64"/>
        <v>0.3146838232</v>
      </c>
      <c r="AJ22" s="418"/>
      <c r="AK22" s="418">
        <f t="shared" ref="AK22:AL22" si="65">AK8*100/AK$18</f>
        <v>0.6801844232</v>
      </c>
      <c r="AL22" s="418">
        <f t="shared" si="65"/>
        <v>0.2939910214</v>
      </c>
      <c r="AM22" s="419"/>
      <c r="AO22" s="564" t="s">
        <v>53</v>
      </c>
      <c r="AP22" s="418">
        <f t="shared" ref="AP22:AQ22" si="66">AP8*100/AP$18</f>
        <v>1.02817191</v>
      </c>
      <c r="AQ22" s="418">
        <f t="shared" si="66"/>
        <v>0.6154352652</v>
      </c>
      <c r="AR22" s="418"/>
      <c r="AS22" s="418">
        <f t="shared" ref="AS22:AT22" si="67">AS8*100/AS$18</f>
        <v>0.8420145688</v>
      </c>
      <c r="AT22" s="418">
        <f t="shared" si="67"/>
        <v>0.4885031296</v>
      </c>
      <c r="AU22" s="418"/>
      <c r="AV22" s="418">
        <f t="shared" ref="AV22:AW22" si="68">AV8*100/AV$18</f>
        <v>0.9003397508</v>
      </c>
      <c r="AW22" s="418">
        <f t="shared" si="68"/>
        <v>0.3917932364</v>
      </c>
      <c r="AX22" s="418"/>
      <c r="AY22" s="418">
        <f t="shared" ref="AY22:AZ22" si="69">AY8*100/AY$18</f>
        <v>1.136363636</v>
      </c>
      <c r="AZ22" s="418">
        <f t="shared" si="69"/>
        <v>0.4381064258</v>
      </c>
      <c r="BA22" s="418"/>
      <c r="BB22" s="418">
        <f t="shared" ref="BB22:BC22" si="70">BB8*100/BB$18</f>
        <v>0.9015391454</v>
      </c>
      <c r="BC22" s="418">
        <f t="shared" si="70"/>
        <v>0.4536047744</v>
      </c>
      <c r="BD22" s="419"/>
    </row>
    <row r="23" ht="15.75" customHeight="1">
      <c r="A23" s="564" t="s">
        <v>54</v>
      </c>
      <c r="B23" s="418">
        <f t="shared" ref="B23:C23" si="71">IF(ISBLANK(B9),"",B9*100/B$18)</f>
        <v>3.547805171</v>
      </c>
      <c r="C23" s="418">
        <f t="shared" si="71"/>
        <v>2.144631555</v>
      </c>
      <c r="D23" s="418"/>
      <c r="E23" s="418">
        <f t="shared" ref="E23:F23" si="72">IF(ISBLANK(E9),"",E9*100/E$18)</f>
        <v>3.405626993</v>
      </c>
      <c r="F23" s="418">
        <f t="shared" si="72"/>
        <v>2.246333677</v>
      </c>
      <c r="G23" s="418"/>
      <c r="H23" s="418">
        <f t="shared" ref="H23:I23" si="73">IF(ISBLANK(H9),"",H9*100/H$18)</f>
        <v>3.147186853</v>
      </c>
      <c r="I23" s="418">
        <f t="shared" si="73"/>
        <v>1.68137151</v>
      </c>
      <c r="J23" s="418"/>
      <c r="K23" s="418" t="str">
        <f t="shared" ref="K23:L23" si="74">IF(ISBLANK(K9),"",K9*100/K$18)</f>
        <v/>
      </c>
      <c r="L23" s="418" t="str">
        <f t="shared" si="74"/>
        <v/>
      </c>
      <c r="M23" s="418"/>
      <c r="N23" s="418">
        <f t="shared" ref="N23:O23" si="75">IF(ISBLANK(N9),"",N9*100/N$18)</f>
        <v>3.934700712</v>
      </c>
      <c r="O23" s="418">
        <f t="shared" si="75"/>
        <v>3.079713389</v>
      </c>
      <c r="P23" s="418"/>
      <c r="Q23" s="418">
        <f t="shared" ref="Q23:R23" si="76">IF(ISBLANK(Q9),"",Q9*100/Q$18)</f>
        <v>3.246108379</v>
      </c>
      <c r="R23" s="418">
        <f t="shared" si="76"/>
        <v>1.909897293</v>
      </c>
      <c r="S23" s="419"/>
      <c r="U23" s="564" t="s">
        <v>54</v>
      </c>
      <c r="V23" s="418">
        <f t="shared" ref="V23:W23" si="77">V9*100/V$18</f>
        <v>4.90685413</v>
      </c>
      <c r="W23" s="418">
        <f t="shared" si="77"/>
        <v>2.466833765</v>
      </c>
      <c r="X23" s="418"/>
      <c r="Y23" s="418">
        <f t="shared" ref="Y23:Z23" si="78">Y9*100/Y$18</f>
        <v>5.033323674</v>
      </c>
      <c r="Z23" s="418">
        <f t="shared" si="78"/>
        <v>3.209894009</v>
      </c>
      <c r="AA23" s="418"/>
      <c r="AB23" s="418">
        <f t="shared" ref="AB23:AC23" si="79">AB9*100/AB$18</f>
        <v>4.413409</v>
      </c>
      <c r="AC23" s="418">
        <f t="shared" si="79"/>
        <v>2.39312621</v>
      </c>
      <c r="AD23" s="418"/>
      <c r="AE23" s="418">
        <f t="shared" ref="AE23:AF23" si="80">AE9*100/AE$18</f>
        <v>0.5175388154</v>
      </c>
      <c r="AF23" s="418">
        <f t="shared" si="80"/>
        <v>0.1191838474</v>
      </c>
      <c r="AG23" s="418"/>
      <c r="AH23" s="418">
        <f t="shared" ref="AH23:AI23" si="81">AH9*100/AH$18</f>
        <v>7.55033557</v>
      </c>
      <c r="AI23" s="418">
        <f t="shared" si="81"/>
        <v>5.445970974</v>
      </c>
      <c r="AJ23" s="418"/>
      <c r="AK23" s="418">
        <f t="shared" ref="AK23:AL23" si="82">AK9*100/AK$18</f>
        <v>4.72063854</v>
      </c>
      <c r="AL23" s="418">
        <f t="shared" si="82"/>
        <v>2.682723845</v>
      </c>
      <c r="AM23" s="419"/>
      <c r="AO23" s="564" t="s">
        <v>54</v>
      </c>
      <c r="AP23" s="418">
        <f t="shared" ref="AP23:AQ23" si="83">AP9*100/AP$18</f>
        <v>4.883816574</v>
      </c>
      <c r="AQ23" s="418">
        <f t="shared" si="83"/>
        <v>3.059770073</v>
      </c>
      <c r="AR23" s="418"/>
      <c r="AS23" s="418">
        <f t="shared" ref="AS23:AT23" si="84">AS9*100/AS$18</f>
        <v>5.482885564</v>
      </c>
      <c r="AT23" s="418">
        <f t="shared" si="84"/>
        <v>3.802702924</v>
      </c>
      <c r="AU23" s="418"/>
      <c r="AV23" s="418">
        <f t="shared" ref="AV23:AW23" si="85">AV9*100/AV$18</f>
        <v>4.201585504</v>
      </c>
      <c r="AW23" s="418">
        <f t="shared" si="85"/>
        <v>2.485387507</v>
      </c>
      <c r="AX23" s="418"/>
      <c r="AY23" s="418">
        <f t="shared" ref="AY23:AZ23" si="86">AY9*100/AY$18</f>
        <v>6.960227273</v>
      </c>
      <c r="AZ23" s="418">
        <f t="shared" si="86"/>
        <v>4.067478196</v>
      </c>
      <c r="BA23" s="418"/>
      <c r="BB23" s="418">
        <f t="shared" ref="BB23:BC23" si="87">BB9*100/BB$18</f>
        <v>4.802189254</v>
      </c>
      <c r="BC23" s="418">
        <f t="shared" si="87"/>
        <v>3.005331417</v>
      </c>
      <c r="BD23" s="419"/>
    </row>
    <row r="24" ht="15.75" customHeight="1">
      <c r="A24" s="564" t="s">
        <v>55</v>
      </c>
      <c r="B24" s="418">
        <f t="shared" ref="B24:C24" si="88">IF(ISBLANK(B10),"",B10*100/B$18)</f>
        <v>12.47143716</v>
      </c>
      <c r="C24" s="418">
        <f t="shared" si="88"/>
        <v>8.161009429</v>
      </c>
      <c r="D24" s="418"/>
      <c r="E24" s="418">
        <f t="shared" ref="E24:F24" si="89">IF(ISBLANK(E10),"",E10*100/E$18)</f>
        <v>12.14743702</v>
      </c>
      <c r="F24" s="418">
        <f t="shared" si="89"/>
        <v>8.084254046</v>
      </c>
      <c r="G24" s="418"/>
      <c r="H24" s="418">
        <f t="shared" ref="H24:I24" si="90">IF(ISBLANK(H10),"",H10*100/H$18)</f>
        <v>10.78004609</v>
      </c>
      <c r="I24" s="418">
        <f t="shared" si="90"/>
        <v>6.812039888</v>
      </c>
      <c r="J24" s="418"/>
      <c r="K24" s="418">
        <f t="shared" ref="K24:L24" si="91">IF(ISBLANK(K10),"",K10*100/K$18)</f>
        <v>0.5098324836</v>
      </c>
      <c r="L24" s="418">
        <f t="shared" si="91"/>
        <v>0.3936689583</v>
      </c>
      <c r="M24" s="418"/>
      <c r="N24" s="418">
        <f t="shared" ref="N24:O24" si="92">IF(ISBLANK(N10),"",N10*100/N$18)</f>
        <v>18.66889912</v>
      </c>
      <c r="O24" s="418">
        <f t="shared" si="92"/>
        <v>14.79006953</v>
      </c>
      <c r="P24" s="418"/>
      <c r="Q24" s="418">
        <f t="shared" ref="Q24:R24" si="93">IF(ISBLANK(Q10),"",Q10*100/Q$18)</f>
        <v>11.47205571</v>
      </c>
      <c r="R24" s="418">
        <f t="shared" si="93"/>
        <v>7.421976346</v>
      </c>
      <c r="S24" s="419"/>
      <c r="U24" s="564" t="s">
        <v>55</v>
      </c>
      <c r="V24" s="418">
        <f t="shared" ref="V24:W24" si="94">V10*100/V$18</f>
        <v>16.18980668</v>
      </c>
      <c r="W24" s="418">
        <f t="shared" si="94"/>
        <v>10.50940801</v>
      </c>
      <c r="X24" s="418"/>
      <c r="Y24" s="418">
        <f t="shared" ref="Y24:Z24" si="95">Y10*100/Y$18</f>
        <v>16.43581571</v>
      </c>
      <c r="Z24" s="418">
        <f t="shared" si="95"/>
        <v>11.8433095</v>
      </c>
      <c r="AA24" s="418"/>
      <c r="AB24" s="418">
        <f t="shared" ref="AB24:AC24" si="96">AB10*100/AB$18</f>
        <v>12.70648299</v>
      </c>
      <c r="AC24" s="418">
        <f t="shared" si="96"/>
        <v>8.338987074</v>
      </c>
      <c r="AD24" s="418"/>
      <c r="AE24" s="418">
        <f t="shared" ref="AE24:AF24" si="97">AE10*100/AE$18</f>
        <v>0.8050603795</v>
      </c>
      <c r="AF24" s="418">
        <f t="shared" si="97"/>
        <v>0.6514335548</v>
      </c>
      <c r="AG24" s="418"/>
      <c r="AH24" s="418">
        <f t="shared" ref="AH24:AI24" si="98">AH10*100/AH$18</f>
        <v>24.56375839</v>
      </c>
      <c r="AI24" s="418">
        <f t="shared" si="98"/>
        <v>17.40061956</v>
      </c>
      <c r="AJ24" s="418"/>
      <c r="AK24" s="418">
        <f t="shared" ref="AK24:AL24" si="99">AK10*100/AK$18</f>
        <v>14.61900749</v>
      </c>
      <c r="AL24" s="418">
        <f t="shared" si="99"/>
        <v>9.775382283</v>
      </c>
      <c r="AM24" s="419"/>
      <c r="AO24" s="564" t="s">
        <v>55</v>
      </c>
      <c r="AP24" s="418">
        <f t="shared" ref="AP24:AQ24" si="100">AP10*100/AP$18</f>
        <v>14.00370142</v>
      </c>
      <c r="AQ24" s="418">
        <f t="shared" si="100"/>
        <v>14.47805496</v>
      </c>
      <c r="AR24" s="418"/>
      <c r="AS24" s="418">
        <f t="shared" ref="AS24:AT24" si="101">AS10*100/AS$18</f>
        <v>15.92386622</v>
      </c>
      <c r="AT24" s="418">
        <f t="shared" si="101"/>
        <v>15.40835022</v>
      </c>
      <c r="AU24" s="418"/>
      <c r="AV24" s="418">
        <f t="shared" ref="AV24:AW24" si="102">AV10*100/AV$18</f>
        <v>12.84541336</v>
      </c>
      <c r="AW24" s="418">
        <f t="shared" si="102"/>
        <v>11.90998281</v>
      </c>
      <c r="AX24" s="418"/>
      <c r="AY24" s="418">
        <f t="shared" ref="AY24:AZ24" si="103">AY10*100/AY$18</f>
        <v>24.43181818</v>
      </c>
      <c r="AZ24" s="418">
        <f t="shared" si="103"/>
        <v>20.294147</v>
      </c>
      <c r="BA24" s="418"/>
      <c r="BB24" s="418">
        <f t="shared" ref="BB24:BC24" si="104">BB10*100/BB$18</f>
        <v>14.3204423</v>
      </c>
      <c r="BC24" s="418">
        <f t="shared" si="104"/>
        <v>13.49946181</v>
      </c>
      <c r="BD24" s="419"/>
    </row>
    <row r="25" ht="15.75" customHeight="1">
      <c r="A25" s="564" t="s">
        <v>56</v>
      </c>
      <c r="B25" s="418">
        <f t="shared" ref="B25:C25" si="105">IF(ISBLANK(B11),"",B11*100/B$18)</f>
        <v>21.80396873</v>
      </c>
      <c r="C25" s="418">
        <f t="shared" si="105"/>
        <v>22.399153</v>
      </c>
      <c r="D25" s="418"/>
      <c r="E25" s="418">
        <f t="shared" ref="E25:F25" si="106">IF(ISBLANK(E11),"",E11*100/E$18)</f>
        <v>21.74766126</v>
      </c>
      <c r="F25" s="418">
        <f t="shared" si="106"/>
        <v>21.75990447</v>
      </c>
      <c r="G25" s="418"/>
      <c r="H25" s="418">
        <f t="shared" ref="H25:I25" si="107">IF(ISBLANK(H11),"",H11*100/H$18)</f>
        <v>20.30075188</v>
      </c>
      <c r="I25" s="418">
        <f t="shared" si="107"/>
        <v>19.51973665</v>
      </c>
      <c r="J25" s="418"/>
      <c r="K25" s="418">
        <f t="shared" ref="K25:L25" si="108">IF(ISBLANK(K11),"",K11*100/K$18)</f>
        <v>2.112163146</v>
      </c>
      <c r="L25" s="418">
        <f t="shared" si="108"/>
        <v>1.56235653</v>
      </c>
      <c r="M25" s="418"/>
      <c r="N25" s="418">
        <f t="shared" ref="N25:O25" si="109">IF(ISBLANK(N11),"",N11*100/N$18)</f>
        <v>29.71954793</v>
      </c>
      <c r="O25" s="418">
        <f t="shared" si="109"/>
        <v>27.17619834</v>
      </c>
      <c r="P25" s="418"/>
      <c r="Q25" s="418">
        <f t="shared" ref="Q25:R25" si="110">IF(ISBLANK(Q11),"",Q11*100/Q$18)</f>
        <v>20.91484499</v>
      </c>
      <c r="R25" s="418">
        <f t="shared" si="110"/>
        <v>20.42063222</v>
      </c>
      <c r="S25" s="419"/>
      <c r="U25" s="564" t="s">
        <v>56</v>
      </c>
      <c r="V25" s="418">
        <f t="shared" ref="V25:W25" si="111">V11*100/V$18</f>
        <v>22.10896309</v>
      </c>
      <c r="W25" s="418">
        <f t="shared" si="111"/>
        <v>22.90878515</v>
      </c>
      <c r="X25" s="418"/>
      <c r="Y25" s="418">
        <f t="shared" ref="Y25:Z25" si="112">Y11*100/Y$18</f>
        <v>22.12691973</v>
      </c>
      <c r="Z25" s="418">
        <f t="shared" si="112"/>
        <v>22.456646</v>
      </c>
      <c r="AA25" s="418"/>
      <c r="AB25" s="418">
        <f t="shared" ref="AB25:AC25" si="113">AB11*100/AB$18</f>
        <v>21.8392017</v>
      </c>
      <c r="AC25" s="418">
        <f t="shared" si="113"/>
        <v>23.50870676</v>
      </c>
      <c r="AD25" s="418"/>
      <c r="AE25" s="418">
        <f t="shared" ref="AE25:AF25" si="114">AE11*100/AE$18</f>
        <v>3.04772858</v>
      </c>
      <c r="AF25" s="418">
        <f t="shared" si="114"/>
        <v>3.273603457</v>
      </c>
      <c r="AG25" s="418"/>
      <c r="AH25" s="418">
        <f t="shared" ref="AH25:AI25" si="115">AH11*100/AH$18</f>
        <v>29.63087248</v>
      </c>
      <c r="AI25" s="418">
        <f t="shared" si="115"/>
        <v>29.77250379</v>
      </c>
      <c r="AJ25" s="418"/>
      <c r="AK25" s="418">
        <f t="shared" ref="AK25:AL25" si="116">AK11*100/AK$18</f>
        <v>21.88190967</v>
      </c>
      <c r="AL25" s="418">
        <f t="shared" si="116"/>
        <v>22.97724421</v>
      </c>
      <c r="AM25" s="419"/>
      <c r="AO25" s="564" t="s">
        <v>56</v>
      </c>
      <c r="AP25" s="418">
        <f t="shared" ref="AP25:AQ25" si="117">AP11*100/AP$18</f>
        <v>21.27287683</v>
      </c>
      <c r="AQ25" s="418">
        <f t="shared" si="117"/>
        <v>21.85745619</v>
      </c>
      <c r="AR25" s="418"/>
      <c r="AS25" s="418">
        <f t="shared" ref="AS25:AT25" si="118">AS11*100/AS$18</f>
        <v>20.23968043</v>
      </c>
      <c r="AT25" s="418">
        <f t="shared" si="118"/>
        <v>21.50133955</v>
      </c>
      <c r="AU25" s="418"/>
      <c r="AV25" s="418">
        <f t="shared" ref="AV25:AW25" si="119">AV11*100/AV$18</f>
        <v>22.44620612</v>
      </c>
      <c r="AW25" s="418">
        <f t="shared" si="119"/>
        <v>25.81637512</v>
      </c>
      <c r="AX25" s="418"/>
      <c r="AY25" s="418">
        <f t="shared" ref="AY25:AZ25" si="120">AY11*100/AY$18</f>
        <v>28.55113636</v>
      </c>
      <c r="AZ25" s="418">
        <f t="shared" si="120"/>
        <v>31.63174046</v>
      </c>
      <c r="BA25" s="418"/>
      <c r="BB25" s="418">
        <f t="shared" ref="BB25:BC25" si="121">BB11*100/BB$18</f>
        <v>21.62443741</v>
      </c>
      <c r="BC25" s="418">
        <f t="shared" si="121"/>
        <v>24.00467362</v>
      </c>
      <c r="BD25" s="419"/>
    </row>
    <row r="26" ht="15.75" customHeight="1">
      <c r="A26" s="564" t="s">
        <v>57</v>
      </c>
      <c r="B26" s="418">
        <f t="shared" ref="B26:C26" si="122">IF(ISBLANK(B12),"",B12*100/B$18)</f>
        <v>22.77811185</v>
      </c>
      <c r="C26" s="418">
        <f t="shared" si="122"/>
        <v>24.5856355</v>
      </c>
      <c r="D26" s="418"/>
      <c r="E26" s="418">
        <f t="shared" ref="E26:F26" si="123">IF(ISBLANK(E12),"",E12*100/E$18)</f>
        <v>22.84082548</v>
      </c>
      <c r="F26" s="418">
        <f t="shared" si="123"/>
        <v>23.42734038</v>
      </c>
      <c r="G26" s="418"/>
      <c r="H26" s="418">
        <f t="shared" ref="H26:I26" si="124">IF(ISBLANK(H12),"",H12*100/H$18)</f>
        <v>24.8725529</v>
      </c>
      <c r="I26" s="418">
        <f t="shared" si="124"/>
        <v>29.00400902</v>
      </c>
      <c r="J26" s="418"/>
      <c r="K26" s="418">
        <f t="shared" ref="K26:L26" si="125">IF(ISBLANK(K12),"",K12*100/K$18)</f>
        <v>6.190823015</v>
      </c>
      <c r="L26" s="418">
        <f t="shared" si="125"/>
        <v>8.594793572</v>
      </c>
      <c r="M26" s="418"/>
      <c r="N26" s="418">
        <f t="shared" ref="N26:O26" si="126">IF(ISBLANK(N12),"",N12*100/N$18)</f>
        <v>27.41732943</v>
      </c>
      <c r="O26" s="418">
        <f t="shared" si="126"/>
        <v>28.50300594</v>
      </c>
      <c r="P26" s="418"/>
      <c r="Q26" s="418">
        <f t="shared" ref="Q26:R26" si="127">IF(ISBLANK(Q12),"",Q12*100/Q$18)</f>
        <v>23.73619536</v>
      </c>
      <c r="R26" s="418">
        <f t="shared" si="127"/>
        <v>26.55078517</v>
      </c>
      <c r="S26" s="419"/>
      <c r="U26" s="564" t="s">
        <v>57</v>
      </c>
      <c r="V26" s="418">
        <f t="shared" ref="V26:W26" si="128">V12*100/V$18</f>
        <v>22.97363796</v>
      </c>
      <c r="W26" s="418">
        <f t="shared" si="128"/>
        <v>26.16760226</v>
      </c>
      <c r="X26" s="418"/>
      <c r="Y26" s="418">
        <f t="shared" ref="Y26:Z26" si="129">Y12*100/Y$18</f>
        <v>21.14459577</v>
      </c>
      <c r="Z26" s="418">
        <f t="shared" si="129"/>
        <v>22.34988965</v>
      </c>
      <c r="AA26" s="418"/>
      <c r="AB26" s="418">
        <f t="shared" ref="AB26:AC26" si="130">AB12*100/AB$18</f>
        <v>24.02059028</v>
      </c>
      <c r="AC26" s="418">
        <f t="shared" si="130"/>
        <v>26.79075634</v>
      </c>
      <c r="AD26" s="418"/>
      <c r="AE26" s="418">
        <f t="shared" ref="AE26:AF26" si="131">AE12*100/AE$18</f>
        <v>9.430707303</v>
      </c>
      <c r="AF26" s="418">
        <f t="shared" si="131"/>
        <v>9.374166505</v>
      </c>
      <c r="AG26" s="418"/>
      <c r="AH26" s="418">
        <f t="shared" ref="AH26:AI26" si="132">AH12*100/AH$18</f>
        <v>23.89261745</v>
      </c>
      <c r="AI26" s="418">
        <f t="shared" si="132"/>
        <v>27.73923159</v>
      </c>
      <c r="AJ26" s="418"/>
      <c r="AK26" s="418">
        <f t="shared" ref="AK26:AL26" si="133">AK12*100/AK$18</f>
        <v>22.63348371</v>
      </c>
      <c r="AL26" s="418">
        <f t="shared" si="133"/>
        <v>25.16504321</v>
      </c>
      <c r="AM26" s="419"/>
      <c r="AO26" s="564" t="s">
        <v>57</v>
      </c>
      <c r="AP26" s="418">
        <f t="shared" ref="AP26:AQ26" si="134">AP12*100/AP$18</f>
        <v>24.12091302</v>
      </c>
      <c r="AQ26" s="418">
        <f t="shared" si="134"/>
        <v>25.11736261</v>
      </c>
      <c r="AR26" s="418"/>
      <c r="AS26" s="418">
        <f t="shared" ref="AS26:AT26" si="135">AS12*100/AS$18</f>
        <v>20.91720843</v>
      </c>
      <c r="AT26" s="418">
        <f t="shared" si="135"/>
        <v>21.07651559</v>
      </c>
      <c r="AU26" s="418"/>
      <c r="AV26" s="418">
        <f t="shared" ref="AV26:AW26" si="136">AV12*100/AV$18</f>
        <v>22.20554926</v>
      </c>
      <c r="AW26" s="418">
        <f t="shared" si="136"/>
        <v>23.70772409</v>
      </c>
      <c r="AX26" s="418"/>
      <c r="AY26" s="418">
        <f t="shared" ref="AY26:AZ26" si="137">AY12*100/AY$18</f>
        <v>22.01704545</v>
      </c>
      <c r="AZ26" s="418">
        <f t="shared" si="137"/>
        <v>22.76564162</v>
      </c>
      <c r="BA26" s="418"/>
      <c r="BB26" s="418">
        <f t="shared" ref="BB26:BC26" si="138">BB12*100/BB$18</f>
        <v>22.00366728</v>
      </c>
      <c r="BC26" s="418">
        <f t="shared" si="138"/>
        <v>23.05315345</v>
      </c>
      <c r="BD26" s="419"/>
    </row>
    <row r="27" ht="15.75" customHeight="1">
      <c r="A27" s="564" t="s">
        <v>59</v>
      </c>
      <c r="B27" s="418">
        <f t="shared" ref="B27:C27" si="139">IF(ISBLANK(B13),"",B13*100/B$18)</f>
        <v>20.288635</v>
      </c>
      <c r="C27" s="418">
        <f t="shared" si="139"/>
        <v>21.98670238</v>
      </c>
      <c r="D27" s="418"/>
      <c r="E27" s="418">
        <f t="shared" ref="E27:F27" si="140">IF(ISBLANK(E13),"",E13*100/E$18)</f>
        <v>19.12687012</v>
      </c>
      <c r="F27" s="418">
        <f t="shared" si="140"/>
        <v>20.72763886</v>
      </c>
      <c r="G27" s="418"/>
      <c r="H27" s="418">
        <f t="shared" ref="H27:I27" si="141">IF(ISBLANK(H13),"",H13*100/H$18)</f>
        <v>20.31471869</v>
      </c>
      <c r="I27" s="418">
        <f t="shared" si="141"/>
        <v>22.11436258</v>
      </c>
      <c r="J27" s="418"/>
      <c r="K27" s="418">
        <f t="shared" ref="K27:L27" si="142">IF(ISBLANK(K13),"",K13*100/K$18)</f>
        <v>12.8186453</v>
      </c>
      <c r="L27" s="418">
        <f t="shared" si="142"/>
        <v>10.86512922</v>
      </c>
      <c r="M27" s="418"/>
      <c r="N27" s="418">
        <f t="shared" ref="N27:O27" si="143">IF(ISBLANK(N13),"",N13*100/N$18)</f>
        <v>12.34826287</v>
      </c>
      <c r="O27" s="418">
        <f t="shared" si="143"/>
        <v>14.85852698</v>
      </c>
      <c r="P27" s="418"/>
      <c r="Q27" s="418">
        <f t="shared" ref="Q27:R27" si="144">IF(ISBLANK(Q13),"",Q13*100/Q$18)</f>
        <v>19.55561937</v>
      </c>
      <c r="R27" s="418">
        <f t="shared" si="144"/>
        <v>21.36702252</v>
      </c>
      <c r="S27" s="419"/>
      <c r="U27" s="564" t="s">
        <v>59</v>
      </c>
      <c r="V27" s="418">
        <f t="shared" ref="V27:W27" si="145">V13*100/V$18</f>
        <v>17.34973638</v>
      </c>
      <c r="W27" s="418">
        <f t="shared" si="145"/>
        <v>20.08181633</v>
      </c>
      <c r="X27" s="418"/>
      <c r="Y27" s="418">
        <f t="shared" ref="Y27:Z27" si="146">Y13*100/Y$18</f>
        <v>17.3456969</v>
      </c>
      <c r="Z27" s="418">
        <f t="shared" si="146"/>
        <v>18.96134288</v>
      </c>
      <c r="AA27" s="418"/>
      <c r="AB27" s="418">
        <f t="shared" ref="AB27:AC27" si="147">AB13*100/AB$18</f>
        <v>18.06712939</v>
      </c>
      <c r="AC27" s="418">
        <f t="shared" si="147"/>
        <v>20.11820346</v>
      </c>
      <c r="AD27" s="418"/>
      <c r="AE27" s="418">
        <f t="shared" ref="AE27:AF27" si="148">AE13*100/AE$18</f>
        <v>14.7786084</v>
      </c>
      <c r="AF27" s="418">
        <f t="shared" si="148"/>
        <v>13.24080498</v>
      </c>
      <c r="AG27" s="418"/>
      <c r="AH27" s="418">
        <f t="shared" ref="AH27:AI27" si="149">AH13*100/AH$18</f>
        <v>7.852348993</v>
      </c>
      <c r="AI27" s="418">
        <f t="shared" si="149"/>
        <v>9.943362678</v>
      </c>
      <c r="AJ27" s="418"/>
      <c r="AK27" s="418">
        <f t="shared" ref="AK27:AL27" si="150">AK13*100/AK$18</f>
        <v>17.36056715</v>
      </c>
      <c r="AL27" s="418">
        <f t="shared" si="150"/>
        <v>19.45908333</v>
      </c>
      <c r="AM27" s="419"/>
      <c r="AO27" s="564" t="s">
        <v>59</v>
      </c>
      <c r="AP27" s="418">
        <f t="shared" ref="AP27:AQ27" si="151">AP13*100/AP$18</f>
        <v>18.64075673</v>
      </c>
      <c r="AQ27" s="418">
        <f t="shared" si="151"/>
        <v>20.25479756</v>
      </c>
      <c r="AR27" s="418"/>
      <c r="AS27" s="418">
        <f t="shared" ref="AS27:AT27" si="152">AS13*100/AS$18</f>
        <v>19.30758988</v>
      </c>
      <c r="AT27" s="418">
        <f t="shared" si="152"/>
        <v>20.02063278</v>
      </c>
      <c r="AU27" s="418"/>
      <c r="AV27" s="418">
        <f t="shared" ref="AV27:AW27" si="153">AV13*100/AV$18</f>
        <v>19.1619479</v>
      </c>
      <c r="AW27" s="418">
        <f t="shared" si="153"/>
        <v>19.34852793</v>
      </c>
      <c r="AX27" s="418"/>
      <c r="AY27" s="418">
        <f t="shared" ref="AY27:AZ27" si="154">AY13*100/AY$18</f>
        <v>7.599431818</v>
      </c>
      <c r="AZ27" s="418">
        <f t="shared" si="154"/>
        <v>9.664977514</v>
      </c>
      <c r="BA27" s="418"/>
      <c r="BB27" s="418">
        <f t="shared" ref="BB27:BC27" si="155">BB13*100/BB$18</f>
        <v>18.91704173</v>
      </c>
      <c r="BC27" s="418">
        <f t="shared" si="155"/>
        <v>19.53072506</v>
      </c>
      <c r="BD27" s="419"/>
    </row>
    <row r="28" ht="15.75" customHeight="1">
      <c r="A28" s="564" t="s">
        <v>60</v>
      </c>
      <c r="B28" s="418">
        <f t="shared" ref="B28:C28" si="156">IF(ISBLANK(B14),"",B14*100/B$18)</f>
        <v>12.77209862</v>
      </c>
      <c r="C28" s="418">
        <f t="shared" si="156"/>
        <v>14.89376041</v>
      </c>
      <c r="D28" s="418"/>
      <c r="E28" s="418">
        <f t="shared" ref="E28:F28" si="157">IF(ISBLANK(E14),"",E14*100/E$18)</f>
        <v>13.77316842</v>
      </c>
      <c r="F28" s="418">
        <f t="shared" si="157"/>
        <v>16.26410432</v>
      </c>
      <c r="G28" s="418"/>
      <c r="H28" s="418">
        <f t="shared" ref="H28:I28" si="158">IF(ISBLANK(H14),"",H14*100/H$18)</f>
        <v>13.8248097</v>
      </c>
      <c r="I28" s="418">
        <f t="shared" si="158"/>
        <v>14.78094027</v>
      </c>
      <c r="J28" s="418"/>
      <c r="K28" s="418">
        <f t="shared" ref="K28:L28" si="159">IF(ISBLANK(K14),"",K14*100/K$18)</f>
        <v>25.92862345</v>
      </c>
      <c r="L28" s="418">
        <f t="shared" si="159"/>
        <v>27.3125456</v>
      </c>
      <c r="M28" s="418"/>
      <c r="N28" s="418">
        <f t="shared" ref="N28:O28" si="160">IF(ISBLANK(N14),"",N14*100/N$18)</f>
        <v>4.311427375</v>
      </c>
      <c r="O28" s="418">
        <f t="shared" si="160"/>
        <v>6.960773004</v>
      </c>
      <c r="P28" s="418"/>
      <c r="Q28" s="418">
        <f t="shared" ref="Q28:R28" si="161">IF(ISBLANK(Q14),"",Q14*100/Q$18)</f>
        <v>13.62934779</v>
      </c>
      <c r="R28" s="418">
        <f t="shared" si="161"/>
        <v>15.25937346</v>
      </c>
      <c r="S28" s="419"/>
      <c r="U28" s="564" t="s">
        <v>60</v>
      </c>
      <c r="V28" s="418">
        <f t="shared" ref="V28:W28" si="162">V14*100/V$18</f>
        <v>11.59929701</v>
      </c>
      <c r="W28" s="418">
        <f t="shared" si="162"/>
        <v>13.40279813</v>
      </c>
      <c r="X28" s="418"/>
      <c r="Y28" s="418">
        <f t="shared" ref="Y28:Z28" si="163">Y14*100/Y$18</f>
        <v>12.63401912</v>
      </c>
      <c r="Z28" s="418">
        <f t="shared" si="163"/>
        <v>15.65934861</v>
      </c>
      <c r="AA28" s="418"/>
      <c r="AB28" s="418">
        <f t="shared" ref="AB28:AC28" si="164">AB14*100/AB$18</f>
        <v>12.89213308</v>
      </c>
      <c r="AC28" s="418">
        <f t="shared" si="164"/>
        <v>13.56443449</v>
      </c>
      <c r="AD28" s="418"/>
      <c r="AE28" s="418">
        <f t="shared" ref="AE28:AF28" si="165">AE14*100/AE$18</f>
        <v>26.10695802</v>
      </c>
      <c r="AF28" s="418">
        <f t="shared" si="165"/>
        <v>27.19831785</v>
      </c>
      <c r="AG28" s="418"/>
      <c r="AH28" s="418">
        <f t="shared" ref="AH28:AI28" si="166">AH14*100/AH$18</f>
        <v>3.724832215</v>
      </c>
      <c r="AI28" s="418">
        <f t="shared" si="166"/>
        <v>6.61793426</v>
      </c>
      <c r="AJ28" s="418"/>
      <c r="AK28" s="418">
        <f t="shared" ref="AK28:AL28" si="167">AK14*100/AK$18</f>
        <v>12.57845422</v>
      </c>
      <c r="AL28" s="418">
        <f t="shared" si="167"/>
        <v>14.20275272</v>
      </c>
      <c r="AM28" s="419"/>
      <c r="AO28" s="564" t="s">
        <v>60</v>
      </c>
      <c r="AP28" s="418">
        <f t="shared" ref="AP28:AQ28" si="168">AP14*100/AP$18</f>
        <v>12.10158338</v>
      </c>
      <c r="AQ28" s="418">
        <f t="shared" si="168"/>
        <v>11.34289008</v>
      </c>
      <c r="AR28" s="418"/>
      <c r="AS28" s="418">
        <f t="shared" ref="AS28:AT28" si="169">AS14*100/AS$18</f>
        <v>13.02185322</v>
      </c>
      <c r="AT28" s="418">
        <f t="shared" si="169"/>
        <v>13.74473686</v>
      </c>
      <c r="AU28" s="418"/>
      <c r="AV28" s="418">
        <f t="shared" ref="AV28:AW28" si="170">AV14*100/AV$18</f>
        <v>13.15685164</v>
      </c>
      <c r="AW28" s="418">
        <f t="shared" si="170"/>
        <v>12.04830048</v>
      </c>
      <c r="AX28" s="418"/>
      <c r="AY28" s="418">
        <f t="shared" ref="AY28:AZ28" si="171">AY14*100/AY$18</f>
        <v>5.610795455</v>
      </c>
      <c r="AZ28" s="418">
        <f t="shared" si="171"/>
        <v>6.79888756</v>
      </c>
      <c r="BA28" s="418"/>
      <c r="BB28" s="418">
        <f t="shared" ref="BB28:BC28" si="172">BB14*100/BB$18</f>
        <v>12.81880313</v>
      </c>
      <c r="BC28" s="418">
        <f t="shared" si="172"/>
        <v>12.40499729</v>
      </c>
      <c r="BD28" s="419"/>
    </row>
    <row r="29" ht="15.75" customHeight="1">
      <c r="A29" s="564" t="s">
        <v>61</v>
      </c>
      <c r="B29" s="418">
        <f t="shared" ref="B29:C29" si="173">IF(ISBLANK(B15),"",B15*100/B$18)</f>
        <v>5.279615153</v>
      </c>
      <c r="C29" s="418">
        <f t="shared" si="173"/>
        <v>5.275790535</v>
      </c>
      <c r="D29" s="418"/>
      <c r="E29" s="418">
        <f t="shared" ref="E29:F29" si="174">IF(ISBLANK(E15),"",E15*100/E$18)</f>
        <v>5.658526331</v>
      </c>
      <c r="F29" s="418">
        <f t="shared" si="174"/>
        <v>6.405012032</v>
      </c>
      <c r="G29" s="418"/>
      <c r="H29" s="418">
        <f t="shared" ref="H29:I29" si="175">IF(ISBLANK(H15),"",H15*100/H$18)</f>
        <v>5.600689029</v>
      </c>
      <c r="I29" s="418">
        <f t="shared" si="175"/>
        <v>5.247679285</v>
      </c>
      <c r="J29" s="418"/>
      <c r="K29" s="418">
        <f t="shared" ref="K29:L29" si="176">IF(ISBLANK(K15),"",K15*100/K$18)</f>
        <v>33.72177713</v>
      </c>
      <c r="L29" s="418">
        <f t="shared" si="176"/>
        <v>33.42264646</v>
      </c>
      <c r="M29" s="418"/>
      <c r="N29" s="418">
        <f t="shared" ref="N29:O29" si="177">IF(ISBLANK(N15),"",N15*100/N$18)</f>
        <v>2.218501465</v>
      </c>
      <c r="O29" s="418">
        <f t="shared" si="177"/>
        <v>3.204253499</v>
      </c>
      <c r="P29" s="418"/>
      <c r="Q29" s="418">
        <f t="shared" ref="Q29:R29" si="178">IF(ISBLANK(Q15),"",Q15*100/Q$18)</f>
        <v>5.953791115</v>
      </c>
      <c r="R29" s="418">
        <f t="shared" si="178"/>
        <v>5.943543707</v>
      </c>
      <c r="S29" s="419"/>
      <c r="U29" s="564" t="s">
        <v>61</v>
      </c>
      <c r="V29" s="418">
        <f t="shared" ref="V29:W29" si="179">V15*100/V$18</f>
        <v>3.76801406</v>
      </c>
      <c r="W29" s="418">
        <f t="shared" si="179"/>
        <v>3.700851765</v>
      </c>
      <c r="X29" s="418"/>
      <c r="Y29" s="418">
        <f t="shared" ref="Y29:Z29" si="180">Y15*100/Y$18</f>
        <v>4.111851637</v>
      </c>
      <c r="Z29" s="418">
        <f t="shared" si="180"/>
        <v>4.695338452</v>
      </c>
      <c r="AA29" s="418"/>
      <c r="AB29" s="418">
        <f t="shared" ref="AB29:AC29" si="181">AB15*100/AB$18</f>
        <v>4.805805785</v>
      </c>
      <c r="AC29" s="418">
        <f t="shared" si="181"/>
        <v>4.506448459</v>
      </c>
      <c r="AD29" s="418"/>
      <c r="AE29" s="418">
        <f t="shared" ref="AE29:AF29" si="182">AE15*100/AE$18</f>
        <v>31.8573893</v>
      </c>
      <c r="AF29" s="418">
        <f t="shared" si="182"/>
        <v>32.47305216</v>
      </c>
      <c r="AG29" s="418"/>
      <c r="AH29" s="418">
        <f t="shared" ref="AH29:AI29" si="183">AH15*100/AH$18</f>
        <v>1.543624161</v>
      </c>
      <c r="AI29" s="418">
        <f t="shared" si="183"/>
        <v>1.965583114</v>
      </c>
      <c r="AJ29" s="418"/>
      <c r="AK29" s="418">
        <f t="shared" ref="AK29:AL29" si="184">AK15*100/AK$18</f>
        <v>4.792028159</v>
      </c>
      <c r="AL29" s="418">
        <f t="shared" si="184"/>
        <v>4.769564562</v>
      </c>
      <c r="AM29" s="419"/>
      <c r="AO29" s="564" t="s">
        <v>61</v>
      </c>
      <c r="AP29" s="418">
        <f t="shared" ref="AP29:AQ29" si="185">AP15*100/AP$18</f>
        <v>3.608883405</v>
      </c>
      <c r="AQ29" s="418">
        <f t="shared" si="185"/>
        <v>3.074439202</v>
      </c>
      <c r="AR29" s="418"/>
      <c r="AS29" s="418">
        <f t="shared" ref="AS29:AT29" si="186">AS15*100/AS$18</f>
        <v>3.908514138</v>
      </c>
      <c r="AT29" s="418">
        <f t="shared" si="186"/>
        <v>3.682731796</v>
      </c>
      <c r="AU29" s="418"/>
      <c r="AV29" s="418">
        <f t="shared" ref="AV29:AW29" si="187">AV15*100/AV$18</f>
        <v>4.592298981</v>
      </c>
      <c r="AW29" s="418">
        <f t="shared" si="187"/>
        <v>3.922061214</v>
      </c>
      <c r="AX29" s="418"/>
      <c r="AY29" s="418">
        <f t="shared" ref="AY29:AZ29" si="188">AY15*100/AY$18</f>
        <v>3.267045455</v>
      </c>
      <c r="AZ29" s="418">
        <f t="shared" si="188"/>
        <v>4.075332693</v>
      </c>
      <c r="BA29" s="418"/>
      <c r="BB29" s="418">
        <f t="shared" ref="BB29:BC29" si="189">BB15*100/BB$18</f>
        <v>4.190976274</v>
      </c>
      <c r="BC29" s="418">
        <f t="shared" si="189"/>
        <v>3.733232364</v>
      </c>
      <c r="BD29" s="419"/>
    </row>
    <row r="30" ht="15.75" customHeight="1">
      <c r="A30" s="564" t="s">
        <v>62</v>
      </c>
      <c r="B30" s="418">
        <f t="shared" ref="B30:C30" si="190">IF(ISBLANK(B16),"",B16*100/B$18)</f>
        <v>0.3848466627</v>
      </c>
      <c r="C30" s="418">
        <f t="shared" si="190"/>
        <v>0.3428557202</v>
      </c>
      <c r="D30" s="418"/>
      <c r="E30" s="418">
        <f t="shared" ref="E30:F30" si="191">IF(ISBLANK(E16),"",E16*100/E$18)</f>
        <v>0.5991380821</v>
      </c>
      <c r="F30" s="418">
        <f t="shared" si="191"/>
        <v>0.6455157449</v>
      </c>
      <c r="G30" s="418"/>
      <c r="H30" s="418">
        <f t="shared" ref="H30:I30" si="192">IF(ISBLANK(H16),"",H16*100/H$18)</f>
        <v>0.6936846761</v>
      </c>
      <c r="I30" s="418">
        <f t="shared" si="192"/>
        <v>0.6093717614</v>
      </c>
      <c r="J30" s="418"/>
      <c r="K30" s="418">
        <f t="shared" ref="K30:L30" si="193">IF(ISBLANK(K16),"",K16*100/K$18)</f>
        <v>15.73197378</v>
      </c>
      <c r="L30" s="418">
        <f t="shared" si="193"/>
        <v>15.27112779</v>
      </c>
      <c r="M30" s="418"/>
      <c r="N30" s="418">
        <f t="shared" ref="N30:O30" si="194">IF(ISBLANK(N16),"",N16*100/N$18)</f>
        <v>0.6697362913</v>
      </c>
      <c r="O30" s="418">
        <f t="shared" si="194"/>
        <v>1.173741852</v>
      </c>
      <c r="P30" s="418"/>
      <c r="Q30" s="418">
        <f t="shared" ref="Q30:R30" si="195">IF(ISBLANK(Q16),"",Q16*100/Q$18)</f>
        <v>0.8770355481</v>
      </c>
      <c r="R30" s="418">
        <f t="shared" si="195"/>
        <v>0.8010014264</v>
      </c>
      <c r="S30" s="419"/>
      <c r="U30" s="564" t="s">
        <v>62</v>
      </c>
      <c r="V30" s="418">
        <f t="shared" ref="V30:W30" si="196">V16*100/V$18</f>
        <v>0.2179261863</v>
      </c>
      <c r="W30" s="418">
        <f t="shared" si="196"/>
        <v>0.2730523168</v>
      </c>
      <c r="X30" s="418"/>
      <c r="Y30" s="418">
        <f t="shared" ref="Y30:Z30" si="197">Y16*100/Y$18</f>
        <v>0.333236743</v>
      </c>
      <c r="Z30" s="418">
        <f t="shared" si="197"/>
        <v>0.3832511936</v>
      </c>
      <c r="AA30" s="418"/>
      <c r="AB30" s="418">
        <f t="shared" ref="AB30:AC30" si="198">AB16*100/AB$18</f>
        <v>0.5189763929</v>
      </c>
      <c r="AC30" s="418">
        <f t="shared" si="198"/>
        <v>0.5247707887</v>
      </c>
      <c r="AD30" s="418"/>
      <c r="AE30" s="418">
        <f t="shared" ref="AE30:AF30" si="199">AE16*100/AE$18</f>
        <v>11.78838413</v>
      </c>
      <c r="AF30" s="418">
        <f t="shared" si="199"/>
        <v>12.51956937</v>
      </c>
      <c r="AG30" s="418"/>
      <c r="AH30" s="418">
        <f t="shared" ref="AH30:AI30" si="200">AH16*100/AH$18</f>
        <v>0.4026845638</v>
      </c>
      <c r="AI30" s="418">
        <f t="shared" si="200"/>
        <v>0.7528188435</v>
      </c>
      <c r="AJ30" s="418"/>
      <c r="AK30" s="418">
        <f t="shared" ref="AK30:AL30" si="201">AK16*100/AK$18</f>
        <v>0.603837192</v>
      </c>
      <c r="AL30" s="418">
        <f t="shared" si="201"/>
        <v>0.6117599027</v>
      </c>
      <c r="AM30" s="419"/>
      <c r="AO30" s="564" t="s">
        <v>62</v>
      </c>
      <c r="AP30" s="418">
        <f t="shared" ref="AP30:AQ30" si="202">AP16*100/AP$18</f>
        <v>0.1336623483</v>
      </c>
      <c r="AQ30" s="418">
        <f t="shared" si="202"/>
        <v>0.1175570164</v>
      </c>
      <c r="AR30" s="418"/>
      <c r="AS30" s="418">
        <f t="shared" ref="AS30:AT30" si="203">AS16*100/AS$18</f>
        <v>0.1527375264</v>
      </c>
      <c r="AT30" s="418">
        <f t="shared" si="203"/>
        <v>0.1718042083</v>
      </c>
      <c r="AU30" s="418"/>
      <c r="AV30" s="418">
        <f t="shared" ref="AV30:AW30" si="204">AV16*100/AV$18</f>
        <v>0.3567383918</v>
      </c>
      <c r="AW30" s="418">
        <f t="shared" si="204"/>
        <v>0.3293129981</v>
      </c>
      <c r="AX30" s="418"/>
      <c r="AY30" s="418">
        <f t="shared" ref="AY30:AZ30" si="205">AY16*100/AY$18</f>
        <v>0.1420454545</v>
      </c>
      <c r="AZ30" s="418">
        <f t="shared" si="205"/>
        <v>0.1815107219</v>
      </c>
      <c r="BA30" s="418"/>
      <c r="BB30" s="418">
        <f t="shared" ref="BB30:BC30" si="206">BB16*100/BB$18</f>
        <v>0.2500416736</v>
      </c>
      <c r="BC30" s="418">
        <f t="shared" si="206"/>
        <v>0.2482882712</v>
      </c>
      <c r="BD30" s="419"/>
    </row>
    <row r="31" ht="15.75" customHeight="1">
      <c r="A31" s="568" t="s">
        <v>65</v>
      </c>
      <c r="B31" s="447">
        <f t="shared" ref="B31:C31" si="207">IF(ISBLANK(B17),"",B17*100/B$18)</f>
        <v>0.01202645821</v>
      </c>
      <c r="C31" s="447">
        <f t="shared" si="207"/>
        <v>0.01006919417</v>
      </c>
      <c r="D31" s="447"/>
      <c r="E31" s="447" t="str">
        <f t="shared" ref="E31:F31" si="208">IF(ISBLANK(E17),"",E17*100/E$18)</f>
        <v/>
      </c>
      <c r="F31" s="447" t="str">
        <f t="shared" si="208"/>
        <v/>
      </c>
      <c r="G31" s="447"/>
      <c r="H31" s="447">
        <f t="shared" ref="H31:I31" si="209">IF(ISBLANK(H17),"",H17*100/H$18)</f>
        <v>0.006983402779</v>
      </c>
      <c r="I31" s="447">
        <f t="shared" si="209"/>
        <v>0.01116988512</v>
      </c>
      <c r="J31" s="447"/>
      <c r="K31" s="447">
        <f t="shared" ref="K31:L31" si="210">IF(ISBLANK(K17),"",K17*100/K$18)</f>
        <v>2.98616169</v>
      </c>
      <c r="L31" s="447">
        <f t="shared" si="210"/>
        <v>2.577731872</v>
      </c>
      <c r="M31" s="447"/>
      <c r="N31" s="447" t="str">
        <f t="shared" ref="N31:O31" si="211">IF(ISBLANK(N17),"",N17*100/N$18)</f>
        <v/>
      </c>
      <c r="O31" s="447" t="str">
        <f t="shared" si="211"/>
        <v/>
      </c>
      <c r="P31" s="447"/>
      <c r="Q31" s="447">
        <f t="shared" ref="Q31:R31" si="212">IF(ISBLANK(Q17),"",Q17*100/Q$18)</f>
        <v>0.05384256434</v>
      </c>
      <c r="R31" s="447">
        <f t="shared" si="212"/>
        <v>0.04131169482</v>
      </c>
      <c r="S31" s="448"/>
      <c r="U31" s="568" t="s">
        <v>65</v>
      </c>
      <c r="V31" s="447"/>
      <c r="W31" s="447"/>
      <c r="X31" s="447"/>
      <c r="Y31" s="447">
        <f t="shared" ref="Y31:Z31" si="213">Y17*100/Y$18</f>
        <v>0.002897710808</v>
      </c>
      <c r="Z31" s="447">
        <f t="shared" si="213"/>
        <v>0.0004116871081</v>
      </c>
      <c r="AA31" s="447"/>
      <c r="AB31" s="447">
        <f t="shared" ref="AB31:AC31" si="214">AB17*100/AB$18</f>
        <v>0.004219320268</v>
      </c>
      <c r="AC31" s="447">
        <f t="shared" si="214"/>
        <v>0.00233118519</v>
      </c>
      <c r="AD31" s="447"/>
      <c r="AE31" s="447">
        <f t="shared" ref="AE31:AF31" si="215">AE17*100/AE$18</f>
        <v>1.667625072</v>
      </c>
      <c r="AF31" s="447">
        <f t="shared" si="215"/>
        <v>1.149868275</v>
      </c>
      <c r="AG31" s="447"/>
      <c r="AH31" s="447"/>
      <c r="AI31" s="447"/>
      <c r="AJ31" s="447"/>
      <c r="AK31" s="447">
        <f t="shared" ref="AK31:AL31" si="216">AK17*100/AK$18</f>
        <v>0.03172871945</v>
      </c>
      <c r="AL31" s="447">
        <f t="shared" si="216"/>
        <v>0.01658148678</v>
      </c>
      <c r="AM31" s="448"/>
      <c r="AO31" s="568" t="s">
        <v>65</v>
      </c>
      <c r="AP31" s="447"/>
      <c r="AQ31" s="447"/>
      <c r="AR31" s="447"/>
      <c r="AS31" s="447"/>
      <c r="AT31" s="447"/>
      <c r="AU31" s="447"/>
      <c r="AV31" s="447">
        <f t="shared" ref="AV31:AW31" si="217">AV17*100/AV$18</f>
        <v>0.01698754247</v>
      </c>
      <c r="AW31" s="447">
        <f t="shared" si="217"/>
        <v>0.007279839664</v>
      </c>
      <c r="AX31" s="447"/>
      <c r="AY31" s="447"/>
      <c r="AZ31" s="447"/>
      <c r="BA31" s="447"/>
      <c r="BB31" s="447">
        <f t="shared" ref="BB31:BC31" si="218">BB17*100/BB$18</f>
        <v>0.008334722454</v>
      </c>
      <c r="BC31" s="447">
        <f t="shared" si="218"/>
        <v>0.003869802348</v>
      </c>
      <c r="BD31" s="448"/>
    </row>
    <row r="32" ht="15.75" customHeight="1">
      <c r="A32" s="569" t="s">
        <v>13</v>
      </c>
      <c r="B32" s="311">
        <f t="shared" ref="B32:C32" si="219">IF(ISBLANK(B18),"",B18*100/B$18)</f>
        <v>100</v>
      </c>
      <c r="C32" s="311">
        <f t="shared" si="219"/>
        <v>100</v>
      </c>
      <c r="D32" s="311"/>
      <c r="E32" s="311">
        <f t="shared" ref="E32:F32" si="220">IF(ISBLANK(E18),"",E18*100/E$18)</f>
        <v>100</v>
      </c>
      <c r="F32" s="311">
        <f t="shared" si="220"/>
        <v>100</v>
      </c>
      <c r="G32" s="311"/>
      <c r="H32" s="311">
        <f t="shared" ref="H32:I32" si="221">IF(ISBLANK(H18),"",H18*100/H$18)</f>
        <v>100</v>
      </c>
      <c r="I32" s="311">
        <f t="shared" si="221"/>
        <v>100</v>
      </c>
      <c r="J32" s="311"/>
      <c r="K32" s="311">
        <f t="shared" ref="K32:L32" si="222">IF(ISBLANK(K18),"",K18*100/K$18)</f>
        <v>100</v>
      </c>
      <c r="L32" s="311">
        <f t="shared" si="222"/>
        <v>100</v>
      </c>
      <c r="M32" s="311"/>
      <c r="N32" s="311">
        <f t="shared" ref="N32:O32" si="223">IF(ISBLANK(N18),"",N18*100/N$18)</f>
        <v>100</v>
      </c>
      <c r="O32" s="311">
        <f t="shared" si="223"/>
        <v>100</v>
      </c>
      <c r="P32" s="311"/>
      <c r="Q32" s="311">
        <f t="shared" ref="Q32:R32" si="224">IF(ISBLANK(Q18),"",Q18*100/Q$18)</f>
        <v>100</v>
      </c>
      <c r="R32" s="311">
        <f t="shared" si="224"/>
        <v>100</v>
      </c>
      <c r="S32" s="374"/>
      <c r="U32" s="569" t="s">
        <v>13</v>
      </c>
      <c r="V32" s="588">
        <f t="shared" ref="V32:W32" si="225">V18*100/V$18</f>
        <v>100</v>
      </c>
      <c r="W32" s="588">
        <f t="shared" si="225"/>
        <v>100</v>
      </c>
      <c r="X32" s="588"/>
      <c r="Y32" s="588">
        <f t="shared" ref="Y32:Z32" si="226">Y18*100/Y$18</f>
        <v>100</v>
      </c>
      <c r="Z32" s="588">
        <f t="shared" si="226"/>
        <v>100</v>
      </c>
      <c r="AA32" s="588"/>
      <c r="AB32" s="588">
        <f t="shared" ref="AB32:AC32" si="227">AB18*100/AB$18</f>
        <v>100</v>
      </c>
      <c r="AC32" s="588">
        <f t="shared" si="227"/>
        <v>100</v>
      </c>
      <c r="AD32" s="588"/>
      <c r="AE32" s="588">
        <f t="shared" ref="AE32:AF32" si="228">AE18*100/AE$18</f>
        <v>100</v>
      </c>
      <c r="AF32" s="588">
        <f t="shared" si="228"/>
        <v>100</v>
      </c>
      <c r="AG32" s="588"/>
      <c r="AH32" s="588">
        <f t="shared" ref="AH32:AI32" si="229">AH18*100/AH$18</f>
        <v>100</v>
      </c>
      <c r="AI32" s="588">
        <f t="shared" si="229"/>
        <v>100</v>
      </c>
      <c r="AJ32" s="588"/>
      <c r="AK32" s="588">
        <f t="shared" ref="AK32:AL32" si="230">AK18*100/AK$18</f>
        <v>100</v>
      </c>
      <c r="AL32" s="588">
        <f t="shared" si="230"/>
        <v>100</v>
      </c>
      <c r="AM32" s="589"/>
      <c r="AO32" s="569" t="s">
        <v>13</v>
      </c>
      <c r="AP32" s="590">
        <f t="shared" ref="AP32:AQ32" si="231">AP18*100/AP$18</f>
        <v>100</v>
      </c>
      <c r="AQ32" s="591">
        <f t="shared" si="231"/>
        <v>100</v>
      </c>
      <c r="AR32" s="588"/>
      <c r="AS32" s="590">
        <f t="shared" ref="AS32:AT32" si="232">AS18*100/AS$18</f>
        <v>100</v>
      </c>
      <c r="AT32" s="591">
        <f t="shared" si="232"/>
        <v>100</v>
      </c>
      <c r="AU32" s="588"/>
      <c r="AV32" s="590">
        <f t="shared" ref="AV32:AW32" si="233">AV18*100/AV$18</f>
        <v>100</v>
      </c>
      <c r="AW32" s="591">
        <f t="shared" si="233"/>
        <v>100</v>
      </c>
      <c r="AX32" s="588"/>
      <c r="AY32" s="590">
        <f t="shared" ref="AY32:AZ32" si="234">AY18*100/AY$18</f>
        <v>100</v>
      </c>
      <c r="AZ32" s="591">
        <f t="shared" si="234"/>
        <v>100</v>
      </c>
      <c r="BA32" s="588"/>
      <c r="BB32" s="590">
        <f t="shared" ref="BB32:BC32" si="235">BB18*100/BB$18</f>
        <v>100</v>
      </c>
      <c r="BC32" s="591">
        <f t="shared" si="235"/>
        <v>100</v>
      </c>
      <c r="BD32" s="589"/>
    </row>
    <row r="33" ht="15.75" customHeight="1">
      <c r="B33" s="567" t="s">
        <v>58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17"/>
      <c r="V33" s="567" t="s">
        <v>58</v>
      </c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17"/>
      <c r="AP33" s="567" t="s">
        <v>58</v>
      </c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17"/>
    </row>
    <row r="34" ht="15.75" customHeight="1">
      <c r="A34" s="563" t="s">
        <v>50</v>
      </c>
      <c r="B34" s="222">
        <f t="shared" ref="B34:B45" si="236">IF(ISBLANK(B7),"",B7*100/$Q$18)</f>
        <v>0.008375510009</v>
      </c>
      <c r="C34" s="222">
        <f t="shared" ref="C34:C45" si="237">IF(ISBLANK(C7),"",C7*100/$R$18)</f>
        <v>0.002615297272</v>
      </c>
      <c r="D34" s="222"/>
      <c r="E34" s="222">
        <f t="shared" ref="E34:E45" si="238">IF(ISBLANK(E7),"",E7*100/$Q$18)</f>
        <v>0.03589504289</v>
      </c>
      <c r="F34" s="222">
        <f t="shared" ref="F34:F45" si="239">IF(ISBLANK(F7),"",F7*100/$R$18)</f>
        <v>0.02158194139</v>
      </c>
      <c r="G34" s="222"/>
      <c r="H34" s="222">
        <f t="shared" ref="H34:H45" si="240">IF(ISBLANK(H7),"",H7*100/$Q$18)</f>
        <v>0.03469854146</v>
      </c>
      <c r="I34" s="222">
        <f t="shared" ref="I34:I45" si="241">IF(ISBLANK(I7),"",I7*100/$R$18)</f>
        <v>0.009654899171</v>
      </c>
      <c r="J34" s="222"/>
      <c r="K34" s="222" t="str">
        <f t="shared" ref="K34:K45" si="242">IF(ISBLANK(K7),"",K7*100/$Q$18)</f>
        <v/>
      </c>
      <c r="L34" s="222" t="str">
        <f t="shared" ref="L34:L45" si="243">IF(ISBLANK(L7),"",L7*100/$R$18)</f>
        <v/>
      </c>
      <c r="M34" s="222"/>
      <c r="N34" s="222" t="str">
        <f t="shared" ref="N34:N45" si="244">IF(ISBLANK(N7),"",N7*100/$Q$18)</f>
        <v/>
      </c>
      <c r="O34" s="222" t="str">
        <f t="shared" ref="O34:O45" si="245">IF(ISBLANK(O7),"",O7*100/$R$18)</f>
        <v/>
      </c>
      <c r="P34" s="222"/>
      <c r="Q34" s="222">
        <f t="shared" ref="Q34:Q45" si="246">IF(ISBLANK(Q7),"",Q7*100/$Q$18)</f>
        <v>0.07896909437</v>
      </c>
      <c r="R34" s="222">
        <f t="shared" ref="R34:R45" si="247">IF(ISBLANK(R7),"",R7*100/$R$18)</f>
        <v>0.03385213783</v>
      </c>
      <c r="S34" s="592"/>
      <c r="U34" s="563" t="s">
        <v>50</v>
      </c>
      <c r="V34" s="222">
        <f t="shared" ref="V34:V43" si="248">V7*100/$AK$18</f>
        <v>0.01487283724</v>
      </c>
      <c r="W34" s="222">
        <f t="shared" ref="W34:W43" si="249">W7*100/$AL$18</f>
        <v>0.007236417828</v>
      </c>
      <c r="X34" s="222"/>
      <c r="Y34" s="222">
        <f t="shared" ref="Y34:Y45" si="250">Y7*100/$AK$18</f>
        <v>0.03569480938</v>
      </c>
      <c r="Z34" s="222">
        <f t="shared" ref="Z34:Z45" si="251">Z7*100/$AL$18</f>
        <v>0.02469463674</v>
      </c>
      <c r="AA34" s="222"/>
      <c r="AB34" s="222">
        <f t="shared" ref="AB34:AB45" si="252">AB7*100/$AK$18</f>
        <v>0.04164394428</v>
      </c>
      <c r="AC34" s="222">
        <f t="shared" ref="AC34:AC45" si="253">AC7*100/$AL$18</f>
        <v>0.01293601904</v>
      </c>
      <c r="AD34" s="222"/>
      <c r="AE34" s="222"/>
      <c r="AF34" s="222"/>
      <c r="AG34" s="222"/>
      <c r="AH34" s="222">
        <f t="shared" ref="AH34:AH43" si="254">AH7*100/$AK$18</f>
        <v>0.005949134897</v>
      </c>
      <c r="AI34" s="222">
        <f t="shared" ref="AI34:AI43" si="255">AI7*100/$AL$18</f>
        <v>0.001006352393</v>
      </c>
      <c r="AJ34" s="222"/>
      <c r="AK34" s="222">
        <f t="shared" ref="AK34:AK45" si="256">AK7*100/$AK$18</f>
        <v>0.09816072579</v>
      </c>
      <c r="AL34" s="222">
        <f t="shared" ref="AL34:AL45" si="257">AL7*100/$AL$18</f>
        <v>0.045873426</v>
      </c>
      <c r="AM34" s="592"/>
      <c r="AO34" s="563" t="s">
        <v>50</v>
      </c>
      <c r="AP34" s="222">
        <f t="shared" ref="AP34:AP43" si="258">AP7*100/$BB$18</f>
        <v>0.02778240818</v>
      </c>
      <c r="AQ34" s="222">
        <f t="shared" ref="AQ34:AQ43" si="259">AQ7*100/$BC$18</f>
        <v>0.01121572878</v>
      </c>
      <c r="AR34" s="222"/>
      <c r="AS34" s="222">
        <f t="shared" ref="AS34:AS43" si="260">AS7*100/$BB$18</f>
        <v>0.07223426127</v>
      </c>
      <c r="AT34" s="222">
        <f t="shared" ref="AT34:AT43" si="261">AT7*100/$BC$18</f>
        <v>0.03246295998</v>
      </c>
      <c r="AU34" s="222"/>
      <c r="AV34" s="222">
        <f t="shared" ref="AV34:AV45" si="262">AV7*100/$BB$18</f>
        <v>0.05695393677</v>
      </c>
      <c r="AW34" s="222">
        <f t="shared" ref="AW34:AW45" si="263">AW7*100/$BC$18</f>
        <v>0.01767750792</v>
      </c>
      <c r="AX34" s="222"/>
      <c r="AY34" s="222">
        <f t="shared" ref="AY34:AY43" si="264">AY7*100/$BB$18</f>
        <v>0.005556481636</v>
      </c>
      <c r="AZ34" s="222">
        <f t="shared" ref="AZ34:AZ43" si="265">AZ7*100/$BC$18</f>
        <v>0.001305934756</v>
      </c>
      <c r="BA34" s="222"/>
      <c r="BB34" s="222">
        <f t="shared" ref="BB34:BB45" si="266">BB7*100/$BB$18</f>
        <v>0.1625270878</v>
      </c>
      <c r="BC34" s="222">
        <f t="shared" ref="BC34:BC45" si="267">BC7*100/$BC$18</f>
        <v>0.06266213143</v>
      </c>
      <c r="BD34" s="592"/>
    </row>
    <row r="35" ht="15.75" customHeight="1">
      <c r="A35" s="564" t="s">
        <v>53</v>
      </c>
      <c r="B35" s="225">
        <f t="shared" si="236"/>
        <v>0.05743206863</v>
      </c>
      <c r="C35" s="225">
        <f t="shared" si="237"/>
        <v>0.01663771328</v>
      </c>
      <c r="D35" s="225"/>
      <c r="E35" s="225">
        <f t="shared" si="238"/>
        <v>0.2034052431</v>
      </c>
      <c r="F35" s="225">
        <f t="shared" si="239"/>
        <v>0.1163062395</v>
      </c>
      <c r="G35" s="225"/>
      <c r="H35" s="225">
        <f t="shared" si="240"/>
        <v>0.2010122402</v>
      </c>
      <c r="I35" s="225">
        <f t="shared" si="241"/>
        <v>0.1123640892</v>
      </c>
      <c r="J35" s="225"/>
      <c r="K35" s="225" t="str">
        <f t="shared" si="242"/>
        <v/>
      </c>
      <c r="L35" s="225" t="str">
        <f t="shared" si="243"/>
        <v/>
      </c>
      <c r="M35" s="225"/>
      <c r="N35" s="225">
        <f t="shared" si="244"/>
        <v>0.02034052431</v>
      </c>
      <c r="O35" s="225">
        <f t="shared" si="245"/>
        <v>0.005295986736</v>
      </c>
      <c r="P35" s="225"/>
      <c r="Q35" s="225">
        <f t="shared" si="246"/>
        <v>0.4821900762</v>
      </c>
      <c r="R35" s="225">
        <f t="shared" si="247"/>
        <v>0.2506040287</v>
      </c>
      <c r="S35" s="593"/>
      <c r="U35" s="564" t="s">
        <v>53</v>
      </c>
      <c r="V35" s="225">
        <f t="shared" si="248"/>
        <v>0.1100589956</v>
      </c>
      <c r="W35" s="225">
        <f t="shared" si="249"/>
        <v>0.05930638769</v>
      </c>
      <c r="X35" s="225"/>
      <c r="Y35" s="225">
        <f t="shared" si="250"/>
        <v>0.2488721432</v>
      </c>
      <c r="Z35" s="225">
        <f t="shared" si="251"/>
        <v>0.1073004803</v>
      </c>
      <c r="AA35" s="225"/>
      <c r="AB35" s="225">
        <f t="shared" si="252"/>
        <v>0.3024143572</v>
      </c>
      <c r="AC35" s="225">
        <f t="shared" si="253"/>
        <v>0.1206877352</v>
      </c>
      <c r="AD35" s="225"/>
      <c r="AE35" s="225"/>
      <c r="AF35" s="225"/>
      <c r="AG35" s="225"/>
      <c r="AH35" s="225">
        <f t="shared" si="254"/>
        <v>0.01883892717</v>
      </c>
      <c r="AI35" s="225">
        <f t="shared" si="255"/>
        <v>0.006696418224</v>
      </c>
      <c r="AJ35" s="225"/>
      <c r="AK35" s="225">
        <f t="shared" si="256"/>
        <v>0.6801844232</v>
      </c>
      <c r="AL35" s="225">
        <f t="shared" si="257"/>
        <v>0.2939910214</v>
      </c>
      <c r="AM35" s="593"/>
      <c r="AO35" s="564" t="s">
        <v>53</v>
      </c>
      <c r="AP35" s="225">
        <f t="shared" si="258"/>
        <v>0.1389120409</v>
      </c>
      <c r="AQ35" s="225">
        <f t="shared" si="259"/>
        <v>0.08393486151</v>
      </c>
      <c r="AR35" s="225"/>
      <c r="AS35" s="225">
        <f t="shared" si="260"/>
        <v>0.2986608879</v>
      </c>
      <c r="AT35" s="225">
        <f t="shared" si="261"/>
        <v>0.1544390611</v>
      </c>
      <c r="AU35" s="225"/>
      <c r="AV35" s="225">
        <f t="shared" si="262"/>
        <v>0.44174029</v>
      </c>
      <c r="AW35" s="225">
        <f t="shared" si="263"/>
        <v>0.208268651</v>
      </c>
      <c r="AX35" s="225"/>
      <c r="AY35" s="225">
        <f t="shared" si="264"/>
        <v>0.02222592654</v>
      </c>
      <c r="AZ35" s="225">
        <f t="shared" si="265"/>
        <v>0.006962200846</v>
      </c>
      <c r="BA35" s="225"/>
      <c r="BB35" s="225">
        <f t="shared" si="266"/>
        <v>0.9015391454</v>
      </c>
      <c r="BC35" s="225">
        <f t="shared" si="267"/>
        <v>0.4536047744</v>
      </c>
      <c r="BD35" s="593"/>
    </row>
    <row r="36" ht="15.75" customHeight="1">
      <c r="A36" s="564" t="s">
        <v>54</v>
      </c>
      <c r="B36" s="225">
        <f t="shared" si="236"/>
        <v>0.3529679218</v>
      </c>
      <c r="C36" s="225">
        <f t="shared" si="237"/>
        <v>0.2060489287</v>
      </c>
      <c r="D36" s="225"/>
      <c r="E36" s="225">
        <f t="shared" si="238"/>
        <v>1.16299939</v>
      </c>
      <c r="F36" s="225">
        <f t="shared" si="239"/>
        <v>0.7041267473</v>
      </c>
      <c r="G36" s="225"/>
      <c r="H36" s="225">
        <f t="shared" si="240"/>
        <v>1.617669933</v>
      </c>
      <c r="I36" s="225">
        <f t="shared" si="241"/>
        <v>0.9354370366</v>
      </c>
      <c r="J36" s="225"/>
      <c r="K36" s="225" t="str">
        <f t="shared" si="242"/>
        <v/>
      </c>
      <c r="L36" s="225" t="str">
        <f t="shared" si="243"/>
        <v/>
      </c>
      <c r="M36" s="225"/>
      <c r="N36" s="225">
        <f t="shared" si="244"/>
        <v>0.1124711344</v>
      </c>
      <c r="O36" s="225">
        <f t="shared" si="245"/>
        <v>0.06428458079</v>
      </c>
      <c r="P36" s="225"/>
      <c r="Q36" s="225">
        <f t="shared" si="246"/>
        <v>3.246108379</v>
      </c>
      <c r="R36" s="225">
        <f t="shared" si="247"/>
        <v>1.909897293</v>
      </c>
      <c r="S36" s="593"/>
      <c r="U36" s="564" t="s">
        <v>54</v>
      </c>
      <c r="V36" s="225">
        <f t="shared" si="248"/>
        <v>0.692082693</v>
      </c>
      <c r="W36" s="225">
        <f t="shared" si="249"/>
        <v>0.3357865921</v>
      </c>
      <c r="X36" s="225"/>
      <c r="Y36" s="225">
        <f t="shared" si="250"/>
        <v>1.722274553</v>
      </c>
      <c r="Z36" s="225">
        <f t="shared" si="251"/>
        <v>0.9616911025</v>
      </c>
      <c r="AA36" s="225"/>
      <c r="AB36" s="225">
        <f t="shared" si="252"/>
        <v>2.074265034</v>
      </c>
      <c r="AC36" s="225">
        <f t="shared" si="253"/>
        <v>1.267778932</v>
      </c>
      <c r="AD36" s="225"/>
      <c r="AE36" s="225">
        <f t="shared" ref="AE36:AE45" si="268">AE9*100/$AK$18</f>
        <v>0.008923702345</v>
      </c>
      <c r="AF36" s="225">
        <f t="shared" ref="AF36:AF45" si="269">AF9*100/$AL$18</f>
        <v>0.001577882544</v>
      </c>
      <c r="AG36" s="225"/>
      <c r="AH36" s="225">
        <f t="shared" si="254"/>
        <v>0.2230925586</v>
      </c>
      <c r="AI36" s="225">
        <f t="shared" si="255"/>
        <v>0.1158893358</v>
      </c>
      <c r="AJ36" s="225"/>
      <c r="AK36" s="225">
        <f t="shared" si="256"/>
        <v>4.72063854</v>
      </c>
      <c r="AL36" s="225">
        <f t="shared" si="257"/>
        <v>2.682723845</v>
      </c>
      <c r="AM36" s="593"/>
      <c r="AO36" s="564" t="s">
        <v>54</v>
      </c>
      <c r="AP36" s="225">
        <f t="shared" si="258"/>
        <v>0.6598321943</v>
      </c>
      <c r="AQ36" s="225">
        <f t="shared" si="259"/>
        <v>0.4173003919</v>
      </c>
      <c r="AR36" s="225"/>
      <c r="AS36" s="225">
        <f t="shared" si="260"/>
        <v>1.944768573</v>
      </c>
      <c r="AT36" s="225">
        <f t="shared" si="261"/>
        <v>1.202215162</v>
      </c>
      <c r="AU36" s="225"/>
      <c r="AV36" s="225">
        <f t="shared" si="262"/>
        <v>2.061454687</v>
      </c>
      <c r="AW36" s="225">
        <f t="shared" si="263"/>
        <v>1.321177231</v>
      </c>
      <c r="AX36" s="225"/>
      <c r="AY36" s="225">
        <f t="shared" si="264"/>
        <v>0.1361338001</v>
      </c>
      <c r="AZ36" s="225">
        <f t="shared" si="265"/>
        <v>0.06463863224</v>
      </c>
      <c r="BA36" s="225"/>
      <c r="BB36" s="225">
        <f t="shared" si="266"/>
        <v>4.802189254</v>
      </c>
      <c r="BC36" s="225">
        <f t="shared" si="267"/>
        <v>3.005331417</v>
      </c>
      <c r="BD36" s="593"/>
    </row>
    <row r="37" ht="15.75" customHeight="1">
      <c r="A37" s="564" t="s">
        <v>55</v>
      </c>
      <c r="B37" s="225">
        <f t="shared" si="236"/>
        <v>1.240771983</v>
      </c>
      <c r="C37" s="225">
        <f t="shared" si="237"/>
        <v>0.7840821172</v>
      </c>
      <c r="D37" s="225"/>
      <c r="E37" s="225">
        <f t="shared" si="238"/>
        <v>4.148270457</v>
      </c>
      <c r="F37" s="225">
        <f t="shared" si="239"/>
        <v>2.534057858</v>
      </c>
      <c r="G37" s="225"/>
      <c r="H37" s="225">
        <f t="shared" si="240"/>
        <v>5.540998121</v>
      </c>
      <c r="I37" s="225">
        <f t="shared" si="241"/>
        <v>3.789902689</v>
      </c>
      <c r="J37" s="225"/>
      <c r="K37" s="225">
        <f t="shared" si="242"/>
        <v>0.008375510009</v>
      </c>
      <c r="L37" s="225">
        <f t="shared" si="243"/>
        <v>0.00521228473</v>
      </c>
      <c r="M37" s="225"/>
      <c r="N37" s="225">
        <f t="shared" si="244"/>
        <v>0.5336396377</v>
      </c>
      <c r="O37" s="225">
        <f t="shared" si="245"/>
        <v>0.3087213969</v>
      </c>
      <c r="P37" s="225"/>
      <c r="Q37" s="225">
        <f t="shared" si="246"/>
        <v>11.47205571</v>
      </c>
      <c r="R37" s="225">
        <f t="shared" si="247"/>
        <v>7.421976346</v>
      </c>
      <c r="S37" s="593"/>
      <c r="U37" s="564" t="s">
        <v>55</v>
      </c>
      <c r="V37" s="225">
        <f t="shared" si="248"/>
        <v>2.283476278</v>
      </c>
      <c r="W37" s="225">
        <f t="shared" si="249"/>
        <v>1.430545646</v>
      </c>
      <c r="X37" s="225"/>
      <c r="Y37" s="225">
        <f t="shared" si="250"/>
        <v>5.623915522</v>
      </c>
      <c r="Z37" s="225">
        <f t="shared" si="251"/>
        <v>3.548280827</v>
      </c>
      <c r="AA37" s="225"/>
      <c r="AB37" s="225">
        <f t="shared" si="252"/>
        <v>5.971939914</v>
      </c>
      <c r="AC37" s="225">
        <f t="shared" si="253"/>
        <v>4.417649215</v>
      </c>
      <c r="AD37" s="225"/>
      <c r="AE37" s="225">
        <f t="shared" si="268"/>
        <v>0.01388131476</v>
      </c>
      <c r="AF37" s="225">
        <f t="shared" si="269"/>
        <v>0.008624370303</v>
      </c>
      <c r="AG37" s="225"/>
      <c r="AH37" s="225">
        <f t="shared" si="254"/>
        <v>0.7257944574</v>
      </c>
      <c r="AI37" s="225">
        <f t="shared" si="255"/>
        <v>0.370282224</v>
      </c>
      <c r="AJ37" s="225"/>
      <c r="AK37" s="225">
        <f t="shared" si="256"/>
        <v>14.61900749</v>
      </c>
      <c r="AL37" s="225">
        <f t="shared" si="257"/>
        <v>9.775382283</v>
      </c>
      <c r="AM37" s="593"/>
      <c r="AO37" s="564" t="s">
        <v>55</v>
      </c>
      <c r="AP37" s="225">
        <f t="shared" si="258"/>
        <v>1.891981997</v>
      </c>
      <c r="AQ37" s="225">
        <f t="shared" si="259"/>
        <v>1.974559481</v>
      </c>
      <c r="AR37" s="225"/>
      <c r="AS37" s="225">
        <f t="shared" si="260"/>
        <v>5.648163583</v>
      </c>
      <c r="AT37" s="225">
        <f t="shared" si="261"/>
        <v>4.871311966</v>
      </c>
      <c r="AU37" s="225"/>
      <c r="AV37" s="225">
        <f t="shared" si="262"/>
        <v>6.302439295</v>
      </c>
      <c r="AW37" s="225">
        <f t="shared" si="263"/>
        <v>6.331084413</v>
      </c>
      <c r="AX37" s="225"/>
      <c r="AY37" s="225">
        <f t="shared" si="264"/>
        <v>0.4778574207</v>
      </c>
      <c r="AZ37" s="225">
        <f t="shared" si="265"/>
        <v>0.3225059462</v>
      </c>
      <c r="BA37" s="225"/>
      <c r="BB37" s="225">
        <f t="shared" si="266"/>
        <v>14.3204423</v>
      </c>
      <c r="BC37" s="225">
        <f t="shared" si="267"/>
        <v>13.49946181</v>
      </c>
      <c r="BD37" s="593"/>
    </row>
    <row r="38" ht="15.75" customHeight="1">
      <c r="A38" s="564" t="s">
        <v>56</v>
      </c>
      <c r="B38" s="225">
        <f t="shared" si="236"/>
        <v>2.169257092</v>
      </c>
      <c r="C38" s="225">
        <f t="shared" si="237"/>
        <v>2.152034679</v>
      </c>
      <c r="D38" s="225"/>
      <c r="E38" s="225">
        <f t="shared" si="238"/>
        <v>7.426684375</v>
      </c>
      <c r="F38" s="225">
        <f t="shared" si="239"/>
        <v>6.820772406</v>
      </c>
      <c r="G38" s="225"/>
      <c r="H38" s="225">
        <f t="shared" si="240"/>
        <v>10.43468897</v>
      </c>
      <c r="I38" s="225">
        <f t="shared" si="241"/>
        <v>10.85987511</v>
      </c>
      <c r="J38" s="225"/>
      <c r="K38" s="225">
        <f t="shared" si="242"/>
        <v>0.03469854146</v>
      </c>
      <c r="L38" s="225">
        <f t="shared" si="243"/>
        <v>0.02068602798</v>
      </c>
      <c r="M38" s="225"/>
      <c r="N38" s="225">
        <f t="shared" si="244"/>
        <v>0.8495160152</v>
      </c>
      <c r="O38" s="225">
        <f t="shared" si="245"/>
        <v>0.567263994</v>
      </c>
      <c r="P38" s="225"/>
      <c r="Q38" s="225">
        <f t="shared" si="246"/>
        <v>20.91484499</v>
      </c>
      <c r="R38" s="225">
        <f t="shared" si="247"/>
        <v>20.42063222</v>
      </c>
      <c r="S38" s="593"/>
      <c r="U38" s="564" t="s">
        <v>56</v>
      </c>
      <c r="V38" s="225">
        <f t="shared" si="248"/>
        <v>3.118338208</v>
      </c>
      <c r="W38" s="225">
        <f t="shared" si="249"/>
        <v>3.118354793</v>
      </c>
      <c r="X38" s="225"/>
      <c r="Y38" s="225">
        <f t="shared" si="250"/>
        <v>7.571265678</v>
      </c>
      <c r="Z38" s="225">
        <f t="shared" si="251"/>
        <v>6.728059117</v>
      </c>
      <c r="AA38" s="225"/>
      <c r="AB38" s="225">
        <f t="shared" si="252"/>
        <v>10.26424074</v>
      </c>
      <c r="AC38" s="225">
        <f t="shared" si="253"/>
        <v>12.45393704</v>
      </c>
      <c r="AD38" s="225"/>
      <c r="AE38" s="225">
        <f t="shared" si="268"/>
        <v>0.05255069159</v>
      </c>
      <c r="AF38" s="225">
        <f t="shared" si="269"/>
        <v>0.04333944457</v>
      </c>
      <c r="AG38" s="225"/>
      <c r="AH38" s="225">
        <f t="shared" si="254"/>
        <v>0.8755143523</v>
      </c>
      <c r="AI38" s="225">
        <f t="shared" si="255"/>
        <v>0.6335538156</v>
      </c>
      <c r="AJ38" s="225"/>
      <c r="AK38" s="225">
        <f t="shared" si="256"/>
        <v>21.88190967</v>
      </c>
      <c r="AL38" s="225">
        <f t="shared" si="257"/>
        <v>22.97724421</v>
      </c>
      <c r="AM38" s="593"/>
      <c r="AO38" s="564" t="s">
        <v>56</v>
      </c>
      <c r="AP38" s="225">
        <f t="shared" si="258"/>
        <v>2.874090126</v>
      </c>
      <c r="AQ38" s="225">
        <f t="shared" si="259"/>
        <v>2.980983804</v>
      </c>
      <c r="AR38" s="225"/>
      <c r="AS38" s="225">
        <f t="shared" si="260"/>
        <v>7.178974273</v>
      </c>
      <c r="AT38" s="225">
        <f t="shared" si="261"/>
        <v>6.797595533</v>
      </c>
      <c r="AU38" s="225"/>
      <c r="AV38" s="225">
        <f t="shared" si="262"/>
        <v>11.0129466</v>
      </c>
      <c r="AW38" s="225">
        <f t="shared" si="263"/>
        <v>13.72341613</v>
      </c>
      <c r="AX38" s="225"/>
      <c r="AY38" s="225">
        <f t="shared" si="264"/>
        <v>0.5584264044</v>
      </c>
      <c r="AZ38" s="225">
        <f t="shared" si="265"/>
        <v>0.5026781558</v>
      </c>
      <c r="BA38" s="225"/>
      <c r="BB38" s="225">
        <f t="shared" si="266"/>
        <v>21.62443741</v>
      </c>
      <c r="BC38" s="225">
        <f t="shared" si="267"/>
        <v>24.00467362</v>
      </c>
      <c r="BD38" s="593"/>
    </row>
    <row r="39" ht="15.75" customHeight="1">
      <c r="A39" s="564" t="s">
        <v>57</v>
      </c>
      <c r="B39" s="225">
        <f t="shared" si="236"/>
        <v>2.266173708</v>
      </c>
      <c r="C39" s="225">
        <f t="shared" si="237"/>
        <v>2.362104505</v>
      </c>
      <c r="D39" s="225"/>
      <c r="E39" s="225">
        <f t="shared" si="238"/>
        <v>7.799992821</v>
      </c>
      <c r="F39" s="225">
        <f t="shared" si="239"/>
        <v>7.343440181</v>
      </c>
      <c r="G39" s="225"/>
      <c r="H39" s="225">
        <f t="shared" si="240"/>
        <v>12.78461778</v>
      </c>
      <c r="I39" s="225">
        <f t="shared" si="241"/>
        <v>16.13648387</v>
      </c>
      <c r="J39" s="225"/>
      <c r="K39" s="225">
        <f t="shared" si="242"/>
        <v>0.1017026215</v>
      </c>
      <c r="L39" s="225">
        <f t="shared" si="243"/>
        <v>0.1137974188</v>
      </c>
      <c r="M39" s="225"/>
      <c r="N39" s="225">
        <f t="shared" si="244"/>
        <v>0.7837084365</v>
      </c>
      <c r="O39" s="225">
        <f t="shared" si="245"/>
        <v>0.5949591915</v>
      </c>
      <c r="P39" s="225"/>
      <c r="Q39" s="225">
        <f t="shared" si="246"/>
        <v>23.73619536</v>
      </c>
      <c r="R39" s="225">
        <f t="shared" si="247"/>
        <v>26.55078517</v>
      </c>
      <c r="S39" s="593"/>
      <c r="U39" s="564" t="s">
        <v>57</v>
      </c>
      <c r="V39" s="225">
        <f t="shared" si="248"/>
        <v>3.240295474</v>
      </c>
      <c r="W39" s="225">
        <f t="shared" si="249"/>
        <v>3.561946537</v>
      </c>
      <c r="X39" s="225"/>
      <c r="Y39" s="225">
        <f t="shared" si="250"/>
        <v>7.235139557</v>
      </c>
      <c r="Z39" s="225">
        <f t="shared" si="251"/>
        <v>6.696074686</v>
      </c>
      <c r="AA39" s="225"/>
      <c r="AB39" s="225">
        <f t="shared" si="252"/>
        <v>11.28947499</v>
      </c>
      <c r="AC39" s="225">
        <f t="shared" si="253"/>
        <v>14.19263067</v>
      </c>
      <c r="AD39" s="225"/>
      <c r="AE39" s="225">
        <f t="shared" si="268"/>
        <v>0.1626096872</v>
      </c>
      <c r="AF39" s="225">
        <f t="shared" si="269"/>
        <v>0.1241051871</v>
      </c>
      <c r="AG39" s="225"/>
      <c r="AH39" s="225">
        <f t="shared" si="254"/>
        <v>0.7059640077</v>
      </c>
      <c r="AI39" s="225">
        <f t="shared" si="255"/>
        <v>0.5902861291</v>
      </c>
      <c r="AJ39" s="225"/>
      <c r="AK39" s="225">
        <f t="shared" si="256"/>
        <v>22.63348371</v>
      </c>
      <c r="AL39" s="225">
        <f t="shared" si="257"/>
        <v>25.16504321</v>
      </c>
      <c r="AM39" s="593"/>
      <c r="AO39" s="564" t="s">
        <v>57</v>
      </c>
      <c r="AP39" s="225">
        <f t="shared" si="258"/>
        <v>3.258876479</v>
      </c>
      <c r="AQ39" s="225">
        <f t="shared" si="259"/>
        <v>3.425579377</v>
      </c>
      <c r="AR39" s="225"/>
      <c r="AS39" s="225">
        <f t="shared" si="260"/>
        <v>7.419292104</v>
      </c>
      <c r="AT39" s="225">
        <f t="shared" si="261"/>
        <v>6.663288483</v>
      </c>
      <c r="AU39" s="225"/>
      <c r="AV39" s="225">
        <f t="shared" si="262"/>
        <v>10.89487137</v>
      </c>
      <c r="AW39" s="225">
        <f t="shared" si="263"/>
        <v>12.60250371</v>
      </c>
      <c r="AX39" s="225"/>
      <c r="AY39" s="225">
        <f t="shared" si="264"/>
        <v>0.4306273268</v>
      </c>
      <c r="AZ39" s="225">
        <f t="shared" si="265"/>
        <v>0.3617818869</v>
      </c>
      <c r="BA39" s="225"/>
      <c r="BB39" s="225">
        <f t="shared" si="266"/>
        <v>22.00366728</v>
      </c>
      <c r="BC39" s="225">
        <f t="shared" si="267"/>
        <v>23.05315345</v>
      </c>
      <c r="BD39" s="593"/>
    </row>
    <row r="40" ht="15.75" customHeight="1">
      <c r="A40" s="564" t="s">
        <v>59</v>
      </c>
      <c r="B40" s="225">
        <f t="shared" si="236"/>
        <v>2.018497912</v>
      </c>
      <c r="C40" s="225">
        <f t="shared" si="237"/>
        <v>2.112407822</v>
      </c>
      <c r="D40" s="225"/>
      <c r="E40" s="225">
        <f t="shared" si="238"/>
        <v>6.531701305</v>
      </c>
      <c r="F40" s="225">
        <f t="shared" si="239"/>
        <v>6.497202567</v>
      </c>
      <c r="G40" s="225"/>
      <c r="H40" s="225">
        <f t="shared" si="240"/>
        <v>10.44186798</v>
      </c>
      <c r="I40" s="225">
        <f t="shared" si="241"/>
        <v>12.3034045</v>
      </c>
      <c r="J40" s="225"/>
      <c r="K40" s="225">
        <f t="shared" si="242"/>
        <v>0.2105842516</v>
      </c>
      <c r="L40" s="225">
        <f t="shared" si="243"/>
        <v>0.143857284</v>
      </c>
      <c r="M40" s="225"/>
      <c r="N40" s="225">
        <f t="shared" si="244"/>
        <v>0.3529679218</v>
      </c>
      <c r="O40" s="225">
        <f t="shared" si="245"/>
        <v>0.3101503475</v>
      </c>
      <c r="P40" s="225"/>
      <c r="Q40" s="225">
        <f t="shared" si="246"/>
        <v>19.55561937</v>
      </c>
      <c r="R40" s="225">
        <f t="shared" si="247"/>
        <v>21.36702252</v>
      </c>
      <c r="S40" s="593"/>
      <c r="U40" s="564" t="s">
        <v>59</v>
      </c>
      <c r="V40" s="225">
        <f t="shared" si="248"/>
        <v>2.447077487</v>
      </c>
      <c r="W40" s="225">
        <f t="shared" si="249"/>
        <v>2.733546446</v>
      </c>
      <c r="X40" s="225"/>
      <c r="Y40" s="225">
        <f t="shared" si="250"/>
        <v>5.935253582</v>
      </c>
      <c r="Z40" s="225">
        <f t="shared" si="251"/>
        <v>5.680858835</v>
      </c>
      <c r="AA40" s="225"/>
      <c r="AB40" s="225">
        <f t="shared" si="252"/>
        <v>8.491398542</v>
      </c>
      <c r="AC40" s="225">
        <f t="shared" si="253"/>
        <v>10.65778912</v>
      </c>
      <c r="AD40" s="225"/>
      <c r="AE40" s="225">
        <f t="shared" si="268"/>
        <v>0.2548212781</v>
      </c>
      <c r="AF40" s="225">
        <f t="shared" si="269"/>
        <v>0.17529586</v>
      </c>
      <c r="AG40" s="225"/>
      <c r="AH40" s="225">
        <f t="shared" si="254"/>
        <v>0.232016261</v>
      </c>
      <c r="AI40" s="225">
        <f t="shared" si="255"/>
        <v>0.2115930662</v>
      </c>
      <c r="AJ40" s="225"/>
      <c r="AK40" s="225">
        <f t="shared" si="256"/>
        <v>17.36056715</v>
      </c>
      <c r="AL40" s="225">
        <f t="shared" si="257"/>
        <v>19.45908333</v>
      </c>
      <c r="AM40" s="593"/>
      <c r="AO40" s="564" t="s">
        <v>59</v>
      </c>
      <c r="AP40" s="225">
        <f t="shared" si="258"/>
        <v>2.518475301</v>
      </c>
      <c r="AQ40" s="225">
        <f t="shared" si="259"/>
        <v>2.762408533</v>
      </c>
      <c r="AR40" s="225"/>
      <c r="AS40" s="225">
        <f t="shared" si="260"/>
        <v>6.848363616</v>
      </c>
      <c r="AT40" s="225">
        <f t="shared" si="261"/>
        <v>6.329473734</v>
      </c>
      <c r="AU40" s="225"/>
      <c r="AV40" s="225">
        <f t="shared" si="262"/>
        <v>9.401566928</v>
      </c>
      <c r="AW40" s="225">
        <f t="shared" si="263"/>
        <v>10.28525109</v>
      </c>
      <c r="AX40" s="225"/>
      <c r="AY40" s="225">
        <f t="shared" si="264"/>
        <v>0.1486358838</v>
      </c>
      <c r="AZ40" s="225">
        <f t="shared" si="265"/>
        <v>0.1535917089</v>
      </c>
      <c r="BA40" s="225"/>
      <c r="BB40" s="225">
        <f t="shared" si="266"/>
        <v>18.91704173</v>
      </c>
      <c r="BC40" s="225">
        <f t="shared" si="267"/>
        <v>19.53072506</v>
      </c>
      <c r="BD40" s="593"/>
    </row>
    <row r="41" ht="15.75" customHeight="1">
      <c r="A41" s="564" t="s">
        <v>60</v>
      </c>
      <c r="B41" s="225">
        <f t="shared" si="236"/>
        <v>1.270684518</v>
      </c>
      <c r="C41" s="225">
        <f t="shared" si="237"/>
        <v>1.430942005</v>
      </c>
      <c r="D41" s="225"/>
      <c r="E41" s="225">
        <f t="shared" si="238"/>
        <v>4.703447121</v>
      </c>
      <c r="F41" s="225">
        <f t="shared" si="239"/>
        <v>5.098080926</v>
      </c>
      <c r="G41" s="225"/>
      <c r="H41" s="225">
        <f t="shared" si="240"/>
        <v>7.106021992</v>
      </c>
      <c r="I41" s="225">
        <f t="shared" si="241"/>
        <v>8.223428842</v>
      </c>
      <c r="J41" s="225"/>
      <c r="K41" s="225">
        <f t="shared" si="242"/>
        <v>0.425954509</v>
      </c>
      <c r="L41" s="225">
        <f t="shared" si="243"/>
        <v>0.3616255775</v>
      </c>
      <c r="M41" s="225"/>
      <c r="N41" s="225">
        <f t="shared" si="244"/>
        <v>0.1232396473</v>
      </c>
      <c r="O41" s="225">
        <f t="shared" si="245"/>
        <v>0.1452961097</v>
      </c>
      <c r="P41" s="225"/>
      <c r="Q41" s="225">
        <f t="shared" si="246"/>
        <v>13.62934779</v>
      </c>
      <c r="R41" s="225">
        <f t="shared" si="247"/>
        <v>15.25937346</v>
      </c>
      <c r="S41" s="593"/>
      <c r="U41" s="564" t="s">
        <v>60</v>
      </c>
      <c r="V41" s="225">
        <f t="shared" si="248"/>
        <v>1.636012097</v>
      </c>
      <c r="W41" s="225">
        <f t="shared" si="249"/>
        <v>1.824395293</v>
      </c>
      <c r="X41" s="225"/>
      <c r="Y41" s="225">
        <f t="shared" si="250"/>
        <v>4.323038025</v>
      </c>
      <c r="Z41" s="225">
        <f t="shared" si="251"/>
        <v>4.691574296</v>
      </c>
      <c r="AA41" s="225"/>
      <c r="AB41" s="225">
        <f t="shared" si="252"/>
        <v>6.059193892</v>
      </c>
      <c r="AC41" s="225">
        <f t="shared" si="253"/>
        <v>7.185874358</v>
      </c>
      <c r="AD41" s="225"/>
      <c r="AE41" s="225">
        <f t="shared" si="268"/>
        <v>0.4501512072</v>
      </c>
      <c r="AF41" s="225">
        <f t="shared" si="269"/>
        <v>0.3600802615</v>
      </c>
      <c r="AG41" s="225"/>
      <c r="AH41" s="225">
        <f t="shared" si="254"/>
        <v>0.1100589956</v>
      </c>
      <c r="AI41" s="225">
        <f t="shared" si="255"/>
        <v>0.1408285152</v>
      </c>
      <c r="AJ41" s="225"/>
      <c r="AK41" s="225">
        <f t="shared" si="256"/>
        <v>12.57845422</v>
      </c>
      <c r="AL41" s="225">
        <f t="shared" si="257"/>
        <v>14.20275272</v>
      </c>
      <c r="AM41" s="593"/>
      <c r="AO41" s="564" t="s">
        <v>60</v>
      </c>
      <c r="AP41" s="225">
        <f t="shared" si="258"/>
        <v>1.634994721</v>
      </c>
      <c r="AQ41" s="225">
        <f t="shared" si="259"/>
        <v>1.546976525</v>
      </c>
      <c r="AR41" s="225"/>
      <c r="AS41" s="225">
        <f t="shared" si="260"/>
        <v>4.61882536</v>
      </c>
      <c r="AT41" s="225">
        <f t="shared" si="261"/>
        <v>4.345364701</v>
      </c>
      <c r="AU41" s="225"/>
      <c r="AV41" s="225">
        <f t="shared" si="262"/>
        <v>6.45524254</v>
      </c>
      <c r="AW41" s="225">
        <f t="shared" si="263"/>
        <v>6.40461104</v>
      </c>
      <c r="AX41" s="225"/>
      <c r="AY41" s="225">
        <f t="shared" si="264"/>
        <v>0.1097405123</v>
      </c>
      <c r="AZ41" s="225">
        <f t="shared" si="265"/>
        <v>0.1080450273</v>
      </c>
      <c r="BA41" s="225"/>
      <c r="BB41" s="225">
        <f t="shared" si="266"/>
        <v>12.81880313</v>
      </c>
      <c r="BC41" s="225">
        <f t="shared" si="267"/>
        <v>12.40499729</v>
      </c>
      <c r="BD41" s="593"/>
    </row>
    <row r="42" ht="15.75" customHeight="1">
      <c r="A42" s="564" t="s">
        <v>61</v>
      </c>
      <c r="B42" s="225">
        <f t="shared" si="236"/>
        <v>0.5252641277</v>
      </c>
      <c r="C42" s="225">
        <f t="shared" si="237"/>
        <v>0.5068800678</v>
      </c>
      <c r="D42" s="225"/>
      <c r="E42" s="225">
        <f t="shared" si="238"/>
        <v>1.932349809</v>
      </c>
      <c r="F42" s="225">
        <f t="shared" si="239"/>
        <v>2.00768939</v>
      </c>
      <c r="G42" s="225"/>
      <c r="H42" s="225">
        <f t="shared" si="240"/>
        <v>2.87878244</v>
      </c>
      <c r="I42" s="225">
        <f t="shared" si="241"/>
        <v>2.919565088</v>
      </c>
      <c r="J42" s="225"/>
      <c r="K42" s="225">
        <f t="shared" si="242"/>
        <v>0.553980162</v>
      </c>
      <c r="L42" s="225">
        <f t="shared" si="243"/>
        <v>0.4425249848</v>
      </c>
      <c r="M42" s="225"/>
      <c r="N42" s="225">
        <f t="shared" si="244"/>
        <v>0.06341457578</v>
      </c>
      <c r="O42" s="225">
        <f t="shared" si="245"/>
        <v>0.06688417619</v>
      </c>
      <c r="P42" s="225"/>
      <c r="Q42" s="225">
        <f t="shared" si="246"/>
        <v>5.953791115</v>
      </c>
      <c r="R42" s="225">
        <f t="shared" si="247"/>
        <v>5.943543707</v>
      </c>
      <c r="S42" s="593"/>
      <c r="U42" s="564" t="s">
        <v>61</v>
      </c>
      <c r="V42" s="225">
        <f t="shared" si="248"/>
        <v>0.5314560508</v>
      </c>
      <c r="W42" s="225">
        <f t="shared" si="249"/>
        <v>0.5037617126</v>
      </c>
      <c r="X42" s="225"/>
      <c r="Y42" s="225">
        <f t="shared" si="250"/>
        <v>1.406970403</v>
      </c>
      <c r="Z42" s="225">
        <f t="shared" si="251"/>
        <v>1.406733431</v>
      </c>
      <c r="AA42" s="225"/>
      <c r="AB42" s="225">
        <f t="shared" si="252"/>
        <v>2.258688216</v>
      </c>
      <c r="AC42" s="225">
        <f t="shared" si="253"/>
        <v>2.387329339</v>
      </c>
      <c r="AD42" s="225"/>
      <c r="AE42" s="225">
        <f t="shared" si="268"/>
        <v>0.5493034555</v>
      </c>
      <c r="AF42" s="225">
        <f t="shared" si="269"/>
        <v>0.4299128048</v>
      </c>
      <c r="AG42" s="225"/>
      <c r="AH42" s="225">
        <f t="shared" si="254"/>
        <v>0.04561003421</v>
      </c>
      <c r="AI42" s="225">
        <f t="shared" si="255"/>
        <v>0.04182727428</v>
      </c>
      <c r="AJ42" s="225"/>
      <c r="AK42" s="225">
        <f t="shared" si="256"/>
        <v>4.792028159</v>
      </c>
      <c r="AL42" s="225">
        <f t="shared" si="257"/>
        <v>4.769564562</v>
      </c>
      <c r="AM42" s="593"/>
      <c r="AO42" s="564" t="s">
        <v>61</v>
      </c>
      <c r="AP42" s="225">
        <f t="shared" si="258"/>
        <v>0.4875812635</v>
      </c>
      <c r="AQ42" s="225">
        <f t="shared" si="259"/>
        <v>0.4193010106</v>
      </c>
      <c r="AR42" s="225"/>
      <c r="AS42" s="225">
        <f t="shared" si="260"/>
        <v>1.386342168</v>
      </c>
      <c r="AT42" s="225">
        <f t="shared" si="261"/>
        <v>1.164286585</v>
      </c>
      <c r="AU42" s="225"/>
      <c r="AV42" s="225">
        <f t="shared" si="262"/>
        <v>2.253153303</v>
      </c>
      <c r="AW42" s="225">
        <f t="shared" si="263"/>
        <v>2.084881315</v>
      </c>
      <c r="AX42" s="225"/>
      <c r="AY42" s="225">
        <f t="shared" si="264"/>
        <v>0.06389953881</v>
      </c>
      <c r="AZ42" s="225">
        <f t="shared" si="265"/>
        <v>0.06476345256</v>
      </c>
      <c r="BA42" s="225"/>
      <c r="BB42" s="225">
        <f t="shared" si="266"/>
        <v>4.190976274</v>
      </c>
      <c r="BC42" s="225">
        <f t="shared" si="267"/>
        <v>3.733232364</v>
      </c>
      <c r="BD42" s="593"/>
    </row>
    <row r="43" ht="15.75" customHeight="1">
      <c r="A43" s="564" t="s">
        <v>62</v>
      </c>
      <c r="B43" s="225">
        <f t="shared" si="236"/>
        <v>0.03828804575</v>
      </c>
      <c r="C43" s="225">
        <f t="shared" si="237"/>
        <v>0.0329404152</v>
      </c>
      <c r="D43" s="225"/>
      <c r="E43" s="225">
        <f t="shared" si="238"/>
        <v>0.2046017445</v>
      </c>
      <c r="F43" s="225">
        <f t="shared" si="239"/>
        <v>0.2023407771</v>
      </c>
      <c r="G43" s="225"/>
      <c r="H43" s="225">
        <f t="shared" si="240"/>
        <v>0.3565574261</v>
      </c>
      <c r="I43" s="225">
        <f t="shared" si="241"/>
        <v>0.339026153</v>
      </c>
      <c r="J43" s="225"/>
      <c r="K43" s="225">
        <f t="shared" si="242"/>
        <v>0.2584443088</v>
      </c>
      <c r="L43" s="225">
        <f t="shared" si="243"/>
        <v>0.2021939107</v>
      </c>
      <c r="M43" s="225"/>
      <c r="N43" s="225">
        <f t="shared" si="244"/>
        <v>0.01914402288</v>
      </c>
      <c r="O43" s="225">
        <f t="shared" si="245"/>
        <v>0.02450017043</v>
      </c>
      <c r="P43" s="225"/>
      <c r="Q43" s="225">
        <f t="shared" si="246"/>
        <v>0.8770355481</v>
      </c>
      <c r="R43" s="225">
        <f t="shared" si="247"/>
        <v>0.8010014264</v>
      </c>
      <c r="S43" s="593"/>
      <c r="U43" s="564" t="s">
        <v>62</v>
      </c>
      <c r="V43" s="225">
        <f t="shared" si="248"/>
        <v>0.03073719697</v>
      </c>
      <c r="W43" s="225">
        <f t="shared" si="249"/>
        <v>0.03716801198</v>
      </c>
      <c r="X43" s="225"/>
      <c r="Y43" s="225">
        <f t="shared" si="250"/>
        <v>0.1140250855</v>
      </c>
      <c r="Z43" s="225">
        <f t="shared" si="251"/>
        <v>0.1148228764</v>
      </c>
      <c r="AA43" s="225"/>
      <c r="AB43" s="225">
        <f t="shared" si="252"/>
        <v>0.2439145308</v>
      </c>
      <c r="AC43" s="225">
        <f t="shared" si="253"/>
        <v>0.2780017815</v>
      </c>
      <c r="AD43" s="225"/>
      <c r="AE43" s="225">
        <f t="shared" si="268"/>
        <v>0.203262109</v>
      </c>
      <c r="AF43" s="225">
        <f t="shared" si="269"/>
        <v>0.1657473759</v>
      </c>
      <c r="AG43" s="225"/>
      <c r="AH43" s="225">
        <f t="shared" si="254"/>
        <v>0.01189826979</v>
      </c>
      <c r="AI43" s="225">
        <f t="shared" si="255"/>
        <v>0.01601985692</v>
      </c>
      <c r="AJ43" s="225"/>
      <c r="AK43" s="225">
        <f t="shared" si="256"/>
        <v>0.603837192</v>
      </c>
      <c r="AL43" s="225">
        <f t="shared" si="257"/>
        <v>0.6117599027</v>
      </c>
      <c r="AM43" s="593"/>
      <c r="AO43" s="564" t="s">
        <v>62</v>
      </c>
      <c r="AP43" s="225">
        <f t="shared" si="258"/>
        <v>0.01805856532</v>
      </c>
      <c r="AQ43" s="225">
        <f t="shared" si="259"/>
        <v>0.01603276973</v>
      </c>
      <c r="AR43" s="225"/>
      <c r="AS43" s="225">
        <f t="shared" si="260"/>
        <v>0.05417569595</v>
      </c>
      <c r="AT43" s="225">
        <f t="shared" si="261"/>
        <v>0.05431547724</v>
      </c>
      <c r="AU43" s="225"/>
      <c r="AV43" s="225">
        <f t="shared" si="262"/>
        <v>0.1750291715</v>
      </c>
      <c r="AW43" s="225">
        <f t="shared" si="263"/>
        <v>0.1750555331</v>
      </c>
      <c r="AX43" s="225"/>
      <c r="AY43" s="225">
        <f t="shared" si="264"/>
        <v>0.002778240818</v>
      </c>
      <c r="AZ43" s="225">
        <f t="shared" si="265"/>
        <v>0.002884491135</v>
      </c>
      <c r="BA43" s="225"/>
      <c r="BB43" s="225">
        <f t="shared" si="266"/>
        <v>0.2500416736</v>
      </c>
      <c r="BC43" s="225">
        <f t="shared" si="267"/>
        <v>0.2482882712</v>
      </c>
      <c r="BD43" s="593"/>
    </row>
    <row r="44" ht="15.75" customHeight="1">
      <c r="A44" s="568" t="s">
        <v>65</v>
      </c>
      <c r="B44" s="230">
        <f t="shared" si="236"/>
        <v>0.00119650143</v>
      </c>
      <c r="C44" s="230">
        <f t="shared" si="237"/>
        <v>0.0009674140379</v>
      </c>
      <c r="D44" s="230"/>
      <c r="E44" s="230" t="str">
        <f t="shared" si="238"/>
        <v/>
      </c>
      <c r="F44" s="230" t="str">
        <f t="shared" si="239"/>
        <v/>
      </c>
      <c r="G44" s="230"/>
      <c r="H44" s="230">
        <f t="shared" si="240"/>
        <v>0.003589504289</v>
      </c>
      <c r="I44" s="230">
        <f t="shared" si="241"/>
        <v>0.00621440543</v>
      </c>
      <c r="J44" s="230"/>
      <c r="K44" s="230">
        <f t="shared" si="242"/>
        <v>0.04905655862</v>
      </c>
      <c r="L44" s="230">
        <f t="shared" si="243"/>
        <v>0.03412987535</v>
      </c>
      <c r="M44" s="230"/>
      <c r="N44" s="230" t="str">
        <f t="shared" si="244"/>
        <v/>
      </c>
      <c r="O44" s="230" t="str">
        <f t="shared" si="245"/>
        <v/>
      </c>
      <c r="P44" s="230"/>
      <c r="Q44" s="230">
        <f t="shared" si="246"/>
        <v>0.05384256434</v>
      </c>
      <c r="R44" s="230">
        <f t="shared" si="247"/>
        <v>0.04131169482</v>
      </c>
      <c r="S44" s="596"/>
      <c r="U44" s="568" t="s">
        <v>65</v>
      </c>
      <c r="V44" s="230"/>
      <c r="W44" s="230"/>
      <c r="X44" s="230"/>
      <c r="Y44" s="230">
        <f t="shared" si="250"/>
        <v>0.0009915224828</v>
      </c>
      <c r="Z44" s="230">
        <f t="shared" si="251"/>
        <v>0.0001233423371</v>
      </c>
      <c r="AA44" s="230"/>
      <c r="AB44" s="230">
        <f t="shared" si="252"/>
        <v>0.001983044966</v>
      </c>
      <c r="AC44" s="230">
        <f t="shared" si="253"/>
        <v>0.00123496515</v>
      </c>
      <c r="AD44" s="230"/>
      <c r="AE44" s="230">
        <f t="shared" si="268"/>
        <v>0.028754152</v>
      </c>
      <c r="AF44" s="230">
        <f t="shared" si="269"/>
        <v>0.0152231793</v>
      </c>
      <c r="AG44" s="230"/>
      <c r="AH44" s="230"/>
      <c r="AI44" s="230"/>
      <c r="AJ44" s="230"/>
      <c r="AK44" s="230">
        <f t="shared" si="256"/>
        <v>0.03172871945</v>
      </c>
      <c r="AL44" s="230">
        <f t="shared" si="257"/>
        <v>0.01658148678</v>
      </c>
      <c r="AM44" s="596"/>
      <c r="AO44" s="568" t="s">
        <v>65</v>
      </c>
      <c r="AP44" s="230"/>
      <c r="AQ44" s="230"/>
      <c r="AR44" s="230"/>
      <c r="AS44" s="230"/>
      <c r="AT44" s="230"/>
      <c r="AU44" s="230"/>
      <c r="AV44" s="230">
        <f t="shared" si="262"/>
        <v>0.008334722454</v>
      </c>
      <c r="AW44" s="230">
        <f t="shared" si="263"/>
        <v>0.003869802348</v>
      </c>
      <c r="AX44" s="230"/>
      <c r="AY44" s="230"/>
      <c r="AZ44" s="230"/>
      <c r="BA44" s="230"/>
      <c r="BB44" s="230">
        <f t="shared" si="266"/>
        <v>0.008334722454</v>
      </c>
      <c r="BC44" s="230">
        <f t="shared" si="267"/>
        <v>0.003869802348</v>
      </c>
      <c r="BD44" s="596"/>
    </row>
    <row r="45" ht="15.75" customHeight="1">
      <c r="A45" s="569" t="s">
        <v>13</v>
      </c>
      <c r="B45" s="309">
        <f t="shared" si="236"/>
        <v>9.948909389</v>
      </c>
      <c r="C45" s="309">
        <f t="shared" si="237"/>
        <v>9.607660965</v>
      </c>
      <c r="D45" s="309"/>
      <c r="E45" s="309">
        <f t="shared" si="238"/>
        <v>34.14934731</v>
      </c>
      <c r="F45" s="309">
        <f t="shared" si="239"/>
        <v>31.34559903</v>
      </c>
      <c r="G45" s="309"/>
      <c r="H45" s="309">
        <f t="shared" si="240"/>
        <v>51.40050492</v>
      </c>
      <c r="I45" s="309">
        <f t="shared" si="241"/>
        <v>55.63535668</v>
      </c>
      <c r="J45" s="309"/>
      <c r="K45" s="309">
        <f t="shared" si="242"/>
        <v>1.642796463</v>
      </c>
      <c r="L45" s="309">
        <f t="shared" si="243"/>
        <v>1.324027364</v>
      </c>
      <c r="M45" s="309"/>
      <c r="N45" s="309">
        <f t="shared" si="244"/>
        <v>2.858441916</v>
      </c>
      <c r="O45" s="309">
        <f t="shared" si="245"/>
        <v>2.087355954</v>
      </c>
      <c r="P45" s="309"/>
      <c r="Q45" s="309">
        <f t="shared" si="246"/>
        <v>100</v>
      </c>
      <c r="R45" s="309">
        <f t="shared" si="247"/>
        <v>100</v>
      </c>
      <c r="S45" s="599"/>
      <c r="U45" s="569" t="s">
        <v>13</v>
      </c>
      <c r="V45" s="309">
        <f>V18*100/$AK$18</f>
        <v>14.10440732</v>
      </c>
      <c r="W45" s="309">
        <f>W18*100/$AL$18</f>
        <v>13.61204784</v>
      </c>
      <c r="X45" s="309"/>
      <c r="Y45" s="309">
        <f t="shared" si="250"/>
        <v>34.21744088</v>
      </c>
      <c r="Z45" s="309">
        <f t="shared" si="251"/>
        <v>29.96021363</v>
      </c>
      <c r="AA45" s="309"/>
      <c r="AB45" s="309">
        <f t="shared" si="252"/>
        <v>46.99915721</v>
      </c>
      <c r="AC45" s="309">
        <f t="shared" si="253"/>
        <v>52.97584918</v>
      </c>
      <c r="AD45" s="309"/>
      <c r="AE45" s="309">
        <f t="shared" si="268"/>
        <v>1.724257598</v>
      </c>
      <c r="AF45" s="309">
        <f t="shared" si="269"/>
        <v>1.323906366</v>
      </c>
      <c r="AG45" s="309"/>
      <c r="AH45" s="309">
        <f>AH18*100/$AK$18</f>
        <v>2.954736999</v>
      </c>
      <c r="AI45" s="309">
        <f>AI18*100/$AL$18</f>
        <v>2.127982988</v>
      </c>
      <c r="AJ45" s="309"/>
      <c r="AK45" s="309">
        <f t="shared" si="256"/>
        <v>100</v>
      </c>
      <c r="AL45" s="309">
        <f t="shared" si="257"/>
        <v>100</v>
      </c>
      <c r="AM45" s="599"/>
      <c r="AO45" s="569" t="s">
        <v>13</v>
      </c>
      <c r="AP45" s="309">
        <f>AP18*100/$BB$18</f>
        <v>13.5105851</v>
      </c>
      <c r="AQ45" s="309">
        <f>AQ18*100/$BC$18</f>
        <v>13.63829248</v>
      </c>
      <c r="AR45" s="309"/>
      <c r="AS45" s="309">
        <f>AS18*100/$BB$18</f>
        <v>35.46980052</v>
      </c>
      <c r="AT45" s="309">
        <f>AT18*100/$BC$18</f>
        <v>31.61475366</v>
      </c>
      <c r="AU45" s="309"/>
      <c r="AV45" s="309">
        <f t="shared" si="262"/>
        <v>49.06373284</v>
      </c>
      <c r="AW45" s="309">
        <f t="shared" si="263"/>
        <v>53.15779642</v>
      </c>
      <c r="AX45" s="309"/>
      <c r="AY45" s="309">
        <f>AY18*100/$BB$18</f>
        <v>1.955881536</v>
      </c>
      <c r="AZ45" s="309">
        <f>AZ18*100/$BC$18</f>
        <v>1.589157437</v>
      </c>
      <c r="BA45" s="309"/>
      <c r="BB45" s="309">
        <f t="shared" si="266"/>
        <v>100</v>
      </c>
      <c r="BC45" s="309">
        <f t="shared" si="267"/>
        <v>100</v>
      </c>
      <c r="BD45" s="599"/>
    </row>
    <row r="46" ht="15.75" customHeight="1">
      <c r="B46" s="567" t="s">
        <v>226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17"/>
      <c r="V46" s="567" t="s">
        <v>226</v>
      </c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17"/>
      <c r="AP46" s="567" t="s">
        <v>226</v>
      </c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17"/>
    </row>
    <row r="47" ht="15.75" customHeight="1">
      <c r="A47" s="563" t="s">
        <v>50</v>
      </c>
      <c r="B47" s="222">
        <f t="shared" ref="B47:B58" si="270">IF(ISBLANK(B7),"",B7*100/$Q7)</f>
        <v>10.60606061</v>
      </c>
      <c r="C47" s="222">
        <f t="shared" ref="C47:C58" si="271">IF(ISBLANK(B7),"",C7*100/$R7)</f>
        <v>7.725648775</v>
      </c>
      <c r="D47" s="222"/>
      <c r="E47" s="222">
        <f t="shared" ref="E47:E58" si="272">IF(ISBLANK(E7),"",E7*100/$Q7)</f>
        <v>45.45454545</v>
      </c>
      <c r="F47" s="222">
        <f t="shared" ref="F47:F58" si="273">IF(ISBLANK(E7),"",F7*100/$R7)</f>
        <v>63.75355523</v>
      </c>
      <c r="G47" s="222"/>
      <c r="H47" s="222">
        <f t="shared" ref="H47:H58" si="274">IF(ISBLANK(H7),"",H7*100/$Q7)</f>
        <v>43.93939394</v>
      </c>
      <c r="I47" s="222">
        <f t="shared" ref="I47:I58" si="275">IF(ISBLANK(H7),"",I7*100/$R7)</f>
        <v>28.52079599</v>
      </c>
      <c r="J47" s="222"/>
      <c r="K47" s="222" t="str">
        <f t="shared" ref="K47:K58" si="276">IF(ISBLANK(K7),"",K7*100/$Q7)</f>
        <v/>
      </c>
      <c r="L47" s="222" t="str">
        <f t="shared" ref="L47:L58" si="277">IF(ISBLANK(K7),"",L7*100/$R7)</f>
        <v/>
      </c>
      <c r="M47" s="222"/>
      <c r="N47" s="222" t="str">
        <f t="shared" ref="N47:N58" si="278">IF(ISBLANK(N7),"",N7*100/$Q7)</f>
        <v/>
      </c>
      <c r="O47" s="222" t="str">
        <f t="shared" ref="O47:O58" si="279">IF(ISBLANK(N7),"",O7*100/$R7)</f>
        <v/>
      </c>
      <c r="P47" s="222"/>
      <c r="Q47" s="222">
        <f t="shared" ref="Q47:Q58" si="280">IF(ISBLANK(Q7),"",Q7*100/$Q7)</f>
        <v>100</v>
      </c>
      <c r="R47" s="222">
        <f t="shared" ref="R47:R58" si="281">IF(ISBLANK(Q7),"",R7*100/$R7)</f>
        <v>100</v>
      </c>
      <c r="S47" s="592"/>
      <c r="U47" s="563" t="s">
        <v>50</v>
      </c>
      <c r="V47" s="222">
        <f t="shared" ref="V47:V58" si="282">V7*100/$AK7</f>
        <v>15.15151515</v>
      </c>
      <c r="W47" s="222">
        <f t="shared" ref="W47:W58" si="283">W7*100/$AL7</f>
        <v>15.77474904</v>
      </c>
      <c r="X47" s="222"/>
      <c r="Y47" s="222">
        <f t="shared" ref="Y47:Y58" si="284">Y7*100/$AK7</f>
        <v>36.36363636</v>
      </c>
      <c r="Z47" s="222">
        <f t="shared" ref="Z47:Z58" si="285">Z7*100/$AL7</f>
        <v>53.83211783</v>
      </c>
      <c r="AA47" s="222"/>
      <c r="AB47" s="222">
        <f t="shared" ref="AB47:AB58" si="286">AB7*100/$AK7</f>
        <v>42.42424242</v>
      </c>
      <c r="AC47" s="222">
        <f t="shared" ref="AC47:AC58" si="287">AC7*100/$AL7</f>
        <v>28.19937417</v>
      </c>
      <c r="AD47" s="222"/>
      <c r="AE47" s="222">
        <f t="shared" ref="AE47:AE58" si="288">AE7*100/$AK7</f>
        <v>0</v>
      </c>
      <c r="AF47" s="222">
        <f t="shared" ref="AF47:AF58" si="289">AF7*100/$AL7</f>
        <v>0</v>
      </c>
      <c r="AG47" s="222"/>
      <c r="AH47" s="222">
        <f t="shared" ref="AH47:AH58" si="290">AH7*100/$AK7</f>
        <v>6.060606061</v>
      </c>
      <c r="AI47" s="222">
        <f t="shared" ref="AI47:AI58" si="291">AI7*100/$AL7</f>
        <v>2.19375896</v>
      </c>
      <c r="AJ47" s="222"/>
      <c r="AK47" s="222">
        <f t="shared" ref="AK47:AK58" si="292">AK7*100/$AK7</f>
        <v>100</v>
      </c>
      <c r="AL47" s="222">
        <f t="shared" ref="AL47:AL58" si="293">AL7*100/$AL7</f>
        <v>100</v>
      </c>
      <c r="AM47" s="592"/>
      <c r="AO47" s="563" t="s">
        <v>50</v>
      </c>
      <c r="AP47" s="222">
        <f t="shared" ref="AP47:AP58" si="294">AP7*100/$BB7</f>
        <v>17.09401709</v>
      </c>
      <c r="AQ47" s="222">
        <f t="shared" ref="AQ47:AQ58" si="295">AQ7*100/$BC7</f>
        <v>17.89873488</v>
      </c>
      <c r="AR47" s="222"/>
      <c r="AS47" s="222">
        <f t="shared" ref="AS47:AS58" si="296">AS7*100/$BB7</f>
        <v>44.44444444</v>
      </c>
      <c r="AT47" s="222">
        <f t="shared" ref="AT47:AT58" si="297">AT7*100/$BC7</f>
        <v>51.80634498</v>
      </c>
      <c r="AU47" s="222"/>
      <c r="AV47" s="222">
        <f t="shared" ref="AV47:AV58" si="298">AV7*100/$BB7</f>
        <v>35.04273504</v>
      </c>
      <c r="AW47" s="222">
        <f t="shared" ref="AW47:AW58" si="299">AW7*100/$BC7</f>
        <v>28.21083087</v>
      </c>
      <c r="AX47" s="222"/>
      <c r="AY47" s="222">
        <f t="shared" ref="AY47:AY58" si="300">AY7*100/$BB7</f>
        <v>3.418803419</v>
      </c>
      <c r="AZ47" s="222">
        <f t="shared" ref="AZ47:AZ58" si="301">AZ7*100/$BC7</f>
        <v>2.084089268</v>
      </c>
      <c r="BA47" s="222"/>
      <c r="BB47" s="222">
        <f t="shared" ref="BB47:BB58" si="302">BB7*100/$BB7</f>
        <v>100</v>
      </c>
      <c r="BC47" s="222">
        <f t="shared" ref="BC47:BC58" si="303">BC7*100/$BC7</f>
        <v>100</v>
      </c>
      <c r="BD47" s="592"/>
    </row>
    <row r="48" ht="15.75" customHeight="1">
      <c r="A48" s="564" t="s">
        <v>53</v>
      </c>
      <c r="B48" s="225">
        <f t="shared" si="270"/>
        <v>11.91066998</v>
      </c>
      <c r="C48" s="225">
        <f t="shared" si="271"/>
        <v>6.639044619</v>
      </c>
      <c r="D48" s="225"/>
      <c r="E48" s="225">
        <f t="shared" si="272"/>
        <v>42.18362283</v>
      </c>
      <c r="F48" s="225">
        <f t="shared" si="273"/>
        <v>46.41036303</v>
      </c>
      <c r="G48" s="225"/>
      <c r="H48" s="225">
        <f t="shared" si="274"/>
        <v>41.68734491</v>
      </c>
      <c r="I48" s="225">
        <f t="shared" si="275"/>
        <v>44.83730361</v>
      </c>
      <c r="J48" s="225"/>
      <c r="K48" s="225" t="str">
        <f t="shared" si="276"/>
        <v/>
      </c>
      <c r="L48" s="225" t="str">
        <f t="shared" si="277"/>
        <v/>
      </c>
      <c r="M48" s="225"/>
      <c r="N48" s="225">
        <f t="shared" si="278"/>
        <v>4.218362283</v>
      </c>
      <c r="O48" s="225">
        <f t="shared" si="279"/>
        <v>2.113288746</v>
      </c>
      <c r="P48" s="225"/>
      <c r="Q48" s="225">
        <f t="shared" si="280"/>
        <v>100</v>
      </c>
      <c r="R48" s="225">
        <f t="shared" si="281"/>
        <v>100</v>
      </c>
      <c r="S48" s="593"/>
      <c r="U48" s="564" t="s">
        <v>53</v>
      </c>
      <c r="V48" s="225">
        <f t="shared" si="282"/>
        <v>16.18075802</v>
      </c>
      <c r="W48" s="225">
        <f t="shared" si="283"/>
        <v>20.17285678</v>
      </c>
      <c r="X48" s="225"/>
      <c r="Y48" s="225">
        <f t="shared" si="284"/>
        <v>36.58892128</v>
      </c>
      <c r="Z48" s="225">
        <f t="shared" si="285"/>
        <v>36.49787663</v>
      </c>
      <c r="AA48" s="225"/>
      <c r="AB48" s="225">
        <f t="shared" si="286"/>
        <v>44.4606414</v>
      </c>
      <c r="AC48" s="225">
        <f t="shared" si="287"/>
        <v>41.05150376</v>
      </c>
      <c r="AD48" s="225"/>
      <c r="AE48" s="225">
        <f t="shared" si="288"/>
        <v>0</v>
      </c>
      <c r="AF48" s="225">
        <f t="shared" si="289"/>
        <v>0</v>
      </c>
      <c r="AG48" s="225"/>
      <c r="AH48" s="225">
        <f t="shared" si="290"/>
        <v>2.7696793</v>
      </c>
      <c r="AI48" s="225">
        <f t="shared" si="291"/>
        <v>2.277762835</v>
      </c>
      <c r="AJ48" s="225"/>
      <c r="AK48" s="225">
        <f t="shared" si="292"/>
        <v>100</v>
      </c>
      <c r="AL48" s="225">
        <f t="shared" si="293"/>
        <v>100</v>
      </c>
      <c r="AM48" s="593"/>
      <c r="AO48" s="564" t="s">
        <v>53</v>
      </c>
      <c r="AP48" s="225">
        <f t="shared" si="294"/>
        <v>15.40832049</v>
      </c>
      <c r="AQ48" s="225">
        <f t="shared" si="295"/>
        <v>18.50396342</v>
      </c>
      <c r="AR48" s="225"/>
      <c r="AS48" s="225">
        <f t="shared" si="296"/>
        <v>33.12788906</v>
      </c>
      <c r="AT48" s="225">
        <f t="shared" si="297"/>
        <v>34.04705369</v>
      </c>
      <c r="AU48" s="225"/>
      <c r="AV48" s="225">
        <f t="shared" si="298"/>
        <v>48.99845917</v>
      </c>
      <c r="AW48" s="225">
        <f t="shared" si="299"/>
        <v>45.91412232</v>
      </c>
      <c r="AX48" s="225"/>
      <c r="AY48" s="225">
        <f t="shared" si="300"/>
        <v>2.465331279</v>
      </c>
      <c r="AZ48" s="225">
        <f t="shared" si="301"/>
        <v>1.534860574</v>
      </c>
      <c r="BA48" s="225"/>
      <c r="BB48" s="225">
        <f t="shared" si="302"/>
        <v>100</v>
      </c>
      <c r="BC48" s="225">
        <f t="shared" si="303"/>
        <v>100</v>
      </c>
      <c r="BD48" s="593"/>
    </row>
    <row r="49" ht="15.75" customHeight="1">
      <c r="A49" s="564" t="s">
        <v>54</v>
      </c>
      <c r="B49" s="225">
        <f t="shared" si="270"/>
        <v>10.87357169</v>
      </c>
      <c r="C49" s="225">
        <f t="shared" si="271"/>
        <v>10.78848216</v>
      </c>
      <c r="D49" s="225"/>
      <c r="E49" s="225">
        <f t="shared" si="272"/>
        <v>35.82749724</v>
      </c>
      <c r="F49" s="225">
        <f t="shared" si="273"/>
        <v>36.86725719</v>
      </c>
      <c r="G49" s="225"/>
      <c r="H49" s="225">
        <f t="shared" si="274"/>
        <v>49.83413196</v>
      </c>
      <c r="I49" s="225">
        <f t="shared" si="275"/>
        <v>48.9783948</v>
      </c>
      <c r="J49" s="225"/>
      <c r="K49" s="225" t="str">
        <f t="shared" si="276"/>
        <v/>
      </c>
      <c r="L49" s="225" t="str">
        <f t="shared" si="277"/>
        <v/>
      </c>
      <c r="M49" s="225"/>
      <c r="N49" s="225">
        <f t="shared" si="278"/>
        <v>3.464799115</v>
      </c>
      <c r="O49" s="225">
        <f t="shared" si="279"/>
        <v>3.365865851</v>
      </c>
      <c r="P49" s="225"/>
      <c r="Q49" s="225">
        <f t="shared" si="280"/>
        <v>100</v>
      </c>
      <c r="R49" s="225">
        <f t="shared" si="281"/>
        <v>100</v>
      </c>
      <c r="S49" s="593"/>
      <c r="U49" s="564" t="s">
        <v>54</v>
      </c>
      <c r="V49" s="225">
        <f t="shared" si="282"/>
        <v>14.66078555</v>
      </c>
      <c r="W49" s="225">
        <f t="shared" si="283"/>
        <v>12.51662905</v>
      </c>
      <c r="X49" s="225"/>
      <c r="Y49" s="225">
        <f t="shared" si="284"/>
        <v>36.48393195</v>
      </c>
      <c r="Z49" s="225">
        <f t="shared" si="285"/>
        <v>35.84756234</v>
      </c>
      <c r="AA49" s="225"/>
      <c r="AB49" s="225">
        <f t="shared" si="286"/>
        <v>43.94034867</v>
      </c>
      <c r="AC49" s="225">
        <f t="shared" si="287"/>
        <v>47.25715374</v>
      </c>
      <c r="AD49" s="225"/>
      <c r="AE49" s="225">
        <f t="shared" si="288"/>
        <v>0.1890359168</v>
      </c>
      <c r="AF49" s="225">
        <f t="shared" si="289"/>
        <v>0.05881643564</v>
      </c>
      <c r="AG49" s="225"/>
      <c r="AH49" s="225">
        <f t="shared" si="290"/>
        <v>4.725897921</v>
      </c>
      <c r="AI49" s="225">
        <f t="shared" si="291"/>
        <v>4.319838439</v>
      </c>
      <c r="AJ49" s="225"/>
      <c r="AK49" s="225">
        <f t="shared" si="292"/>
        <v>100</v>
      </c>
      <c r="AL49" s="225">
        <f t="shared" si="293"/>
        <v>100</v>
      </c>
      <c r="AM49" s="593"/>
      <c r="AO49" s="564" t="s">
        <v>54</v>
      </c>
      <c r="AP49" s="225">
        <f t="shared" si="294"/>
        <v>13.7402372</v>
      </c>
      <c r="AQ49" s="225">
        <f t="shared" si="295"/>
        <v>13.88533689</v>
      </c>
      <c r="AR49" s="225"/>
      <c r="AS49" s="225">
        <f t="shared" si="296"/>
        <v>40.49754122</v>
      </c>
      <c r="AT49" s="225">
        <f t="shared" si="297"/>
        <v>40.00274829</v>
      </c>
      <c r="AU49" s="225"/>
      <c r="AV49" s="225">
        <f t="shared" si="298"/>
        <v>42.92739369</v>
      </c>
      <c r="AW49" s="225">
        <f t="shared" si="299"/>
        <v>43.96111602</v>
      </c>
      <c r="AX49" s="225"/>
      <c r="AY49" s="225">
        <f t="shared" si="300"/>
        <v>2.834827885</v>
      </c>
      <c r="AZ49" s="225">
        <f t="shared" si="301"/>
        <v>2.150798806</v>
      </c>
      <c r="BA49" s="225"/>
      <c r="BB49" s="225">
        <f t="shared" si="302"/>
        <v>100</v>
      </c>
      <c r="BC49" s="225">
        <f t="shared" si="303"/>
        <v>100</v>
      </c>
      <c r="BD49" s="593"/>
    </row>
    <row r="50" ht="15.75" customHeight="1">
      <c r="A50" s="564" t="s">
        <v>55</v>
      </c>
      <c r="B50" s="225">
        <f t="shared" si="270"/>
        <v>10.81560284</v>
      </c>
      <c r="C50" s="225">
        <f t="shared" si="271"/>
        <v>10.56433059</v>
      </c>
      <c r="D50" s="225"/>
      <c r="E50" s="225">
        <f t="shared" si="272"/>
        <v>36.15978306</v>
      </c>
      <c r="F50" s="225">
        <f t="shared" si="273"/>
        <v>34.14262913</v>
      </c>
      <c r="G50" s="225"/>
      <c r="H50" s="225">
        <f t="shared" si="274"/>
        <v>48.29995828</v>
      </c>
      <c r="I50" s="225">
        <f t="shared" si="275"/>
        <v>51.06325475</v>
      </c>
      <c r="J50" s="225"/>
      <c r="K50" s="225">
        <f t="shared" si="276"/>
        <v>0.07300792657</v>
      </c>
      <c r="L50" s="225">
        <f t="shared" si="277"/>
        <v>0.0702277195</v>
      </c>
      <c r="M50" s="225"/>
      <c r="N50" s="225">
        <f t="shared" si="278"/>
        <v>4.651647893</v>
      </c>
      <c r="O50" s="225">
        <f t="shared" si="279"/>
        <v>4.159557811</v>
      </c>
      <c r="P50" s="225"/>
      <c r="Q50" s="225">
        <f t="shared" si="280"/>
        <v>100</v>
      </c>
      <c r="R50" s="225">
        <f t="shared" si="281"/>
        <v>100</v>
      </c>
      <c r="S50" s="593"/>
      <c r="U50" s="564" t="s">
        <v>55</v>
      </c>
      <c r="V50" s="225">
        <f t="shared" si="282"/>
        <v>15.61991319</v>
      </c>
      <c r="W50" s="225">
        <f t="shared" si="283"/>
        <v>14.63416575</v>
      </c>
      <c r="X50" s="225"/>
      <c r="Y50" s="225">
        <f t="shared" si="284"/>
        <v>38.46988606</v>
      </c>
      <c r="Z50" s="225">
        <f t="shared" si="285"/>
        <v>36.29812855</v>
      </c>
      <c r="AA50" s="225"/>
      <c r="AB50" s="225">
        <f t="shared" si="286"/>
        <v>40.85051546</v>
      </c>
      <c r="AC50" s="225">
        <f t="shared" si="287"/>
        <v>45.19157499</v>
      </c>
      <c r="AD50" s="225"/>
      <c r="AE50" s="225">
        <f t="shared" si="288"/>
        <v>0.09495387954</v>
      </c>
      <c r="AF50" s="225">
        <f t="shared" si="289"/>
        <v>0.08822540187</v>
      </c>
      <c r="AG50" s="225"/>
      <c r="AH50" s="225">
        <f t="shared" si="290"/>
        <v>4.964731416</v>
      </c>
      <c r="AI50" s="225">
        <f t="shared" si="291"/>
        <v>3.787905304</v>
      </c>
      <c r="AJ50" s="225"/>
      <c r="AK50" s="225">
        <f t="shared" si="292"/>
        <v>100</v>
      </c>
      <c r="AL50" s="225">
        <f t="shared" si="293"/>
        <v>100</v>
      </c>
      <c r="AM50" s="593"/>
      <c r="AO50" s="564" t="s">
        <v>55</v>
      </c>
      <c r="AP50" s="225">
        <f t="shared" si="294"/>
        <v>13.21175672</v>
      </c>
      <c r="AQ50" s="225">
        <f t="shared" si="295"/>
        <v>14.62694965</v>
      </c>
      <c r="AR50" s="225"/>
      <c r="AS50" s="225">
        <f t="shared" si="296"/>
        <v>39.44126491</v>
      </c>
      <c r="AT50" s="225">
        <f t="shared" si="297"/>
        <v>36.08523092</v>
      </c>
      <c r="AU50" s="225"/>
      <c r="AV50" s="225">
        <f t="shared" si="298"/>
        <v>44.01008827</v>
      </c>
      <c r="AW50" s="225">
        <f t="shared" si="299"/>
        <v>46.89879126</v>
      </c>
      <c r="AX50" s="225"/>
      <c r="AY50" s="225">
        <f t="shared" si="300"/>
        <v>3.336890096</v>
      </c>
      <c r="AZ50" s="225">
        <f t="shared" si="301"/>
        <v>2.389028176</v>
      </c>
      <c r="BA50" s="225"/>
      <c r="BB50" s="225">
        <f t="shared" si="302"/>
        <v>100</v>
      </c>
      <c r="BC50" s="225">
        <f t="shared" si="303"/>
        <v>100</v>
      </c>
      <c r="BD50" s="593"/>
    </row>
    <row r="51" ht="15.75" customHeight="1">
      <c r="A51" s="564" t="s">
        <v>56</v>
      </c>
      <c r="B51" s="225">
        <f t="shared" si="270"/>
        <v>10.37185355</v>
      </c>
      <c r="C51" s="225">
        <f t="shared" si="271"/>
        <v>10.53853111</v>
      </c>
      <c r="D51" s="225"/>
      <c r="E51" s="225">
        <f t="shared" si="272"/>
        <v>35.50915332</v>
      </c>
      <c r="F51" s="225">
        <f t="shared" si="273"/>
        <v>33.40137726</v>
      </c>
      <c r="G51" s="225"/>
      <c r="H51" s="225">
        <f t="shared" si="274"/>
        <v>49.89130435</v>
      </c>
      <c r="I51" s="225">
        <f t="shared" si="275"/>
        <v>53.18089565</v>
      </c>
      <c r="J51" s="225"/>
      <c r="K51" s="225">
        <f t="shared" si="276"/>
        <v>0.1659038902</v>
      </c>
      <c r="L51" s="225">
        <f t="shared" si="277"/>
        <v>0.1012996452</v>
      </c>
      <c r="M51" s="225"/>
      <c r="N51" s="225">
        <f t="shared" si="278"/>
        <v>4.061784897</v>
      </c>
      <c r="O51" s="225">
        <f t="shared" si="279"/>
        <v>2.777896335</v>
      </c>
      <c r="P51" s="225"/>
      <c r="Q51" s="225">
        <f t="shared" si="280"/>
        <v>100</v>
      </c>
      <c r="R51" s="225">
        <f t="shared" si="281"/>
        <v>100</v>
      </c>
      <c r="S51" s="593"/>
      <c r="U51" s="564" t="s">
        <v>56</v>
      </c>
      <c r="V51" s="225">
        <f t="shared" si="282"/>
        <v>14.25075898</v>
      </c>
      <c r="W51" s="225">
        <f t="shared" si="283"/>
        <v>13.57149171</v>
      </c>
      <c r="X51" s="225"/>
      <c r="Y51" s="225">
        <f t="shared" si="284"/>
        <v>34.60057094</v>
      </c>
      <c r="Z51" s="225">
        <f t="shared" si="285"/>
        <v>29.28140144</v>
      </c>
      <c r="AA51" s="225"/>
      <c r="AB51" s="225">
        <f t="shared" si="286"/>
        <v>46.90742671</v>
      </c>
      <c r="AC51" s="225">
        <f t="shared" si="287"/>
        <v>54.20117802</v>
      </c>
      <c r="AD51" s="225"/>
      <c r="AE51" s="225">
        <f t="shared" si="288"/>
        <v>0.2401558748</v>
      </c>
      <c r="AF51" s="225">
        <f t="shared" si="289"/>
        <v>0.188618984</v>
      </c>
      <c r="AG51" s="225"/>
      <c r="AH51" s="225">
        <f t="shared" si="290"/>
        <v>4.001087498</v>
      </c>
      <c r="AI51" s="225">
        <f t="shared" si="291"/>
        <v>2.75730984</v>
      </c>
      <c r="AJ51" s="225"/>
      <c r="AK51" s="225">
        <f t="shared" si="292"/>
        <v>100</v>
      </c>
      <c r="AL51" s="225">
        <f t="shared" si="293"/>
        <v>100</v>
      </c>
      <c r="AM51" s="593"/>
      <c r="AO51" s="564" t="s">
        <v>56</v>
      </c>
      <c r="AP51" s="225">
        <f t="shared" si="294"/>
        <v>13.29093595</v>
      </c>
      <c r="AQ51" s="225">
        <f t="shared" si="295"/>
        <v>12.41834757</v>
      </c>
      <c r="AR51" s="225"/>
      <c r="AS51" s="225">
        <f t="shared" si="296"/>
        <v>33.19843258</v>
      </c>
      <c r="AT51" s="225">
        <f t="shared" si="297"/>
        <v>28.31780028</v>
      </c>
      <c r="AU51" s="225"/>
      <c r="AV51" s="225">
        <f t="shared" si="298"/>
        <v>50.92824565</v>
      </c>
      <c r="AW51" s="225">
        <f t="shared" si="299"/>
        <v>57.16976763</v>
      </c>
      <c r="AX51" s="225"/>
      <c r="AY51" s="225">
        <f t="shared" si="300"/>
        <v>2.582385816</v>
      </c>
      <c r="AZ51" s="225">
        <f t="shared" si="301"/>
        <v>2.094084526</v>
      </c>
      <c r="BA51" s="225"/>
      <c r="BB51" s="225">
        <f t="shared" si="302"/>
        <v>100</v>
      </c>
      <c r="BC51" s="225">
        <f t="shared" si="303"/>
        <v>100</v>
      </c>
      <c r="BD51" s="593"/>
    </row>
    <row r="52" ht="15.75" customHeight="1">
      <c r="A52" s="564" t="s">
        <v>57</v>
      </c>
      <c r="B52" s="225">
        <f t="shared" si="270"/>
        <v>9.547333401</v>
      </c>
      <c r="C52" s="225">
        <f t="shared" si="271"/>
        <v>8.896552361</v>
      </c>
      <c r="D52" s="225"/>
      <c r="E52" s="225">
        <f t="shared" si="272"/>
        <v>32.86117552</v>
      </c>
      <c r="F52" s="225">
        <f t="shared" si="273"/>
        <v>27.65809047</v>
      </c>
      <c r="G52" s="225"/>
      <c r="H52" s="225">
        <f t="shared" si="274"/>
        <v>53.86127634</v>
      </c>
      <c r="I52" s="225">
        <f t="shared" si="275"/>
        <v>60.77591969</v>
      </c>
      <c r="J52" s="225"/>
      <c r="K52" s="225">
        <f t="shared" si="276"/>
        <v>0.428470612</v>
      </c>
      <c r="L52" s="225">
        <f t="shared" si="277"/>
        <v>0.4286028381</v>
      </c>
      <c r="M52" s="225"/>
      <c r="N52" s="225">
        <f t="shared" si="278"/>
        <v>3.301744127</v>
      </c>
      <c r="O52" s="225">
        <f t="shared" si="279"/>
        <v>2.240834641</v>
      </c>
      <c r="P52" s="225"/>
      <c r="Q52" s="225">
        <f t="shared" si="280"/>
        <v>100</v>
      </c>
      <c r="R52" s="225">
        <f t="shared" si="281"/>
        <v>100</v>
      </c>
      <c r="S52" s="593"/>
      <c r="U52" s="564" t="s">
        <v>57</v>
      </c>
      <c r="V52" s="225">
        <f t="shared" si="282"/>
        <v>14.31637973</v>
      </c>
      <c r="W52" s="225">
        <f t="shared" si="283"/>
        <v>14.15434302</v>
      </c>
      <c r="X52" s="225"/>
      <c r="Y52" s="225">
        <f t="shared" si="284"/>
        <v>31.96653086</v>
      </c>
      <c r="Z52" s="225">
        <f t="shared" si="285"/>
        <v>26.60863576</v>
      </c>
      <c r="AA52" s="225"/>
      <c r="AB52" s="225">
        <f t="shared" si="286"/>
        <v>49.87952863</v>
      </c>
      <c r="AC52" s="225">
        <f t="shared" si="287"/>
        <v>56.3981971</v>
      </c>
      <c r="AD52" s="225"/>
      <c r="AE52" s="225">
        <f t="shared" si="288"/>
        <v>0.7184474526</v>
      </c>
      <c r="AF52" s="225">
        <f t="shared" si="289"/>
        <v>0.493165007</v>
      </c>
      <c r="AG52" s="225"/>
      <c r="AH52" s="225">
        <f t="shared" si="290"/>
        <v>3.119113331</v>
      </c>
      <c r="AI52" s="225">
        <f t="shared" si="291"/>
        <v>2.345659112</v>
      </c>
      <c r="AJ52" s="225"/>
      <c r="AK52" s="225">
        <f t="shared" si="292"/>
        <v>100</v>
      </c>
      <c r="AL52" s="225">
        <f t="shared" si="293"/>
        <v>100</v>
      </c>
      <c r="AM52" s="593"/>
      <c r="AO52" s="564" t="s">
        <v>57</v>
      </c>
      <c r="AP52" s="225">
        <f t="shared" si="294"/>
        <v>14.81060606</v>
      </c>
      <c r="AQ52" s="225">
        <f t="shared" si="295"/>
        <v>14.85948282</v>
      </c>
      <c r="AR52" s="225"/>
      <c r="AS52" s="225">
        <f t="shared" si="296"/>
        <v>33.71843434</v>
      </c>
      <c r="AT52" s="225">
        <f t="shared" si="297"/>
        <v>28.90402173</v>
      </c>
      <c r="AU52" s="225"/>
      <c r="AV52" s="225">
        <f t="shared" si="298"/>
        <v>49.51388889</v>
      </c>
      <c r="AW52" s="225">
        <f t="shared" si="299"/>
        <v>54.6671575</v>
      </c>
      <c r="AX52" s="225"/>
      <c r="AY52" s="225">
        <f t="shared" si="300"/>
        <v>1.957070707</v>
      </c>
      <c r="AZ52" s="225">
        <f t="shared" si="301"/>
        <v>1.569337954</v>
      </c>
      <c r="BA52" s="225"/>
      <c r="BB52" s="225">
        <f t="shared" si="302"/>
        <v>100</v>
      </c>
      <c r="BC52" s="225">
        <f t="shared" si="303"/>
        <v>100</v>
      </c>
      <c r="BD52" s="593"/>
    </row>
    <row r="53" ht="15.75" customHeight="1">
      <c r="A53" s="564" t="s">
        <v>59</v>
      </c>
      <c r="B53" s="225">
        <f t="shared" si="270"/>
        <v>10.32183064</v>
      </c>
      <c r="C53" s="225">
        <f t="shared" si="271"/>
        <v>9.886299416</v>
      </c>
      <c r="D53" s="225"/>
      <c r="E53" s="225">
        <f t="shared" si="272"/>
        <v>33.40063632</v>
      </c>
      <c r="F53" s="225">
        <f t="shared" si="273"/>
        <v>30.40761792</v>
      </c>
      <c r="G53" s="225"/>
      <c r="H53" s="225">
        <f t="shared" si="274"/>
        <v>53.39574156</v>
      </c>
      <c r="I53" s="225">
        <f t="shared" si="275"/>
        <v>57.58127735</v>
      </c>
      <c r="J53" s="225"/>
      <c r="K53" s="225">
        <f t="shared" si="276"/>
        <v>1.076847773</v>
      </c>
      <c r="L53" s="225">
        <f t="shared" si="277"/>
        <v>0.6732678072</v>
      </c>
      <c r="M53" s="225"/>
      <c r="N53" s="225">
        <f t="shared" si="278"/>
        <v>1.80494371</v>
      </c>
      <c r="O53" s="225">
        <f t="shared" si="279"/>
        <v>1.451537514</v>
      </c>
      <c r="P53" s="225"/>
      <c r="Q53" s="225">
        <f t="shared" si="280"/>
        <v>100</v>
      </c>
      <c r="R53" s="225">
        <f t="shared" si="281"/>
        <v>100</v>
      </c>
      <c r="S53" s="593"/>
      <c r="U53" s="564" t="s">
        <v>59</v>
      </c>
      <c r="V53" s="225">
        <f t="shared" si="282"/>
        <v>14.09560797</v>
      </c>
      <c r="W53" s="225">
        <f t="shared" si="283"/>
        <v>14.04766298</v>
      </c>
      <c r="X53" s="225"/>
      <c r="Y53" s="225">
        <f t="shared" si="284"/>
        <v>34.18813182</v>
      </c>
      <c r="Z53" s="225">
        <f t="shared" si="285"/>
        <v>29.19386663</v>
      </c>
      <c r="AA53" s="225"/>
      <c r="AB53" s="225">
        <f t="shared" si="286"/>
        <v>48.91198812</v>
      </c>
      <c r="AC53" s="225">
        <f t="shared" si="287"/>
        <v>54.77025275</v>
      </c>
      <c r="AD53" s="225"/>
      <c r="AE53" s="225">
        <f t="shared" si="288"/>
        <v>1.467816551</v>
      </c>
      <c r="AF53" s="225">
        <f t="shared" si="289"/>
        <v>0.9008433594</v>
      </c>
      <c r="AG53" s="225"/>
      <c r="AH53" s="225">
        <f t="shared" si="290"/>
        <v>1.336455537</v>
      </c>
      <c r="AI53" s="225">
        <f t="shared" si="291"/>
        <v>1.087374275</v>
      </c>
      <c r="AJ53" s="225"/>
      <c r="AK53" s="225">
        <f t="shared" si="292"/>
        <v>100</v>
      </c>
      <c r="AL53" s="225">
        <f t="shared" si="293"/>
        <v>100</v>
      </c>
      <c r="AM53" s="593"/>
      <c r="AO53" s="564" t="s">
        <v>59</v>
      </c>
      <c r="AP53" s="225">
        <f t="shared" si="294"/>
        <v>13.31326186</v>
      </c>
      <c r="AQ53" s="225">
        <f t="shared" si="295"/>
        <v>14.14391183</v>
      </c>
      <c r="AR53" s="225"/>
      <c r="AS53" s="225">
        <f t="shared" si="296"/>
        <v>36.20208548</v>
      </c>
      <c r="AT53" s="225">
        <f t="shared" si="297"/>
        <v>32.40777654</v>
      </c>
      <c r="AU53" s="225"/>
      <c r="AV53" s="225">
        <f t="shared" si="298"/>
        <v>49.69892789</v>
      </c>
      <c r="AW53" s="225">
        <f t="shared" si="299"/>
        <v>52.66190095</v>
      </c>
      <c r="AX53" s="225"/>
      <c r="AY53" s="225">
        <f t="shared" si="300"/>
        <v>0.785724776</v>
      </c>
      <c r="AZ53" s="225">
        <f t="shared" si="301"/>
        <v>0.7864106858</v>
      </c>
      <c r="BA53" s="225"/>
      <c r="BB53" s="225">
        <f t="shared" si="302"/>
        <v>100</v>
      </c>
      <c r="BC53" s="225">
        <f t="shared" si="303"/>
        <v>100</v>
      </c>
      <c r="BD53" s="593"/>
    </row>
    <row r="54" ht="15.75" customHeight="1">
      <c r="A54" s="564" t="s">
        <v>60</v>
      </c>
      <c r="B54" s="225">
        <f t="shared" si="270"/>
        <v>9.323149855</v>
      </c>
      <c r="C54" s="225">
        <f t="shared" si="271"/>
        <v>9.377462374</v>
      </c>
      <c r="D54" s="225"/>
      <c r="E54" s="225">
        <f t="shared" si="272"/>
        <v>34.50970064</v>
      </c>
      <c r="F54" s="225">
        <f t="shared" si="273"/>
        <v>33.4095036</v>
      </c>
      <c r="G54" s="225"/>
      <c r="H54" s="225">
        <f t="shared" si="274"/>
        <v>52.13765253</v>
      </c>
      <c r="I54" s="225">
        <f t="shared" si="275"/>
        <v>53.89099928</v>
      </c>
      <c r="J54" s="225"/>
      <c r="K54" s="225">
        <f t="shared" si="276"/>
        <v>3.125274339</v>
      </c>
      <c r="L54" s="225">
        <f t="shared" si="277"/>
        <v>2.369858621</v>
      </c>
      <c r="M54" s="225"/>
      <c r="N54" s="225">
        <f t="shared" si="278"/>
        <v>0.9042226319</v>
      </c>
      <c r="O54" s="225">
        <f t="shared" si="279"/>
        <v>0.9521761172</v>
      </c>
      <c r="P54" s="225"/>
      <c r="Q54" s="225">
        <f t="shared" si="280"/>
        <v>100</v>
      </c>
      <c r="R54" s="225">
        <f t="shared" si="281"/>
        <v>100</v>
      </c>
      <c r="S54" s="593"/>
      <c r="U54" s="564" t="s">
        <v>60</v>
      </c>
      <c r="V54" s="225">
        <f t="shared" si="282"/>
        <v>13.00646382</v>
      </c>
      <c r="W54" s="225">
        <f t="shared" si="283"/>
        <v>12.84536405</v>
      </c>
      <c r="X54" s="225"/>
      <c r="Y54" s="225">
        <f t="shared" si="284"/>
        <v>34.3685953</v>
      </c>
      <c r="Z54" s="225">
        <f t="shared" si="285"/>
        <v>33.03285206</v>
      </c>
      <c r="AA54" s="225"/>
      <c r="AB54" s="225">
        <f t="shared" si="286"/>
        <v>48.17121236</v>
      </c>
      <c r="AC54" s="225">
        <f t="shared" si="287"/>
        <v>50.59494098</v>
      </c>
      <c r="AD54" s="225"/>
      <c r="AE54" s="225">
        <f t="shared" si="288"/>
        <v>3.578748226</v>
      </c>
      <c r="AF54" s="225">
        <f t="shared" si="289"/>
        <v>2.535285015</v>
      </c>
      <c r="AG54" s="225"/>
      <c r="AH54" s="225">
        <f t="shared" si="290"/>
        <v>0.8749802932</v>
      </c>
      <c r="AI54" s="225">
        <f t="shared" si="291"/>
        <v>0.9915578899</v>
      </c>
      <c r="AJ54" s="225"/>
      <c r="AK54" s="225">
        <f t="shared" si="292"/>
        <v>100</v>
      </c>
      <c r="AL54" s="225">
        <f t="shared" si="293"/>
        <v>100</v>
      </c>
      <c r="AM54" s="593"/>
      <c r="AO54" s="564" t="s">
        <v>60</v>
      </c>
      <c r="AP54" s="225">
        <f t="shared" si="294"/>
        <v>12.75465973</v>
      </c>
      <c r="AQ54" s="225">
        <f t="shared" si="295"/>
        <v>12.4705914</v>
      </c>
      <c r="AR54" s="225"/>
      <c r="AS54" s="225">
        <f t="shared" si="296"/>
        <v>36.03164283</v>
      </c>
      <c r="AT54" s="225">
        <f t="shared" si="297"/>
        <v>35.02914671</v>
      </c>
      <c r="AU54" s="225"/>
      <c r="AV54" s="225">
        <f t="shared" si="298"/>
        <v>50.35760728</v>
      </c>
      <c r="AW54" s="225">
        <f t="shared" si="299"/>
        <v>51.62928204</v>
      </c>
      <c r="AX54" s="225"/>
      <c r="AY54" s="225">
        <f t="shared" si="300"/>
        <v>0.8560901604</v>
      </c>
      <c r="AZ54" s="225">
        <f t="shared" si="301"/>
        <v>0.8709798536</v>
      </c>
      <c r="BA54" s="225"/>
      <c r="BB54" s="225">
        <f t="shared" si="302"/>
        <v>100</v>
      </c>
      <c r="BC54" s="225">
        <f t="shared" si="303"/>
        <v>100</v>
      </c>
      <c r="BD54" s="593"/>
    </row>
    <row r="55" ht="15.75" customHeight="1">
      <c r="A55" s="564" t="s">
        <v>61</v>
      </c>
      <c r="B55" s="225">
        <f t="shared" si="270"/>
        <v>8.822347267</v>
      </c>
      <c r="C55" s="225">
        <f t="shared" si="271"/>
        <v>8.528246662</v>
      </c>
      <c r="D55" s="225"/>
      <c r="E55" s="225">
        <f t="shared" si="272"/>
        <v>32.45578778</v>
      </c>
      <c r="F55" s="225">
        <f t="shared" si="273"/>
        <v>33.77933248</v>
      </c>
      <c r="G55" s="225"/>
      <c r="H55" s="225">
        <f t="shared" si="274"/>
        <v>48.35209003</v>
      </c>
      <c r="I55" s="225">
        <f t="shared" si="275"/>
        <v>49.12162225</v>
      </c>
      <c r="J55" s="225"/>
      <c r="K55" s="225">
        <f t="shared" si="276"/>
        <v>9.304662379</v>
      </c>
      <c r="L55" s="225">
        <f t="shared" si="277"/>
        <v>7.445473722</v>
      </c>
      <c r="M55" s="225"/>
      <c r="N55" s="225">
        <f t="shared" si="278"/>
        <v>1.06511254</v>
      </c>
      <c r="O55" s="225">
        <f t="shared" si="279"/>
        <v>1.125324882</v>
      </c>
      <c r="P55" s="225"/>
      <c r="Q55" s="225">
        <f t="shared" si="280"/>
        <v>100</v>
      </c>
      <c r="R55" s="225">
        <f t="shared" si="281"/>
        <v>100</v>
      </c>
      <c r="S55" s="593"/>
      <c r="U55" s="564" t="s">
        <v>61</v>
      </c>
      <c r="V55" s="225">
        <f t="shared" si="282"/>
        <v>11.09042003</v>
      </c>
      <c r="W55" s="225">
        <f t="shared" si="283"/>
        <v>10.56200636</v>
      </c>
      <c r="X55" s="225"/>
      <c r="Y55" s="225">
        <f t="shared" si="284"/>
        <v>29.36064556</v>
      </c>
      <c r="Z55" s="225">
        <f t="shared" si="285"/>
        <v>29.49395931</v>
      </c>
      <c r="AA55" s="225"/>
      <c r="AB55" s="225">
        <f t="shared" si="286"/>
        <v>47.13428512</v>
      </c>
      <c r="AC55" s="225">
        <f t="shared" si="287"/>
        <v>50.05340232</v>
      </c>
      <c r="AD55" s="225"/>
      <c r="AE55" s="225">
        <f t="shared" si="288"/>
        <v>11.46285951</v>
      </c>
      <c r="AF55" s="225">
        <f t="shared" si="289"/>
        <v>9.013669891</v>
      </c>
      <c r="AG55" s="225"/>
      <c r="AH55" s="225">
        <f t="shared" si="290"/>
        <v>0.9517897786</v>
      </c>
      <c r="AI55" s="225">
        <f t="shared" si="291"/>
        <v>0.8769621155</v>
      </c>
      <c r="AJ55" s="225"/>
      <c r="AK55" s="225">
        <f t="shared" si="292"/>
        <v>100</v>
      </c>
      <c r="AL55" s="225">
        <f t="shared" si="293"/>
        <v>100</v>
      </c>
      <c r="AM55" s="593"/>
      <c r="AO55" s="564" t="s">
        <v>61</v>
      </c>
      <c r="AP55" s="225">
        <f t="shared" si="294"/>
        <v>11.63407358</v>
      </c>
      <c r="AQ55" s="225">
        <f t="shared" si="295"/>
        <v>11.23158083</v>
      </c>
      <c r="AR55" s="225"/>
      <c r="AS55" s="225">
        <f t="shared" si="296"/>
        <v>33.07921777</v>
      </c>
      <c r="AT55" s="225">
        <f t="shared" si="297"/>
        <v>31.18709129</v>
      </c>
      <c r="AU55" s="225"/>
      <c r="AV55" s="225">
        <f t="shared" si="298"/>
        <v>53.76201525</v>
      </c>
      <c r="AW55" s="225">
        <f t="shared" si="299"/>
        <v>55.84654562</v>
      </c>
      <c r="AX55" s="225"/>
      <c r="AY55" s="225">
        <f t="shared" si="300"/>
        <v>1.524693404</v>
      </c>
      <c r="AZ55" s="225">
        <f t="shared" si="301"/>
        <v>1.734782254</v>
      </c>
      <c r="BA55" s="225"/>
      <c r="BB55" s="225">
        <f t="shared" si="302"/>
        <v>100</v>
      </c>
      <c r="BC55" s="225">
        <f t="shared" si="303"/>
        <v>100</v>
      </c>
      <c r="BD55" s="593"/>
    </row>
    <row r="56" ht="15.75" customHeight="1">
      <c r="A56" s="564" t="s">
        <v>62</v>
      </c>
      <c r="B56" s="225">
        <f t="shared" si="270"/>
        <v>4.365620737</v>
      </c>
      <c r="C56" s="225">
        <f t="shared" si="271"/>
        <v>4.112404062</v>
      </c>
      <c r="D56" s="225"/>
      <c r="E56" s="225">
        <f t="shared" si="272"/>
        <v>23.32878581</v>
      </c>
      <c r="F56" s="225">
        <f t="shared" si="273"/>
        <v>25.26097588</v>
      </c>
      <c r="G56" s="225"/>
      <c r="H56" s="225">
        <f t="shared" si="274"/>
        <v>40.65484311</v>
      </c>
      <c r="I56" s="225">
        <f t="shared" si="275"/>
        <v>42.32528705</v>
      </c>
      <c r="J56" s="225"/>
      <c r="K56" s="225">
        <f t="shared" si="276"/>
        <v>29.46793997</v>
      </c>
      <c r="L56" s="225">
        <f t="shared" si="277"/>
        <v>25.24264053</v>
      </c>
      <c r="M56" s="225"/>
      <c r="N56" s="225">
        <f t="shared" si="278"/>
        <v>2.182810368</v>
      </c>
      <c r="O56" s="225">
        <f t="shared" si="279"/>
        <v>3.058692485</v>
      </c>
      <c r="P56" s="225"/>
      <c r="Q56" s="225">
        <f t="shared" si="280"/>
        <v>100</v>
      </c>
      <c r="R56" s="225">
        <f t="shared" si="281"/>
        <v>100</v>
      </c>
      <c r="S56" s="593"/>
      <c r="U56" s="564" t="s">
        <v>62</v>
      </c>
      <c r="V56" s="225">
        <f t="shared" si="282"/>
        <v>5.090311987</v>
      </c>
      <c r="W56" s="225">
        <f t="shared" si="283"/>
        <v>6.075588121</v>
      </c>
      <c r="X56" s="225"/>
      <c r="Y56" s="225">
        <f t="shared" si="284"/>
        <v>18.88341544</v>
      </c>
      <c r="Z56" s="225">
        <f t="shared" si="285"/>
        <v>18.76927138</v>
      </c>
      <c r="AA56" s="225"/>
      <c r="AB56" s="225">
        <f t="shared" si="286"/>
        <v>40.39408867</v>
      </c>
      <c r="AC56" s="225">
        <f t="shared" si="287"/>
        <v>45.44295569</v>
      </c>
      <c r="AD56" s="225"/>
      <c r="AE56" s="225">
        <f t="shared" si="288"/>
        <v>33.66174056</v>
      </c>
      <c r="AF56" s="225">
        <f t="shared" si="289"/>
        <v>27.09353378</v>
      </c>
      <c r="AG56" s="225"/>
      <c r="AH56" s="225">
        <f t="shared" si="290"/>
        <v>1.97044335</v>
      </c>
      <c r="AI56" s="225">
        <f t="shared" si="291"/>
        <v>2.618651018</v>
      </c>
      <c r="AJ56" s="225"/>
      <c r="AK56" s="225">
        <f t="shared" si="292"/>
        <v>100</v>
      </c>
      <c r="AL56" s="225">
        <f t="shared" si="293"/>
        <v>100</v>
      </c>
      <c r="AM56" s="593"/>
      <c r="AO56" s="564" t="s">
        <v>62</v>
      </c>
      <c r="AP56" s="225">
        <f t="shared" si="294"/>
        <v>7.222222222</v>
      </c>
      <c r="AQ56" s="225">
        <f t="shared" si="295"/>
        <v>6.45732062</v>
      </c>
      <c r="AR56" s="225"/>
      <c r="AS56" s="225">
        <f t="shared" si="296"/>
        <v>21.66666667</v>
      </c>
      <c r="AT56" s="225">
        <f t="shared" si="297"/>
        <v>21.87597383</v>
      </c>
      <c r="AU56" s="225"/>
      <c r="AV56" s="225">
        <f t="shared" si="298"/>
        <v>70</v>
      </c>
      <c r="AW56" s="225">
        <f t="shared" si="299"/>
        <v>70.50495468</v>
      </c>
      <c r="AX56" s="225"/>
      <c r="AY56" s="225">
        <f t="shared" si="300"/>
        <v>1.111111111</v>
      </c>
      <c r="AZ56" s="225">
        <f t="shared" si="301"/>
        <v>1.161750863</v>
      </c>
      <c r="BA56" s="225"/>
      <c r="BB56" s="225">
        <f t="shared" si="302"/>
        <v>100</v>
      </c>
      <c r="BC56" s="225">
        <f t="shared" si="303"/>
        <v>100</v>
      </c>
      <c r="BD56" s="593"/>
    </row>
    <row r="57" ht="15.75" customHeight="1">
      <c r="A57" s="568" t="s">
        <v>65</v>
      </c>
      <c r="B57" s="230">
        <f t="shared" si="270"/>
        <v>2.222222222</v>
      </c>
      <c r="C57" s="230">
        <f t="shared" si="271"/>
        <v>2.341743766</v>
      </c>
      <c r="D57" s="230"/>
      <c r="E57" s="230" t="str">
        <f t="shared" si="272"/>
        <v/>
      </c>
      <c r="F57" s="230" t="str">
        <f t="shared" si="273"/>
        <v/>
      </c>
      <c r="G57" s="230"/>
      <c r="H57" s="230">
        <f t="shared" si="274"/>
        <v>6.666666667</v>
      </c>
      <c r="I57" s="230">
        <f t="shared" si="275"/>
        <v>15.0427269</v>
      </c>
      <c r="J57" s="230"/>
      <c r="K57" s="230">
        <f t="shared" si="276"/>
        <v>91.11111111</v>
      </c>
      <c r="L57" s="230">
        <f t="shared" si="277"/>
        <v>82.61552933</v>
      </c>
      <c r="M57" s="230"/>
      <c r="N57" s="230" t="str">
        <f t="shared" si="278"/>
        <v/>
      </c>
      <c r="O57" s="230" t="str">
        <f t="shared" si="279"/>
        <v/>
      </c>
      <c r="P57" s="230"/>
      <c r="Q57" s="230">
        <f t="shared" si="280"/>
        <v>100</v>
      </c>
      <c r="R57" s="230">
        <f t="shared" si="281"/>
        <v>100</v>
      </c>
      <c r="S57" s="596"/>
      <c r="U57" s="568" t="s">
        <v>65</v>
      </c>
      <c r="V57" s="230">
        <f t="shared" si="282"/>
        <v>0</v>
      </c>
      <c r="W57" s="230">
        <f t="shared" si="283"/>
        <v>0</v>
      </c>
      <c r="X57" s="230"/>
      <c r="Y57" s="230">
        <f t="shared" si="284"/>
        <v>3.125</v>
      </c>
      <c r="Z57" s="230">
        <f t="shared" si="285"/>
        <v>0.7438557151</v>
      </c>
      <c r="AA57" s="230"/>
      <c r="AB57" s="230">
        <f t="shared" si="286"/>
        <v>6.25</v>
      </c>
      <c r="AC57" s="230">
        <f t="shared" si="287"/>
        <v>7.447855347</v>
      </c>
      <c r="AD57" s="230"/>
      <c r="AE57" s="230">
        <f t="shared" si="288"/>
        <v>90.625</v>
      </c>
      <c r="AF57" s="230">
        <f t="shared" si="289"/>
        <v>91.80828894</v>
      </c>
      <c r="AG57" s="230"/>
      <c r="AH57" s="230">
        <f t="shared" si="290"/>
        <v>0</v>
      </c>
      <c r="AI57" s="230">
        <f t="shared" si="291"/>
        <v>0</v>
      </c>
      <c r="AJ57" s="230"/>
      <c r="AK57" s="230">
        <f t="shared" si="292"/>
        <v>100</v>
      </c>
      <c r="AL57" s="230">
        <f t="shared" si="293"/>
        <v>100</v>
      </c>
      <c r="AM57" s="596"/>
      <c r="AO57" s="568" t="s">
        <v>65</v>
      </c>
      <c r="AP57" s="230">
        <f t="shared" si="294"/>
        <v>0</v>
      </c>
      <c r="AQ57" s="230">
        <f t="shared" si="295"/>
        <v>0</v>
      </c>
      <c r="AR57" s="230"/>
      <c r="AS57" s="230">
        <f t="shared" si="296"/>
        <v>0</v>
      </c>
      <c r="AT57" s="230">
        <f t="shared" si="297"/>
        <v>0</v>
      </c>
      <c r="AU57" s="230"/>
      <c r="AV57" s="230">
        <f t="shared" si="298"/>
        <v>100</v>
      </c>
      <c r="AW57" s="230">
        <f t="shared" si="299"/>
        <v>100</v>
      </c>
      <c r="AX57" s="230"/>
      <c r="AY57" s="230">
        <f t="shared" si="300"/>
        <v>0</v>
      </c>
      <c r="AZ57" s="230">
        <f t="shared" si="301"/>
        <v>0</v>
      </c>
      <c r="BA57" s="230"/>
      <c r="BB57" s="230">
        <f t="shared" si="302"/>
        <v>100</v>
      </c>
      <c r="BC57" s="230">
        <f t="shared" si="303"/>
        <v>100</v>
      </c>
      <c r="BD57" s="596"/>
    </row>
    <row r="58" ht="15.75" customHeight="1">
      <c r="A58" s="569" t="s">
        <v>13</v>
      </c>
      <c r="B58" s="309">
        <f t="shared" si="270"/>
        <v>9.948909389</v>
      </c>
      <c r="C58" s="309">
        <f t="shared" si="271"/>
        <v>9.607660965</v>
      </c>
      <c r="D58" s="309"/>
      <c r="E58" s="309">
        <f t="shared" si="272"/>
        <v>34.14934731</v>
      </c>
      <c r="F58" s="309">
        <f t="shared" si="273"/>
        <v>31.34559903</v>
      </c>
      <c r="G58" s="309"/>
      <c r="H58" s="309">
        <f t="shared" si="274"/>
        <v>51.40050492</v>
      </c>
      <c r="I58" s="309">
        <f t="shared" si="275"/>
        <v>55.63535668</v>
      </c>
      <c r="J58" s="309"/>
      <c r="K58" s="309">
        <f t="shared" si="276"/>
        <v>1.642796463</v>
      </c>
      <c r="L58" s="309">
        <f t="shared" si="277"/>
        <v>1.324027364</v>
      </c>
      <c r="M58" s="309"/>
      <c r="N58" s="309">
        <f t="shared" si="278"/>
        <v>2.858441916</v>
      </c>
      <c r="O58" s="309">
        <f t="shared" si="279"/>
        <v>2.087355954</v>
      </c>
      <c r="P58" s="309"/>
      <c r="Q58" s="309">
        <f t="shared" si="280"/>
        <v>100</v>
      </c>
      <c r="R58" s="309">
        <f t="shared" si="281"/>
        <v>100</v>
      </c>
      <c r="S58" s="599"/>
      <c r="U58" s="569" t="s">
        <v>13</v>
      </c>
      <c r="V58" s="309">
        <f t="shared" si="282"/>
        <v>14.10440732</v>
      </c>
      <c r="W58" s="309">
        <f t="shared" si="283"/>
        <v>13.61204784</v>
      </c>
      <c r="X58" s="309"/>
      <c r="Y58" s="309">
        <f t="shared" si="284"/>
        <v>34.21744088</v>
      </c>
      <c r="Z58" s="309">
        <f t="shared" si="285"/>
        <v>29.96021363</v>
      </c>
      <c r="AA58" s="309"/>
      <c r="AB58" s="309">
        <f t="shared" si="286"/>
        <v>46.99915721</v>
      </c>
      <c r="AC58" s="309">
        <f t="shared" si="287"/>
        <v>52.97584918</v>
      </c>
      <c r="AD58" s="309"/>
      <c r="AE58" s="309">
        <f t="shared" si="288"/>
        <v>1.724257598</v>
      </c>
      <c r="AF58" s="309">
        <f t="shared" si="289"/>
        <v>1.323906366</v>
      </c>
      <c r="AG58" s="309"/>
      <c r="AH58" s="309">
        <f t="shared" si="290"/>
        <v>2.954736999</v>
      </c>
      <c r="AI58" s="309">
        <f t="shared" si="291"/>
        <v>2.127982988</v>
      </c>
      <c r="AJ58" s="309"/>
      <c r="AK58" s="309">
        <f t="shared" si="292"/>
        <v>100</v>
      </c>
      <c r="AL58" s="309">
        <f t="shared" si="293"/>
        <v>100</v>
      </c>
      <c r="AM58" s="599"/>
      <c r="AO58" s="569" t="s">
        <v>13</v>
      </c>
      <c r="AP58" s="309">
        <f t="shared" si="294"/>
        <v>13.5105851</v>
      </c>
      <c r="AQ58" s="309">
        <f t="shared" si="295"/>
        <v>13.63829248</v>
      </c>
      <c r="AR58" s="309"/>
      <c r="AS58" s="309">
        <f t="shared" si="296"/>
        <v>35.46980052</v>
      </c>
      <c r="AT58" s="309">
        <f t="shared" si="297"/>
        <v>31.61475366</v>
      </c>
      <c r="AU58" s="309"/>
      <c r="AV58" s="309">
        <f t="shared" si="298"/>
        <v>49.06373284</v>
      </c>
      <c r="AW58" s="309">
        <f t="shared" si="299"/>
        <v>53.15779642</v>
      </c>
      <c r="AX58" s="309"/>
      <c r="AY58" s="309">
        <f t="shared" si="300"/>
        <v>1.955881536</v>
      </c>
      <c r="AZ58" s="309">
        <f t="shared" si="301"/>
        <v>1.589157437</v>
      </c>
      <c r="BA58" s="309"/>
      <c r="BB58" s="309">
        <f t="shared" si="302"/>
        <v>100</v>
      </c>
      <c r="BC58" s="309">
        <f t="shared" si="303"/>
        <v>100</v>
      </c>
      <c r="BD58" s="599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AO4:AO6"/>
    <mergeCell ref="Q5:Q6"/>
    <mergeCell ref="V5:V6"/>
    <mergeCell ref="Y5:Y6"/>
    <mergeCell ref="AB5:AB6"/>
    <mergeCell ref="AE5:AE6"/>
    <mergeCell ref="AH5:AH6"/>
    <mergeCell ref="A20:S20"/>
    <mergeCell ref="U20:AM20"/>
    <mergeCell ref="AO20:BD20"/>
    <mergeCell ref="B33:S33"/>
    <mergeCell ref="V33:AM33"/>
    <mergeCell ref="AP33:BD33"/>
    <mergeCell ref="B46:S46"/>
    <mergeCell ref="V46:AM46"/>
    <mergeCell ref="AP46:BD46"/>
    <mergeCell ref="A4:A6"/>
    <mergeCell ref="U4:U6"/>
    <mergeCell ref="B5:B6"/>
    <mergeCell ref="E5:E6"/>
    <mergeCell ref="H5:H6"/>
    <mergeCell ref="K5:K6"/>
    <mergeCell ref="N5:N6"/>
    <mergeCell ref="V4:X4"/>
    <mergeCell ref="W5:X5"/>
    <mergeCell ref="Y4:AA4"/>
    <mergeCell ref="Z5:AA5"/>
    <mergeCell ref="AB4:AD4"/>
    <mergeCell ref="AC5:AD5"/>
    <mergeCell ref="AE4:AG4"/>
    <mergeCell ref="AF5:AG5"/>
    <mergeCell ref="AH4:AJ4"/>
    <mergeCell ref="AI5:AJ5"/>
    <mergeCell ref="AK5:AK6"/>
    <mergeCell ref="AL5:AM5"/>
    <mergeCell ref="AP5:AP6"/>
    <mergeCell ref="AS5:AS6"/>
    <mergeCell ref="AV5:AV6"/>
    <mergeCell ref="AY5:AY6"/>
    <mergeCell ref="BB5:BB6"/>
    <mergeCell ref="AZ5:BA5"/>
    <mergeCell ref="BC5:BD5"/>
    <mergeCell ref="AK4:AM4"/>
    <mergeCell ref="AP4:AR4"/>
    <mergeCell ref="AS4:AU4"/>
    <mergeCell ref="AV4:AX4"/>
    <mergeCell ref="AY4:BA4"/>
    <mergeCell ref="BB4:BD4"/>
    <mergeCell ref="AQ5:AR5"/>
    <mergeCell ref="B4:D4"/>
    <mergeCell ref="C5:D5"/>
    <mergeCell ref="E4:G4"/>
    <mergeCell ref="F5:G5"/>
    <mergeCell ref="H4:J4"/>
    <mergeCell ref="I5:J5"/>
    <mergeCell ref="K4:M4"/>
    <mergeCell ref="L5:M5"/>
    <mergeCell ref="N4:P4"/>
    <mergeCell ref="O5:P5"/>
    <mergeCell ref="Q4:S4"/>
    <mergeCell ref="R5:S5"/>
    <mergeCell ref="AT5:AU5"/>
    <mergeCell ref="AW5:AX5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6.71"/>
    <col customWidth="1" min="3" max="3" width="7.57"/>
    <col customWidth="1" min="4" max="4" width="6.71"/>
    <col customWidth="1" min="5" max="5" width="8.29"/>
    <col customWidth="1" min="6" max="6" width="6.71"/>
    <col customWidth="1" min="7" max="7" width="8.29"/>
    <col customWidth="1" min="8" max="8" width="5.57"/>
    <col customWidth="1" min="9" max="9" width="7.57"/>
    <col customWidth="1" min="10" max="10" width="5.57"/>
    <col customWidth="1" min="11" max="11" width="7.57"/>
    <col customWidth="1" min="12" max="12" width="7.71"/>
    <col customWidth="1" min="13" max="13" width="8.29"/>
    <col customWidth="1" min="14" max="14" width="8.71"/>
    <col customWidth="1" min="15" max="15" width="11.14"/>
    <col customWidth="1" min="16" max="16" width="6.71"/>
    <col customWidth="1" min="17" max="17" width="7.57"/>
    <col customWidth="1" min="18" max="18" width="6.71"/>
    <col customWidth="1" min="19" max="19" width="8.29"/>
    <col customWidth="1" min="20" max="20" width="6.71"/>
    <col customWidth="1" min="21" max="21" width="8.29"/>
    <col customWidth="1" min="22" max="22" width="5.57"/>
    <col customWidth="1" min="23" max="23" width="7.57"/>
    <col customWidth="1" min="24" max="24" width="5.57"/>
    <col customWidth="1" min="25" max="25" width="7.57"/>
    <col customWidth="1" min="26" max="26" width="7.71"/>
    <col customWidth="1" min="27" max="27" width="8.29"/>
    <col customWidth="1" min="28" max="28" width="8.71"/>
    <col customWidth="1" min="29" max="29" width="11.14"/>
    <col customWidth="1" min="30" max="30" width="5.57"/>
    <col customWidth="1" min="31" max="31" width="7.57"/>
    <col customWidth="1" min="32" max="32" width="6.71"/>
    <col customWidth="1" min="33" max="33" width="8.29"/>
    <col customWidth="1" min="34" max="34" width="6.71"/>
    <col customWidth="1" min="35" max="35" width="8.29"/>
    <col customWidth="1" min="36" max="36" width="5.57"/>
    <col customWidth="1" min="37" max="37" width="7.57"/>
    <col customWidth="1" min="38" max="38" width="6.71"/>
    <col customWidth="1" min="39" max="39" width="8.29"/>
  </cols>
  <sheetData>
    <row r="1">
      <c r="A1" s="144" t="s">
        <v>250</v>
      </c>
      <c r="O1" s="144" t="s">
        <v>251</v>
      </c>
      <c r="AC1" s="144" t="s">
        <v>252</v>
      </c>
    </row>
    <row r="2">
      <c r="A2" s="3" t="s">
        <v>6</v>
      </c>
      <c r="O2" s="3" t="s">
        <v>7</v>
      </c>
      <c r="AC2" s="3" t="s">
        <v>8</v>
      </c>
    </row>
    <row r="4" ht="15.0" customHeight="1">
      <c r="A4" s="532" t="s">
        <v>253</v>
      </c>
      <c r="B4" s="346" t="s">
        <v>235</v>
      </c>
      <c r="C4" s="8"/>
      <c r="D4" s="346" t="s">
        <v>236</v>
      </c>
      <c r="E4" s="8"/>
      <c r="F4" s="346" t="s">
        <v>237</v>
      </c>
      <c r="G4" s="8"/>
      <c r="H4" s="346" t="s">
        <v>238</v>
      </c>
      <c r="I4" s="8"/>
      <c r="J4" s="346" t="s">
        <v>239</v>
      </c>
      <c r="K4" s="8"/>
      <c r="L4" s="346" t="s">
        <v>245</v>
      </c>
      <c r="M4" s="10"/>
      <c r="O4" s="532" t="s">
        <v>253</v>
      </c>
      <c r="P4" s="346" t="s">
        <v>235</v>
      </c>
      <c r="Q4" s="8"/>
      <c r="R4" s="346" t="s">
        <v>236</v>
      </c>
      <c r="S4" s="8"/>
      <c r="T4" s="346" t="s">
        <v>237</v>
      </c>
      <c r="U4" s="8"/>
      <c r="V4" s="346" t="s">
        <v>238</v>
      </c>
      <c r="W4" s="8"/>
      <c r="X4" s="346" t="s">
        <v>239</v>
      </c>
      <c r="Y4" s="8"/>
      <c r="Z4" s="346" t="s">
        <v>245</v>
      </c>
      <c r="AA4" s="10"/>
      <c r="AC4" s="532" t="s">
        <v>253</v>
      </c>
      <c r="AD4" s="346" t="s">
        <v>235</v>
      </c>
      <c r="AE4" s="8"/>
      <c r="AF4" s="346" t="s">
        <v>236</v>
      </c>
      <c r="AG4" s="8"/>
      <c r="AH4" s="346" t="s">
        <v>237</v>
      </c>
      <c r="AI4" s="8"/>
      <c r="AJ4" s="346" t="s">
        <v>254</v>
      </c>
      <c r="AK4" s="8"/>
      <c r="AL4" s="346" t="s">
        <v>245</v>
      </c>
      <c r="AM4" s="10"/>
    </row>
    <row r="5">
      <c r="A5" s="187"/>
      <c r="B5" s="379" t="s">
        <v>21</v>
      </c>
      <c r="C5" s="379" t="s">
        <v>44</v>
      </c>
      <c r="D5" s="379" t="s">
        <v>21</v>
      </c>
      <c r="E5" s="379" t="s">
        <v>44</v>
      </c>
      <c r="F5" s="379" t="s">
        <v>21</v>
      </c>
      <c r="G5" s="379" t="s">
        <v>44</v>
      </c>
      <c r="H5" s="379" t="s">
        <v>21</v>
      </c>
      <c r="I5" s="379" t="s">
        <v>44</v>
      </c>
      <c r="J5" s="379" t="s">
        <v>21</v>
      </c>
      <c r="K5" s="379" t="s">
        <v>44</v>
      </c>
      <c r="L5" s="379" t="s">
        <v>21</v>
      </c>
      <c r="M5" s="597" t="s">
        <v>44</v>
      </c>
      <c r="O5" s="187"/>
      <c r="P5" s="379" t="s">
        <v>21</v>
      </c>
      <c r="Q5" s="379" t="s">
        <v>44</v>
      </c>
      <c r="R5" s="379" t="s">
        <v>21</v>
      </c>
      <c r="S5" s="379" t="s">
        <v>44</v>
      </c>
      <c r="T5" s="379" t="s">
        <v>21</v>
      </c>
      <c r="U5" s="379" t="s">
        <v>44</v>
      </c>
      <c r="V5" s="379" t="s">
        <v>21</v>
      </c>
      <c r="W5" s="379" t="s">
        <v>44</v>
      </c>
      <c r="X5" s="379" t="s">
        <v>21</v>
      </c>
      <c r="Y5" s="379" t="s">
        <v>44</v>
      </c>
      <c r="Z5" s="379" t="s">
        <v>21</v>
      </c>
      <c r="AA5" s="597" t="s">
        <v>44</v>
      </c>
      <c r="AC5" s="187"/>
      <c r="AD5" s="379" t="s">
        <v>21</v>
      </c>
      <c r="AE5" s="379" t="s">
        <v>44</v>
      </c>
      <c r="AF5" s="379" t="s">
        <v>21</v>
      </c>
      <c r="AG5" s="379" t="s">
        <v>44</v>
      </c>
      <c r="AH5" s="379" t="s">
        <v>21</v>
      </c>
      <c r="AI5" s="379" t="s">
        <v>44</v>
      </c>
      <c r="AJ5" s="379" t="s">
        <v>21</v>
      </c>
      <c r="AK5" s="379" t="s">
        <v>44</v>
      </c>
      <c r="AL5" s="379" t="s">
        <v>21</v>
      </c>
      <c r="AM5" s="597" t="s">
        <v>44</v>
      </c>
    </row>
    <row r="6">
      <c r="A6" s="598" t="s">
        <v>22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O6" s="598" t="s">
        <v>22</v>
      </c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  <c r="AC6" s="598" t="s">
        <v>22</v>
      </c>
      <c r="AD6" s="98"/>
      <c r="AE6" s="98"/>
      <c r="AF6" s="98"/>
      <c r="AG6" s="98"/>
      <c r="AH6" s="98"/>
      <c r="AI6" s="98"/>
      <c r="AJ6" s="98"/>
      <c r="AK6" s="98"/>
      <c r="AL6" s="98"/>
      <c r="AM6" s="99"/>
    </row>
    <row r="7">
      <c r="A7" s="77" t="s">
        <v>50</v>
      </c>
      <c r="B7" s="30">
        <v>3.0</v>
      </c>
      <c r="C7" s="31">
        <v>11.985</v>
      </c>
      <c r="D7" s="600">
        <v>13.0</v>
      </c>
      <c r="E7" s="601">
        <v>47.891000000000005</v>
      </c>
      <c r="F7" s="30">
        <v>14.0</v>
      </c>
      <c r="G7" s="31">
        <v>35.601166666666664</v>
      </c>
      <c r="H7" s="30"/>
      <c r="I7" s="31"/>
      <c r="J7" s="600"/>
      <c r="K7" s="601"/>
      <c r="L7" s="30">
        <f t="shared" ref="L7:M7" si="1">B7+D7+F7+H7+J7</f>
        <v>30</v>
      </c>
      <c r="M7" s="457">
        <f t="shared" si="1"/>
        <v>95.47716667</v>
      </c>
      <c r="O7" s="77" t="s">
        <v>50</v>
      </c>
      <c r="P7" s="30">
        <v>9.0</v>
      </c>
      <c r="Q7" s="31">
        <v>33.60916666666667</v>
      </c>
      <c r="R7" s="600">
        <v>16.0</v>
      </c>
      <c r="S7" s="601">
        <v>70.95790122156697</v>
      </c>
      <c r="T7" s="30">
        <v>25.0</v>
      </c>
      <c r="U7" s="31">
        <v>47.009497023809516</v>
      </c>
      <c r="V7" s="30">
        <v>0.0</v>
      </c>
      <c r="W7" s="31">
        <v>0.0</v>
      </c>
      <c r="X7" s="600">
        <v>2.0</v>
      </c>
      <c r="Y7" s="601">
        <v>0.469999999999999</v>
      </c>
      <c r="Z7" s="30">
        <v>52.0</v>
      </c>
      <c r="AA7" s="457">
        <v>152.04656491204315</v>
      </c>
      <c r="AC7" s="77" t="s">
        <v>50</v>
      </c>
      <c r="AD7" s="30">
        <v>9.0</v>
      </c>
      <c r="AE7" s="31">
        <v>30.099680000000003</v>
      </c>
      <c r="AF7" s="600">
        <v>24.0</v>
      </c>
      <c r="AG7" s="601">
        <v>108.11402600000001</v>
      </c>
      <c r="AH7" s="30">
        <v>24.0</v>
      </c>
      <c r="AI7" s="31">
        <v>68.3323</v>
      </c>
      <c r="AJ7" s="600">
        <v>3.0</v>
      </c>
      <c r="AK7" s="601">
        <v>3.87417</v>
      </c>
      <c r="AL7" s="30">
        <v>60.0</v>
      </c>
      <c r="AM7" s="457">
        <v>210.420176</v>
      </c>
    </row>
    <row r="8">
      <c r="A8" s="96" t="s">
        <v>53</v>
      </c>
      <c r="B8" s="37">
        <v>22.0</v>
      </c>
      <c r="C8" s="38">
        <v>57.54199999999999</v>
      </c>
      <c r="D8" s="602">
        <v>85.0</v>
      </c>
      <c r="E8" s="603">
        <v>392.6127562780771</v>
      </c>
      <c r="F8" s="37">
        <v>86.0</v>
      </c>
      <c r="G8" s="38">
        <v>311.47108987978794</v>
      </c>
      <c r="H8" s="37"/>
      <c r="I8" s="38"/>
      <c r="J8" s="602">
        <v>10.0</v>
      </c>
      <c r="K8" s="603">
        <v>17.263809523809524</v>
      </c>
      <c r="L8" s="37">
        <f t="shared" ref="L8:M8" si="2">B8+D8+F8+H8+J8</f>
        <v>203</v>
      </c>
      <c r="M8" s="463">
        <f t="shared" si="2"/>
        <v>778.8896557</v>
      </c>
      <c r="O8" s="96" t="s">
        <v>53</v>
      </c>
      <c r="P8" s="37">
        <v>58.0</v>
      </c>
      <c r="Q8" s="38">
        <v>198.11208333333332</v>
      </c>
      <c r="R8" s="602">
        <v>129.0</v>
      </c>
      <c r="S8" s="603">
        <v>345.982180126678</v>
      </c>
      <c r="T8" s="37">
        <v>134.0</v>
      </c>
      <c r="U8" s="38">
        <v>342.14731666231467</v>
      </c>
      <c r="V8" s="37"/>
      <c r="W8" s="38"/>
      <c r="X8" s="602">
        <v>10.0</v>
      </c>
      <c r="Y8" s="603">
        <v>27.655</v>
      </c>
      <c r="Z8" s="37">
        <v>331.0</v>
      </c>
      <c r="AA8" s="463">
        <v>913.8965801223259</v>
      </c>
      <c r="AC8" s="96" t="s">
        <v>53</v>
      </c>
      <c r="AD8" s="37">
        <v>47.0</v>
      </c>
      <c r="AE8" s="38">
        <v>167.52402900000004</v>
      </c>
      <c r="AF8" s="602">
        <v>90.0</v>
      </c>
      <c r="AG8" s="603">
        <v>479.521749</v>
      </c>
      <c r="AH8" s="37">
        <v>126.0</v>
      </c>
      <c r="AI8" s="38">
        <v>435.0740349999999</v>
      </c>
      <c r="AJ8" s="602">
        <v>10.0</v>
      </c>
      <c r="AK8" s="603">
        <v>24.98068</v>
      </c>
      <c r="AL8" s="37">
        <v>273.0</v>
      </c>
      <c r="AM8" s="463">
        <v>1107.1004930000001</v>
      </c>
    </row>
    <row r="9">
      <c r="A9" s="96" t="s">
        <v>54</v>
      </c>
      <c r="B9" s="37">
        <v>112.0</v>
      </c>
      <c r="C9" s="38">
        <v>405.7516453997773</v>
      </c>
      <c r="D9" s="602">
        <v>501.0</v>
      </c>
      <c r="E9" s="603">
        <v>1831.9779586154336</v>
      </c>
      <c r="F9" s="37">
        <v>507.0</v>
      </c>
      <c r="G9" s="38">
        <v>1558.9851006505958</v>
      </c>
      <c r="H9" s="37"/>
      <c r="I9" s="38"/>
      <c r="J9" s="602">
        <v>49.0</v>
      </c>
      <c r="K9" s="603">
        <v>141.32477751405287</v>
      </c>
      <c r="L9" s="37">
        <f t="shared" ref="L9:M9" si="3">B9+D9+F9+H9+J9</f>
        <v>1169</v>
      </c>
      <c r="M9" s="463">
        <f t="shared" si="3"/>
        <v>3938.039482</v>
      </c>
      <c r="O9" s="96" t="s">
        <v>54</v>
      </c>
      <c r="P9" s="37">
        <v>306.0</v>
      </c>
      <c r="Q9" s="38">
        <v>665.5054465807195</v>
      </c>
      <c r="R9" s="602">
        <v>853.0</v>
      </c>
      <c r="S9" s="603">
        <v>2780.749686010388</v>
      </c>
      <c r="T9" s="37">
        <v>775.0</v>
      </c>
      <c r="U9" s="38">
        <v>2213.4273960983674</v>
      </c>
      <c r="V9" s="37">
        <v>2.0</v>
      </c>
      <c r="W9" s="38">
        <v>1.1</v>
      </c>
      <c r="X9" s="602">
        <v>115.0</v>
      </c>
      <c r="Y9" s="603">
        <v>369.9902207486314</v>
      </c>
      <c r="Z9" s="37">
        <v>2051.0</v>
      </c>
      <c r="AA9" s="463">
        <v>6030.772749438106</v>
      </c>
      <c r="AC9" s="96" t="s">
        <v>54</v>
      </c>
      <c r="AD9" s="37">
        <v>175.0</v>
      </c>
      <c r="AE9" s="38">
        <v>935.5915429999999</v>
      </c>
      <c r="AF9" s="602">
        <v>650.0</v>
      </c>
      <c r="AG9" s="603">
        <v>3414.285851000001</v>
      </c>
      <c r="AH9" s="37">
        <v>534.0</v>
      </c>
      <c r="AI9" s="38">
        <v>2613.038662</v>
      </c>
      <c r="AJ9" s="602">
        <v>43.0</v>
      </c>
      <c r="AK9" s="603">
        <v>215.44734699999987</v>
      </c>
      <c r="AL9" s="37">
        <v>1402.0</v>
      </c>
      <c r="AM9" s="463">
        <v>7178.363403000006</v>
      </c>
    </row>
    <row r="10">
      <c r="A10" s="96" t="s">
        <v>55</v>
      </c>
      <c r="B10" s="37">
        <v>402.0</v>
      </c>
      <c r="C10" s="38">
        <v>1716.7820856861174</v>
      </c>
      <c r="D10" s="602">
        <v>1647.0</v>
      </c>
      <c r="E10" s="603">
        <v>6918.580555222567</v>
      </c>
      <c r="F10" s="37">
        <v>1678.0</v>
      </c>
      <c r="G10" s="38">
        <v>6199.710768490659</v>
      </c>
      <c r="H10" s="37">
        <v>2.0</v>
      </c>
      <c r="I10" s="38">
        <v>7.4</v>
      </c>
      <c r="J10" s="602">
        <v>229.0</v>
      </c>
      <c r="K10" s="603">
        <v>1044.8253878245575</v>
      </c>
      <c r="L10" s="37">
        <f t="shared" ref="L10:M10" si="4">B10+D10+F10+H10+J10</f>
        <v>3958</v>
      </c>
      <c r="M10" s="463">
        <f t="shared" si="4"/>
        <v>15887.2988</v>
      </c>
      <c r="O10" s="96" t="s">
        <v>55</v>
      </c>
      <c r="P10" s="37">
        <v>920.0</v>
      </c>
      <c r="Q10" s="38">
        <v>2752.9585948131844</v>
      </c>
      <c r="R10" s="602">
        <v>2792.0</v>
      </c>
      <c r="S10" s="603">
        <v>9815.3639650618</v>
      </c>
      <c r="T10" s="37">
        <v>2210.0</v>
      </c>
      <c r="U10" s="38">
        <v>7228.889187121721</v>
      </c>
      <c r="V10" s="37">
        <v>6.0</v>
      </c>
      <c r="W10" s="38">
        <v>11.45</v>
      </c>
      <c r="X10" s="602">
        <v>383.0</v>
      </c>
      <c r="Y10" s="603">
        <v>1300.2960953562388</v>
      </c>
      <c r="Z10" s="37">
        <v>6311.0</v>
      </c>
      <c r="AA10" s="463">
        <v>21108.957842352946</v>
      </c>
      <c r="AC10" s="96" t="s">
        <v>55</v>
      </c>
      <c r="AD10" s="37">
        <v>511.0</v>
      </c>
      <c r="AE10" s="38">
        <v>3505.003797</v>
      </c>
      <c r="AF10" s="602">
        <v>1827.0</v>
      </c>
      <c r="AG10" s="603">
        <v>11817.620561000025</v>
      </c>
      <c r="AH10" s="37">
        <v>1448.0</v>
      </c>
      <c r="AI10" s="38">
        <v>10080.442890000017</v>
      </c>
      <c r="AJ10" s="602">
        <v>166.0</v>
      </c>
      <c r="AK10" s="603">
        <v>988.7577880000006</v>
      </c>
      <c r="AL10" s="37">
        <v>3952.0</v>
      </c>
      <c r="AM10" s="463">
        <v>26391.82503599998</v>
      </c>
    </row>
    <row r="11">
      <c r="A11" s="96" t="s">
        <v>56</v>
      </c>
      <c r="B11" s="37">
        <v>699.0</v>
      </c>
      <c r="C11" s="38">
        <v>3818.117788943705</v>
      </c>
      <c r="D11" s="602">
        <v>3004.0</v>
      </c>
      <c r="E11" s="603">
        <v>15902.47109676029</v>
      </c>
      <c r="F11" s="37">
        <v>3005.0</v>
      </c>
      <c r="G11" s="38">
        <v>16532.38619699891</v>
      </c>
      <c r="H11" s="37">
        <v>7.0</v>
      </c>
      <c r="I11" s="38">
        <v>26.895</v>
      </c>
      <c r="J11" s="602">
        <v>371.0</v>
      </c>
      <c r="K11" s="603">
        <v>1710.1668952158234</v>
      </c>
      <c r="L11" s="37">
        <f t="shared" ref="L11:M11" si="5">B11+D11+F11+H11+J11</f>
        <v>7086</v>
      </c>
      <c r="M11" s="463">
        <f t="shared" si="5"/>
        <v>37990.03698</v>
      </c>
      <c r="O11" s="96" t="s">
        <v>56</v>
      </c>
      <c r="P11" s="37">
        <v>1313.0</v>
      </c>
      <c r="Q11" s="38">
        <v>5754.730516143109</v>
      </c>
      <c r="R11" s="602">
        <v>3715.0</v>
      </c>
      <c r="S11" s="603">
        <v>15311.547110655662</v>
      </c>
      <c r="T11" s="37">
        <v>3676.0</v>
      </c>
      <c r="U11" s="38">
        <v>19141.822141242483</v>
      </c>
      <c r="V11" s="37">
        <v>15.0</v>
      </c>
      <c r="W11" s="38">
        <v>60.64935897435897</v>
      </c>
      <c r="X11" s="602">
        <v>449.0</v>
      </c>
      <c r="Y11" s="603">
        <v>2042.6413673944212</v>
      </c>
      <c r="Z11" s="37">
        <v>9168.0</v>
      </c>
      <c r="AA11" s="463">
        <v>42311.390494410036</v>
      </c>
      <c r="AC11" s="96" t="s">
        <v>56</v>
      </c>
      <c r="AD11" s="37">
        <v>831.0</v>
      </c>
      <c r="AE11" s="38">
        <v>6130.977320999999</v>
      </c>
      <c r="AF11" s="602">
        <v>2423.0</v>
      </c>
      <c r="AG11" s="603">
        <v>16905.17148</v>
      </c>
      <c r="AH11" s="37">
        <v>2563.0</v>
      </c>
      <c r="AI11" s="38">
        <v>20366.40186300007</v>
      </c>
      <c r="AJ11" s="602">
        <v>185.0</v>
      </c>
      <c r="AK11" s="603">
        <v>1399.7197789999993</v>
      </c>
      <c r="AL11" s="37">
        <v>6002.0</v>
      </c>
      <c r="AM11" s="463">
        <v>44802.27044299988</v>
      </c>
    </row>
    <row r="12">
      <c r="A12" s="96" t="s">
        <v>57</v>
      </c>
      <c r="B12" s="37">
        <v>809.0</v>
      </c>
      <c r="C12" s="38">
        <v>4939.9013417368315</v>
      </c>
      <c r="D12" s="602">
        <v>3280.0</v>
      </c>
      <c r="E12" s="603">
        <v>18932.10228891188</v>
      </c>
      <c r="F12" s="37">
        <v>3792.0</v>
      </c>
      <c r="G12" s="38">
        <v>25837.66927985035</v>
      </c>
      <c r="H12" s="37">
        <v>22.0</v>
      </c>
      <c r="I12" s="38">
        <v>143.7959222581514</v>
      </c>
      <c r="J12" s="602">
        <v>372.0</v>
      </c>
      <c r="K12" s="603">
        <v>1974.7096977798874</v>
      </c>
      <c r="L12" s="37">
        <f t="shared" ref="L12:M12" si="6">B12+D12+F12+H12+J12</f>
        <v>8275</v>
      </c>
      <c r="M12" s="463">
        <f t="shared" si="6"/>
        <v>51828.17853</v>
      </c>
      <c r="O12" s="96" t="s">
        <v>57</v>
      </c>
      <c r="P12" s="37">
        <v>1438.0</v>
      </c>
      <c r="Q12" s="38">
        <v>7941.948109296272</v>
      </c>
      <c r="R12" s="602">
        <v>3798.0</v>
      </c>
      <c r="S12" s="603">
        <v>19843.94918607549</v>
      </c>
      <c r="T12" s="37">
        <v>4099.0</v>
      </c>
      <c r="U12" s="38">
        <v>25239.7169575802</v>
      </c>
      <c r="V12" s="37">
        <v>45.0</v>
      </c>
      <c r="W12" s="38">
        <v>190.54914417051572</v>
      </c>
      <c r="X12" s="602">
        <v>379.0</v>
      </c>
      <c r="Y12" s="603">
        <v>1828.4161333939344</v>
      </c>
      <c r="Z12" s="37">
        <v>9759.0</v>
      </c>
      <c r="AA12" s="463">
        <v>55044.57953051641</v>
      </c>
      <c r="AC12" s="96" t="s">
        <v>57</v>
      </c>
      <c r="AD12" s="37">
        <v>974.0</v>
      </c>
      <c r="AE12" s="38">
        <v>7620.499534999993</v>
      </c>
      <c r="AF12" s="602">
        <v>2691.0</v>
      </c>
      <c r="AG12" s="603">
        <v>19459.58884000009</v>
      </c>
      <c r="AH12" s="37">
        <v>2731.0</v>
      </c>
      <c r="AI12" s="38">
        <v>23998.45790800005</v>
      </c>
      <c r="AJ12" s="602">
        <v>155.0</v>
      </c>
      <c r="AK12" s="603">
        <v>1160.563426</v>
      </c>
      <c r="AL12" s="37">
        <v>6551.0</v>
      </c>
      <c r="AM12" s="463">
        <v>52239.10970900007</v>
      </c>
    </row>
    <row r="13">
      <c r="A13" s="96" t="s">
        <v>59</v>
      </c>
      <c r="B13" s="37">
        <v>770.0</v>
      </c>
      <c r="C13" s="38">
        <v>4736.880749780843</v>
      </c>
      <c r="D13" s="602">
        <v>2901.0</v>
      </c>
      <c r="E13" s="603">
        <v>18652.98911266209</v>
      </c>
      <c r="F13" s="37">
        <v>3357.0</v>
      </c>
      <c r="G13" s="38">
        <v>23839.245516896386</v>
      </c>
      <c r="H13" s="37">
        <v>44.0</v>
      </c>
      <c r="I13" s="38">
        <v>201.59599999999995</v>
      </c>
      <c r="J13" s="602">
        <v>140.0</v>
      </c>
      <c r="K13" s="603">
        <v>749.3479635190395</v>
      </c>
      <c r="L13" s="37">
        <f t="shared" ref="L13:M13" si="7">B13+D13+F13+H13+J13</f>
        <v>7212</v>
      </c>
      <c r="M13" s="463">
        <f t="shared" si="7"/>
        <v>48180.05934</v>
      </c>
      <c r="O13" s="96" t="s">
        <v>59</v>
      </c>
      <c r="P13" s="37">
        <v>1180.0</v>
      </c>
      <c r="Q13" s="38">
        <v>6833.608213834563</v>
      </c>
      <c r="R13" s="602">
        <v>3261.0</v>
      </c>
      <c r="S13" s="603">
        <v>17481.25292685264</v>
      </c>
      <c r="T13" s="37">
        <v>3509.0</v>
      </c>
      <c r="U13" s="38">
        <v>23190.251571627516</v>
      </c>
      <c r="V13" s="37">
        <v>69.0</v>
      </c>
      <c r="W13" s="38">
        <v>281.57066885964906</v>
      </c>
      <c r="X13" s="602">
        <v>113.0</v>
      </c>
      <c r="Y13" s="603">
        <v>526.3123919054801</v>
      </c>
      <c r="Z13" s="37">
        <v>8132.0</v>
      </c>
      <c r="AA13" s="463">
        <v>48312.99577307984</v>
      </c>
      <c r="AC13" s="96" t="s">
        <v>59</v>
      </c>
      <c r="AD13" s="37">
        <v>848.0</v>
      </c>
      <c r="AE13" s="38">
        <v>7883.436263000003</v>
      </c>
      <c r="AF13" s="602">
        <v>2619.0</v>
      </c>
      <c r="AG13" s="603">
        <v>20463.952526000023</v>
      </c>
      <c r="AH13" s="37">
        <v>2829.0</v>
      </c>
      <c r="AI13" s="38">
        <v>24324.049955000006</v>
      </c>
      <c r="AJ13" s="602">
        <v>45.0</v>
      </c>
      <c r="AK13" s="603">
        <v>380.440503</v>
      </c>
      <c r="AL13" s="37">
        <v>6341.0</v>
      </c>
      <c r="AM13" s="463">
        <v>53051.879247000004</v>
      </c>
    </row>
    <row r="14">
      <c r="A14" s="96" t="s">
        <v>60</v>
      </c>
      <c r="B14" s="37">
        <v>547.0</v>
      </c>
      <c r="C14" s="38">
        <v>3975.556233407768</v>
      </c>
      <c r="D14" s="602">
        <v>2215.0</v>
      </c>
      <c r="E14" s="603">
        <v>15643.39812749013</v>
      </c>
      <c r="F14" s="37">
        <v>2905.0</v>
      </c>
      <c r="G14" s="38">
        <v>20757.427624378066</v>
      </c>
      <c r="H14" s="37">
        <v>137.0</v>
      </c>
      <c r="I14" s="38">
        <v>812.1372602624648</v>
      </c>
      <c r="J14" s="602">
        <v>46.0</v>
      </c>
      <c r="K14" s="603">
        <v>411.89258333333333</v>
      </c>
      <c r="L14" s="37">
        <f t="shared" ref="L14:M14" si="8">B14+D14+F14+H14+J14</f>
        <v>5850</v>
      </c>
      <c r="M14" s="463">
        <f t="shared" si="8"/>
        <v>41600.41183</v>
      </c>
      <c r="O14" s="96" t="s">
        <v>60</v>
      </c>
      <c r="P14" s="37">
        <v>845.0</v>
      </c>
      <c r="Q14" s="38">
        <v>5301.6821381213695</v>
      </c>
      <c r="R14" s="602">
        <v>2465.0</v>
      </c>
      <c r="S14" s="603">
        <v>15347.040546293852</v>
      </c>
      <c r="T14" s="37">
        <v>3138.0</v>
      </c>
      <c r="U14" s="38">
        <v>20004.101367403346</v>
      </c>
      <c r="V14" s="37">
        <v>168.0</v>
      </c>
      <c r="W14" s="38">
        <v>865.065236531992</v>
      </c>
      <c r="X14" s="602">
        <v>58.0</v>
      </c>
      <c r="Y14" s="603">
        <v>418.05666666666673</v>
      </c>
      <c r="Z14" s="37">
        <v>6674.0</v>
      </c>
      <c r="AA14" s="463">
        <v>41935.94595501722</v>
      </c>
      <c r="AC14" s="96" t="s">
        <v>60</v>
      </c>
      <c r="AD14" s="37">
        <v>592.0</v>
      </c>
      <c r="AE14" s="38">
        <v>4629.239166000001</v>
      </c>
      <c r="AF14" s="602">
        <v>1830.0</v>
      </c>
      <c r="AG14" s="603">
        <v>15026.930496000015</v>
      </c>
      <c r="AH14" s="37">
        <v>2438.0</v>
      </c>
      <c r="AI14" s="38">
        <v>19701.00994899998</v>
      </c>
      <c r="AJ14" s="602">
        <v>39.0</v>
      </c>
      <c r="AK14" s="603">
        <v>347.17275700000005</v>
      </c>
      <c r="AL14" s="37">
        <v>4899.0</v>
      </c>
      <c r="AM14" s="463">
        <v>39704.35236799988</v>
      </c>
    </row>
    <row r="15">
      <c r="A15" s="96" t="s">
        <v>61</v>
      </c>
      <c r="B15" s="37">
        <v>253.0</v>
      </c>
      <c r="C15" s="38">
        <v>1568.625695565484</v>
      </c>
      <c r="D15" s="602">
        <v>954.0</v>
      </c>
      <c r="E15" s="603">
        <v>6867.157423632737</v>
      </c>
      <c r="F15" s="37">
        <v>1440.0</v>
      </c>
      <c r="G15" s="38">
        <v>9524.647773529274</v>
      </c>
      <c r="H15" s="37">
        <v>247.0</v>
      </c>
      <c r="I15" s="38">
        <v>1190.0040567418657</v>
      </c>
      <c r="J15" s="602">
        <v>25.0</v>
      </c>
      <c r="K15" s="603">
        <v>159.1198493205945</v>
      </c>
      <c r="L15" s="37">
        <f t="shared" ref="L15:M15" si="9">B15+D15+F15+H15+J15</f>
        <v>2919</v>
      </c>
      <c r="M15" s="463">
        <f t="shared" si="9"/>
        <v>19309.5548</v>
      </c>
      <c r="O15" s="96" t="s">
        <v>61</v>
      </c>
      <c r="P15" s="37">
        <v>318.0</v>
      </c>
      <c r="Q15" s="38">
        <v>1695.5331713662936</v>
      </c>
      <c r="R15" s="602">
        <v>868.0</v>
      </c>
      <c r="S15" s="603">
        <v>5242.152116186248</v>
      </c>
      <c r="T15" s="37">
        <v>1438.0</v>
      </c>
      <c r="U15" s="38">
        <v>8697.741383922648</v>
      </c>
      <c r="V15" s="37">
        <v>292.0</v>
      </c>
      <c r="W15" s="38">
        <v>1253.6284163057687</v>
      </c>
      <c r="X15" s="602">
        <v>19.0</v>
      </c>
      <c r="Y15" s="603">
        <v>63.71391079152602</v>
      </c>
      <c r="Z15" s="37">
        <v>2935.0</v>
      </c>
      <c r="AA15" s="463">
        <v>16952.768998572483</v>
      </c>
      <c r="AC15" s="96" t="s">
        <v>61</v>
      </c>
      <c r="AD15" s="37">
        <v>198.0</v>
      </c>
      <c r="AE15" s="38">
        <v>1437.5685510000012</v>
      </c>
      <c r="AF15" s="602">
        <v>612.0</v>
      </c>
      <c r="AG15" s="603">
        <v>4342.644236999992</v>
      </c>
      <c r="AH15" s="37">
        <v>1072.0</v>
      </c>
      <c r="AI15" s="38">
        <v>8222.09694199999</v>
      </c>
      <c r="AJ15" s="602">
        <v>16.0</v>
      </c>
      <c r="AK15" s="603">
        <v>88.80432200000001</v>
      </c>
      <c r="AL15" s="37">
        <v>1898.0</v>
      </c>
      <c r="AM15" s="463">
        <v>14091.114052000017</v>
      </c>
    </row>
    <row r="16">
      <c r="A16" s="96" t="s">
        <v>62</v>
      </c>
      <c r="B16" s="37">
        <v>21.0</v>
      </c>
      <c r="C16" s="38">
        <v>162.8648</v>
      </c>
      <c r="D16" s="602">
        <v>116.0</v>
      </c>
      <c r="E16" s="603">
        <v>809.3007251590232</v>
      </c>
      <c r="F16" s="37">
        <v>215.0</v>
      </c>
      <c r="G16" s="38">
        <v>1222.353515873016</v>
      </c>
      <c r="H16" s="37">
        <v>143.0</v>
      </c>
      <c r="I16" s="38">
        <v>705.3225260093607</v>
      </c>
      <c r="J16" s="602">
        <v>8.0</v>
      </c>
      <c r="K16" s="603">
        <v>86.43</v>
      </c>
      <c r="L16" s="37">
        <f t="shared" ref="L16:M16" si="10">B16+D16+F16+H16+J16</f>
        <v>503</v>
      </c>
      <c r="M16" s="463">
        <f t="shared" si="10"/>
        <v>2986.271567</v>
      </c>
      <c r="O16" s="96" t="s">
        <v>62</v>
      </c>
      <c r="P16" s="37">
        <v>19.0</v>
      </c>
      <c r="Q16" s="38">
        <v>130.596875</v>
      </c>
      <c r="R16" s="602">
        <v>84.0</v>
      </c>
      <c r="S16" s="603">
        <v>609.4393337159231</v>
      </c>
      <c r="T16" s="37">
        <v>196.0</v>
      </c>
      <c r="U16" s="38">
        <v>1171.4881650654086</v>
      </c>
      <c r="V16" s="37">
        <v>132.0</v>
      </c>
      <c r="W16" s="38">
        <v>579.3163514322168</v>
      </c>
      <c r="X16" s="602">
        <v>4.0</v>
      </c>
      <c r="Y16" s="603">
        <v>31.125</v>
      </c>
      <c r="Z16" s="37">
        <v>435.0</v>
      </c>
      <c r="AA16" s="463">
        <v>2521.9657252135485</v>
      </c>
      <c r="AC16" s="96" t="s">
        <v>62</v>
      </c>
      <c r="AD16" s="37">
        <v>9.0</v>
      </c>
      <c r="AE16" s="38">
        <v>81.7692</v>
      </c>
      <c r="AF16" s="602">
        <v>29.0</v>
      </c>
      <c r="AG16" s="603">
        <v>283.170951</v>
      </c>
      <c r="AH16" s="37">
        <v>100.0</v>
      </c>
      <c r="AI16" s="38">
        <v>897.8787539999998</v>
      </c>
      <c r="AJ16" s="602">
        <v>1.0</v>
      </c>
      <c r="AK16" s="603">
        <v>10.3</v>
      </c>
      <c r="AL16" s="37">
        <v>139.0</v>
      </c>
      <c r="AM16" s="463">
        <v>1273.1189050000005</v>
      </c>
    </row>
    <row r="17">
      <c r="A17" s="122" t="s">
        <v>64</v>
      </c>
      <c r="B17" s="55">
        <v>1.0</v>
      </c>
      <c r="C17" s="56">
        <v>5.9</v>
      </c>
      <c r="D17" s="604"/>
      <c r="E17" s="605"/>
      <c r="F17" s="55">
        <v>1.0</v>
      </c>
      <c r="G17" s="56">
        <v>2.6</v>
      </c>
      <c r="H17" s="55">
        <v>28.0</v>
      </c>
      <c r="I17" s="56">
        <v>111.695</v>
      </c>
      <c r="J17" s="604"/>
      <c r="K17" s="605"/>
      <c r="L17" s="55">
        <f t="shared" ref="L17:M17" si="11">B17+D17+F17+H17+J17</f>
        <v>30</v>
      </c>
      <c r="M17" s="497">
        <f t="shared" si="11"/>
        <v>120.195</v>
      </c>
      <c r="O17" s="122" t="s">
        <v>65</v>
      </c>
      <c r="P17" s="55"/>
      <c r="Q17" s="56"/>
      <c r="R17" s="604">
        <v>1.0</v>
      </c>
      <c r="S17" s="605">
        <v>0.8</v>
      </c>
      <c r="T17" s="55">
        <v>1.0</v>
      </c>
      <c r="U17" s="56">
        <v>5.63</v>
      </c>
      <c r="V17" s="55">
        <v>21.0</v>
      </c>
      <c r="W17" s="56">
        <v>65.97399999999999</v>
      </c>
      <c r="X17" s="604">
        <v>0.0</v>
      </c>
      <c r="Y17" s="605">
        <v>0.0</v>
      </c>
      <c r="Z17" s="55">
        <v>23.0</v>
      </c>
      <c r="AA17" s="497">
        <v>72.404</v>
      </c>
      <c r="AC17" s="122" t="s">
        <v>65</v>
      </c>
      <c r="AD17" s="55"/>
      <c r="AE17" s="56"/>
      <c r="AF17" s="604"/>
      <c r="AG17" s="605"/>
      <c r="AH17" s="55">
        <v>4.0</v>
      </c>
      <c r="AI17" s="56">
        <v>15.600000000000001</v>
      </c>
      <c r="AJ17" s="604"/>
      <c r="AK17" s="605"/>
      <c r="AL17" s="55">
        <v>4.0</v>
      </c>
      <c r="AM17" s="497">
        <v>15.600000000000001</v>
      </c>
    </row>
    <row r="18" ht="15.75" customHeight="1">
      <c r="A18" s="606" t="s">
        <v>255</v>
      </c>
      <c r="B18" s="607">
        <f t="shared" ref="B18:M18" si="12">SUM(B7:B17)</f>
        <v>3639</v>
      </c>
      <c r="C18" s="608">
        <f t="shared" si="12"/>
        <v>21399.90734</v>
      </c>
      <c r="D18" s="609">
        <f t="shared" si="12"/>
        <v>14716</v>
      </c>
      <c r="E18" s="609">
        <f t="shared" si="12"/>
        <v>85998.48104</v>
      </c>
      <c r="F18" s="607">
        <f t="shared" si="12"/>
        <v>17000</v>
      </c>
      <c r="G18" s="608">
        <f t="shared" si="12"/>
        <v>105822.098</v>
      </c>
      <c r="H18" s="607">
        <f t="shared" si="12"/>
        <v>630</v>
      </c>
      <c r="I18" s="608">
        <f t="shared" si="12"/>
        <v>3198.845765</v>
      </c>
      <c r="J18" s="609">
        <f t="shared" si="12"/>
        <v>1250</v>
      </c>
      <c r="K18" s="609">
        <f t="shared" si="12"/>
        <v>6295.080964</v>
      </c>
      <c r="L18" s="607">
        <f t="shared" si="12"/>
        <v>37235</v>
      </c>
      <c r="M18" s="610">
        <f t="shared" si="12"/>
        <v>222714.4131</v>
      </c>
      <c r="O18" s="606" t="s">
        <v>255</v>
      </c>
      <c r="P18" s="607">
        <v>6406.0</v>
      </c>
      <c r="Q18" s="608">
        <v>31308.284315155517</v>
      </c>
      <c r="R18" s="609">
        <v>17982.0</v>
      </c>
      <c r="S18" s="609">
        <v>86849.2349522003</v>
      </c>
      <c r="T18" s="607">
        <v>19201.0</v>
      </c>
      <c r="U18" s="608">
        <v>107282.22498374856</v>
      </c>
      <c r="V18" s="607">
        <v>750.0</v>
      </c>
      <c r="W18" s="608">
        <v>3309.303176274504</v>
      </c>
      <c r="X18" s="609">
        <v>1532.0</v>
      </c>
      <c r="Y18" s="609">
        <v>6608.676786256895</v>
      </c>
      <c r="Z18" s="607">
        <v>45871.0</v>
      </c>
      <c r="AA18" s="610">
        <v>235357.72421363575</v>
      </c>
      <c r="AC18" s="606" t="s">
        <v>255</v>
      </c>
      <c r="AD18" s="607">
        <f t="shared" ref="AD18:AM18" si="13">SUM(AD7:AD17)</f>
        <v>4194</v>
      </c>
      <c r="AE18" s="608">
        <f t="shared" si="13"/>
        <v>32421.70909</v>
      </c>
      <c r="AF18" s="609">
        <f t="shared" si="13"/>
        <v>12795</v>
      </c>
      <c r="AG18" s="609">
        <f t="shared" si="13"/>
        <v>92301.00072</v>
      </c>
      <c r="AH18" s="607">
        <f t="shared" si="13"/>
        <v>13869</v>
      </c>
      <c r="AI18" s="608">
        <f t="shared" si="13"/>
        <v>110722.3833</v>
      </c>
      <c r="AJ18" s="609">
        <f t="shared" si="13"/>
        <v>663</v>
      </c>
      <c r="AK18" s="609">
        <f t="shared" si="13"/>
        <v>4620.060772</v>
      </c>
      <c r="AL18" s="607">
        <f t="shared" si="13"/>
        <v>31521</v>
      </c>
      <c r="AM18" s="610">
        <f t="shared" si="13"/>
        <v>240065.1538</v>
      </c>
    </row>
    <row r="19">
      <c r="A19" s="611" t="s">
        <v>189</v>
      </c>
      <c r="B19" s="548">
        <f>C18/B18</f>
        <v>5.880711003</v>
      </c>
      <c r="C19" s="401"/>
      <c r="D19" s="612">
        <f>E18/D18</f>
        <v>5.843876124</v>
      </c>
      <c r="E19" s="155"/>
      <c r="F19" s="548">
        <f>G18/F18</f>
        <v>6.224829296</v>
      </c>
      <c r="G19" s="401"/>
      <c r="H19" s="548">
        <f>I18/H18</f>
        <v>5.077532961</v>
      </c>
      <c r="I19" s="401"/>
      <c r="J19" s="612">
        <f>K18/J18</f>
        <v>5.036064771</v>
      </c>
      <c r="K19" s="155"/>
      <c r="L19" s="548">
        <f>M18/L18</f>
        <v>5.981319005</v>
      </c>
      <c r="M19" s="156"/>
      <c r="O19" s="611" t="s">
        <v>189</v>
      </c>
      <c r="P19" s="548">
        <f>Q18/P18</f>
        <v>4.887337545</v>
      </c>
      <c r="Q19" s="401"/>
      <c r="R19" s="612">
        <f>S18/R18</f>
        <v>4.829787285</v>
      </c>
      <c r="S19" s="155"/>
      <c r="T19" s="548">
        <f>U18/T18</f>
        <v>5.587324878</v>
      </c>
      <c r="U19" s="401"/>
      <c r="V19" s="548">
        <f>W18/V18</f>
        <v>4.412404235</v>
      </c>
      <c r="W19" s="401"/>
      <c r="X19" s="612">
        <f>Y18/X18</f>
        <v>4.313757693</v>
      </c>
      <c r="Y19" s="155"/>
      <c r="Z19" s="548">
        <f>AA18/Z18</f>
        <v>5.130860984</v>
      </c>
      <c r="AA19" s="156"/>
      <c r="AC19" s="611" t="s">
        <v>189</v>
      </c>
      <c r="AD19" s="548">
        <f>AE18/AD18</f>
        <v>7.730498113</v>
      </c>
      <c r="AE19" s="401"/>
      <c r="AF19" s="612">
        <f>AG18/AF18</f>
        <v>7.213833585</v>
      </c>
      <c r="AG19" s="155"/>
      <c r="AH19" s="548">
        <f>AI18/AH18</f>
        <v>7.983443886</v>
      </c>
      <c r="AI19" s="401"/>
      <c r="AJ19" s="612">
        <f>AK18/AJ18</f>
        <v>6.968417454</v>
      </c>
      <c r="AK19" s="155"/>
      <c r="AL19" s="548">
        <f>AM18/AL18</f>
        <v>7.616038636</v>
      </c>
      <c r="AM19" s="156"/>
    </row>
    <row r="20">
      <c r="A20" s="613" t="s">
        <v>256</v>
      </c>
      <c r="B20" s="614">
        <f>B18*100/$L$18</f>
        <v>9.773062978</v>
      </c>
      <c r="C20" s="615">
        <f>C18*100/$M$18</f>
        <v>9.608676438</v>
      </c>
      <c r="D20" s="616">
        <f>D18*100/$L$18</f>
        <v>39.52195515</v>
      </c>
      <c r="E20" s="616">
        <f>E18*100/$M$18</f>
        <v>38.61379236</v>
      </c>
      <c r="F20" s="614">
        <f>F18*100/$L$18</f>
        <v>45.65596885</v>
      </c>
      <c r="G20" s="615">
        <f>G18*100/$M$18</f>
        <v>47.51470573</v>
      </c>
      <c r="H20" s="614">
        <f>H18*100/$L$18</f>
        <v>1.691956493</v>
      </c>
      <c r="I20" s="615">
        <f>I18*100/$M$18</f>
        <v>1.436299393</v>
      </c>
      <c r="J20" s="616">
        <f>J18*100/$L$18</f>
        <v>3.357056533</v>
      </c>
      <c r="K20" s="616">
        <f>K18*100/$M$18</f>
        <v>2.826526077</v>
      </c>
      <c r="L20" s="614">
        <f>L18*100/$L$18</f>
        <v>100</v>
      </c>
      <c r="M20" s="617">
        <f>M18*100/$M$18</f>
        <v>100</v>
      </c>
      <c r="O20" s="613" t="s">
        <v>256</v>
      </c>
      <c r="P20" s="614">
        <f>P18*100/$Z$18</f>
        <v>13.96525038</v>
      </c>
      <c r="Q20" s="615">
        <f>Q18*100/$AA$18</f>
        <v>13.30242482</v>
      </c>
      <c r="R20" s="616">
        <f>R18*100/$Z$18</f>
        <v>39.20123826</v>
      </c>
      <c r="S20" s="616">
        <f>S18*100/$AA$18</f>
        <v>36.9009495</v>
      </c>
      <c r="T20" s="614">
        <f>T18*100/$Z$18</f>
        <v>41.85869068</v>
      </c>
      <c r="U20" s="615">
        <f>U18*100/$AA$18</f>
        <v>45.58262336</v>
      </c>
      <c r="V20" s="614">
        <f>V18*100/$Z$18</f>
        <v>1.635019947</v>
      </c>
      <c r="W20" s="615">
        <f>W18*100/$AA$18</f>
        <v>1.406073749</v>
      </c>
      <c r="X20" s="616">
        <f>X18*100/$Z$18</f>
        <v>3.339800746</v>
      </c>
      <c r="Y20" s="616">
        <f>Y18*100/$AA$18</f>
        <v>2.807928573</v>
      </c>
      <c r="Z20" s="614">
        <f>Z18*100/$Z$18</f>
        <v>100</v>
      </c>
      <c r="AA20" s="617">
        <f>AA18*100/$AA$18</f>
        <v>100</v>
      </c>
      <c r="AC20" s="613" t="s">
        <v>256</v>
      </c>
      <c r="AD20" s="614">
        <f>AD18*100/$AL$18</f>
        <v>13.30541544</v>
      </c>
      <c r="AE20" s="615">
        <f>AE18*100/$AM$18</f>
        <v>13.50537909</v>
      </c>
      <c r="AF20" s="616">
        <f>AF18*100/$AL$18</f>
        <v>40.59198629</v>
      </c>
      <c r="AG20" s="616">
        <f>AG18*100/$AM$18</f>
        <v>38.44831257</v>
      </c>
      <c r="AH20" s="614">
        <f>AH18*100/$AL$18</f>
        <v>43.9992386</v>
      </c>
      <c r="AI20" s="615">
        <f>AI18*100/$AM$18</f>
        <v>46.12180547</v>
      </c>
      <c r="AJ20" s="616">
        <f>AJ18*100/$AL$18</f>
        <v>2.103359665</v>
      </c>
      <c r="AK20" s="616">
        <f>AK18*100/$AM$18</f>
        <v>1.924502869</v>
      </c>
      <c r="AL20" s="614">
        <f>AL18*100/$AL$18</f>
        <v>100</v>
      </c>
      <c r="AM20" s="617">
        <f>AM18*100/$AM$18</f>
        <v>100</v>
      </c>
    </row>
    <row r="21" ht="15.75" customHeight="1">
      <c r="A21" s="613" t="s">
        <v>257</v>
      </c>
      <c r="B21" s="618">
        <f>B18*100/$L$38</f>
        <v>4.354068703</v>
      </c>
      <c r="C21" s="619">
        <f>C18*100/$M$38</f>
        <v>3.5089103</v>
      </c>
      <c r="D21" s="616">
        <f>D18*100/$L$38</f>
        <v>17.60771504</v>
      </c>
      <c r="E21" s="616">
        <f>E18*100/$M$38</f>
        <v>14.10104031</v>
      </c>
      <c r="F21" s="618">
        <f>F18*100/$L$38</f>
        <v>20.34052431</v>
      </c>
      <c r="G21" s="619">
        <f>G18*100/$M$38</f>
        <v>17.35148867</v>
      </c>
      <c r="H21" s="618">
        <f>H18*100/$L$38</f>
        <v>0.7537959008</v>
      </c>
      <c r="I21" s="619">
        <f>I18*100/$M$38</f>
        <v>0.5245098811</v>
      </c>
      <c r="J21" s="616">
        <f>J18*100/$L$38</f>
        <v>1.495626787</v>
      </c>
      <c r="K21" s="616">
        <f>K18*100/$M$38</f>
        <v>1.032194863</v>
      </c>
      <c r="L21" s="618">
        <f>L18*100/$L$38</f>
        <v>44.55173074</v>
      </c>
      <c r="M21" s="617">
        <f>M18*100/$M$38</f>
        <v>36.51814402</v>
      </c>
      <c r="O21" s="613" t="s">
        <v>257</v>
      </c>
      <c r="P21" s="618">
        <f>P18*100/$Z$38</f>
        <v>6.351693025</v>
      </c>
      <c r="Q21" s="619">
        <f>Q18*100/$AA$38</f>
        <v>4.827046197</v>
      </c>
      <c r="R21" s="616">
        <f>R18*100/$Z$38</f>
        <v>17.82955729</v>
      </c>
      <c r="S21" s="616">
        <f>S18*100/$AA$38</f>
        <v>13.39023452</v>
      </c>
      <c r="T21" s="618">
        <f>T18*100/$Z$38</f>
        <v>19.03822319</v>
      </c>
      <c r="U21" s="619">
        <f>U18*100/$AA$38</f>
        <v>16.54055045</v>
      </c>
      <c r="V21" s="618">
        <f>V18*100/$Z$38</f>
        <v>0.7436418621</v>
      </c>
      <c r="W21" s="619">
        <f>W18*100/$AA$38</f>
        <v>0.5102214849</v>
      </c>
      <c r="X21" s="616">
        <f>X18*100/$Z$38</f>
        <v>1.519012444</v>
      </c>
      <c r="Y21" s="616">
        <f>Y18*100/$AA$38</f>
        <v>1.01891205</v>
      </c>
      <c r="Z21" s="618">
        <f>Z18*100/$Z$38</f>
        <v>45.48212781</v>
      </c>
      <c r="AA21" s="617">
        <f>AA18*100/$AA$38</f>
        <v>36.28696469</v>
      </c>
      <c r="AC21" s="613" t="s">
        <v>257</v>
      </c>
      <c r="AD21" s="618">
        <f>AD18*100/$AL$38</f>
        <v>5.825970995</v>
      </c>
      <c r="AE21" s="619">
        <f>AE18*100/$AM$38</f>
        <v>4.825600228</v>
      </c>
      <c r="AF21" s="616">
        <f>AF18*100/$AL$38</f>
        <v>17.77379563</v>
      </c>
      <c r="AG21" s="616">
        <f>AG18*100/$AM$38</f>
        <v>13.73794728</v>
      </c>
      <c r="AH21" s="618">
        <f>AH18*100/$AL$38</f>
        <v>19.26571095</v>
      </c>
      <c r="AI21" s="619">
        <f>AI18*100/$AM$38</f>
        <v>16.47975918</v>
      </c>
      <c r="AJ21" s="616">
        <f>AJ18*100/$AL$38</f>
        <v>0.9209868311</v>
      </c>
      <c r="AK21" s="616">
        <f>AK18*100/$AM$38</f>
        <v>0.6876431547</v>
      </c>
      <c r="AL21" s="618">
        <f>AL18*100/$AL$38</f>
        <v>43.78646441</v>
      </c>
      <c r="AM21" s="617">
        <f>AM18*100/$AM$38</f>
        <v>35.73094984</v>
      </c>
    </row>
    <row r="22" ht="15.75" customHeight="1">
      <c r="A22" s="598" t="s">
        <v>24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O22" s="598" t="s">
        <v>24</v>
      </c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9"/>
      <c r="AC22" s="598" t="s">
        <v>24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9"/>
    </row>
    <row r="23" ht="15.75" customHeight="1">
      <c r="A23" s="77" t="s">
        <v>50</v>
      </c>
      <c r="B23" s="30">
        <v>4.0</v>
      </c>
      <c r="C23" s="31">
        <v>3.9650000000000003</v>
      </c>
      <c r="D23" s="600">
        <v>17.0</v>
      </c>
      <c r="E23" s="601">
        <v>83.73149999999998</v>
      </c>
      <c r="F23" s="30">
        <v>15.0</v>
      </c>
      <c r="G23" s="31">
        <v>23.28148633879781</v>
      </c>
      <c r="H23" s="30"/>
      <c r="I23" s="31"/>
      <c r="J23" s="600"/>
      <c r="K23" s="601"/>
      <c r="L23" s="30">
        <f t="shared" ref="L23:M23" si="14">J23+B23+D23+F23+H23</f>
        <v>36</v>
      </c>
      <c r="M23" s="457">
        <f t="shared" si="14"/>
        <v>110.9779863</v>
      </c>
      <c r="O23" s="77" t="s">
        <v>50</v>
      </c>
      <c r="P23" s="30">
        <v>6.0</v>
      </c>
      <c r="Q23" s="31">
        <v>13.326333333333334</v>
      </c>
      <c r="R23" s="600">
        <v>20.0</v>
      </c>
      <c r="S23" s="601">
        <v>89.21183333333336</v>
      </c>
      <c r="T23" s="30">
        <v>17.0</v>
      </c>
      <c r="U23" s="31">
        <v>36.893690476190464</v>
      </c>
      <c r="V23" s="30"/>
      <c r="W23" s="31"/>
      <c r="X23" s="600">
        <v>4.0</v>
      </c>
      <c r="Y23" s="601">
        <v>6.057214689265537</v>
      </c>
      <c r="Z23" s="30">
        <v>47.0</v>
      </c>
      <c r="AA23" s="457">
        <v>145.4890718321227</v>
      </c>
      <c r="AC23" s="77" t="s">
        <v>50</v>
      </c>
      <c r="AD23" s="30">
        <v>11.0</v>
      </c>
      <c r="AE23" s="31">
        <v>45.255318</v>
      </c>
      <c r="AF23" s="600">
        <v>28.0</v>
      </c>
      <c r="AG23" s="601">
        <v>109.994519</v>
      </c>
      <c r="AH23" s="30">
        <v>17.0</v>
      </c>
      <c r="AI23" s="31">
        <v>50.437385000000006</v>
      </c>
      <c r="AJ23" s="600">
        <v>1.0</v>
      </c>
      <c r="AK23" s="601">
        <v>4.9</v>
      </c>
      <c r="AL23" s="30">
        <v>57.0</v>
      </c>
      <c r="AM23" s="457">
        <v>210.587222</v>
      </c>
    </row>
    <row r="24" ht="15.75" customHeight="1">
      <c r="A24" s="96" t="s">
        <v>53</v>
      </c>
      <c r="B24" s="37">
        <v>26.0</v>
      </c>
      <c r="C24" s="38">
        <v>43.92697246990094</v>
      </c>
      <c r="D24" s="602">
        <v>85.0</v>
      </c>
      <c r="E24" s="603">
        <v>316.70795454545464</v>
      </c>
      <c r="F24" s="37">
        <v>82.0</v>
      </c>
      <c r="G24" s="38">
        <v>373.80749861599526</v>
      </c>
      <c r="H24" s="37"/>
      <c r="I24" s="38"/>
      <c r="J24" s="602">
        <v>7.0</v>
      </c>
      <c r="K24" s="603">
        <v>15.035</v>
      </c>
      <c r="L24" s="37">
        <f t="shared" ref="L24:M24" si="15">J24+B24+D24+F24+H24</f>
        <v>200</v>
      </c>
      <c r="M24" s="463">
        <f t="shared" si="15"/>
        <v>749.4774256</v>
      </c>
      <c r="O24" s="96" t="s">
        <v>53</v>
      </c>
      <c r="P24" s="37">
        <v>53.0</v>
      </c>
      <c r="Q24" s="38">
        <v>186.54991735507255</v>
      </c>
      <c r="R24" s="602">
        <v>122.0</v>
      </c>
      <c r="S24" s="603">
        <v>349.9701283391171</v>
      </c>
      <c r="T24" s="37">
        <v>171.0</v>
      </c>
      <c r="U24" s="38">
        <v>440.63490102909935</v>
      </c>
      <c r="V24" s="37"/>
      <c r="W24" s="38"/>
      <c r="X24" s="602">
        <v>9.0</v>
      </c>
      <c r="Y24" s="603">
        <v>15.77805555555555</v>
      </c>
      <c r="Z24" s="37">
        <v>355.0</v>
      </c>
      <c r="AA24" s="463">
        <v>992.9330022788445</v>
      </c>
      <c r="AC24" s="96" t="s">
        <v>53</v>
      </c>
      <c r="AD24" s="37">
        <v>53.0</v>
      </c>
      <c r="AE24" s="38">
        <v>396.4082349999999</v>
      </c>
      <c r="AF24" s="602">
        <v>125.0</v>
      </c>
      <c r="AG24" s="603">
        <v>558.106333</v>
      </c>
      <c r="AH24" s="37">
        <v>192.0</v>
      </c>
      <c r="AI24" s="38">
        <v>964.2183420000006</v>
      </c>
      <c r="AJ24" s="602">
        <v>6.0</v>
      </c>
      <c r="AK24" s="603">
        <v>21.796184999999998</v>
      </c>
      <c r="AL24" s="37">
        <v>376.0</v>
      </c>
      <c r="AM24" s="463">
        <v>1940.5290949999999</v>
      </c>
    </row>
    <row r="25" ht="15.75" customHeight="1">
      <c r="A25" s="96" t="s">
        <v>54</v>
      </c>
      <c r="B25" s="37">
        <v>183.0</v>
      </c>
      <c r="C25" s="38">
        <v>850.8857733955233</v>
      </c>
      <c r="D25" s="602">
        <v>471.0</v>
      </c>
      <c r="E25" s="603">
        <v>2462.3031310906326</v>
      </c>
      <c r="F25" s="37">
        <v>845.0</v>
      </c>
      <c r="G25" s="38">
        <v>4145.9957034003055</v>
      </c>
      <c r="H25" s="37"/>
      <c r="I25" s="38"/>
      <c r="J25" s="602">
        <v>45.0</v>
      </c>
      <c r="K25" s="603">
        <v>250.72972222222222</v>
      </c>
      <c r="L25" s="37">
        <f t="shared" ref="L25:M25" si="16">J25+B25+D25+F25+H25</f>
        <v>1544</v>
      </c>
      <c r="M25" s="463">
        <f t="shared" si="16"/>
        <v>7709.91433</v>
      </c>
      <c r="O25" s="96" t="s">
        <v>54</v>
      </c>
      <c r="P25" s="37">
        <v>392.0</v>
      </c>
      <c r="Q25" s="38">
        <v>1512.4107503746004</v>
      </c>
      <c r="R25" s="602">
        <v>884.0</v>
      </c>
      <c r="S25" s="603">
        <v>3456.7912926955837</v>
      </c>
      <c r="T25" s="37">
        <v>1317.0</v>
      </c>
      <c r="U25" s="38">
        <v>6009.4032164874425</v>
      </c>
      <c r="V25" s="37">
        <v>7.0</v>
      </c>
      <c r="W25" s="38">
        <v>9.134166666666658</v>
      </c>
      <c r="X25" s="602">
        <v>110.0</v>
      </c>
      <c r="Y25" s="603">
        <v>381.6695164127124</v>
      </c>
      <c r="Z25" s="37">
        <v>2710.0</v>
      </c>
      <c r="AA25" s="463">
        <v>11369.408942637005</v>
      </c>
      <c r="AC25" s="96" t="s">
        <v>54</v>
      </c>
      <c r="AD25" s="37">
        <v>300.0</v>
      </c>
      <c r="AE25" s="38">
        <v>1868.1201749999996</v>
      </c>
      <c r="AF25" s="602">
        <v>750.0</v>
      </c>
      <c r="AG25" s="603">
        <v>4663.024409999997</v>
      </c>
      <c r="AH25" s="37">
        <v>950.0</v>
      </c>
      <c r="AI25" s="38">
        <v>6263.5407910000085</v>
      </c>
      <c r="AJ25" s="602">
        <v>55.0</v>
      </c>
      <c r="AK25" s="603">
        <v>218.83954599999996</v>
      </c>
      <c r="AL25" s="37">
        <v>2055.0</v>
      </c>
      <c r="AM25" s="463">
        <v>13013.524921999962</v>
      </c>
    </row>
    <row r="26" ht="15.75" customHeight="1">
      <c r="A26" s="96" t="s">
        <v>55</v>
      </c>
      <c r="B26" s="37">
        <v>635.0</v>
      </c>
      <c r="C26" s="38">
        <v>3065.1254640617035</v>
      </c>
      <c r="D26" s="602">
        <v>1820.0</v>
      </c>
      <c r="E26" s="603">
        <v>8535.961944639273</v>
      </c>
      <c r="F26" s="37">
        <v>2953.0</v>
      </c>
      <c r="G26" s="38">
        <v>16913.894151984267</v>
      </c>
      <c r="H26" s="37">
        <v>5.0</v>
      </c>
      <c r="I26" s="38">
        <v>24.38833333333333</v>
      </c>
      <c r="J26" s="602">
        <v>217.0</v>
      </c>
      <c r="K26" s="603">
        <v>837.9840093471788</v>
      </c>
      <c r="L26" s="37">
        <f t="shared" ref="L26:M26" si="17">J26+B26+D26+F26+H26</f>
        <v>5630</v>
      </c>
      <c r="M26" s="463">
        <f t="shared" si="17"/>
        <v>29377.3539</v>
      </c>
      <c r="O26" s="96" t="s">
        <v>55</v>
      </c>
      <c r="P26" s="37">
        <v>1383.0</v>
      </c>
      <c r="Q26" s="38">
        <v>6525.579042275193</v>
      </c>
      <c r="R26" s="602">
        <v>2880.0</v>
      </c>
      <c r="S26" s="603">
        <v>13198.831556148</v>
      </c>
      <c r="T26" s="37">
        <v>3813.0</v>
      </c>
      <c r="U26" s="38">
        <v>21424.04098783672</v>
      </c>
      <c r="V26" s="37">
        <v>8.0</v>
      </c>
      <c r="W26" s="38">
        <v>44.48777777777779</v>
      </c>
      <c r="X26" s="602">
        <v>349.0</v>
      </c>
      <c r="Y26" s="603">
        <v>1101.3592177283388</v>
      </c>
      <c r="Z26" s="37">
        <v>8433.0</v>
      </c>
      <c r="AA26" s="463">
        <v>42294.29858176603</v>
      </c>
      <c r="AC26" s="96" t="s">
        <v>55</v>
      </c>
      <c r="AD26" s="37">
        <v>851.0</v>
      </c>
      <c r="AE26" s="38">
        <v>9761.448048999995</v>
      </c>
      <c r="AF26" s="602">
        <v>2239.0</v>
      </c>
      <c r="AG26" s="603">
        <v>20911.211491000005</v>
      </c>
      <c r="AH26" s="37">
        <v>3089.0</v>
      </c>
      <c r="AI26" s="38">
        <v>32456.146822999985</v>
      </c>
      <c r="AJ26" s="602">
        <v>178.0</v>
      </c>
      <c r="AK26" s="603">
        <v>1178.0594930000002</v>
      </c>
      <c r="AL26" s="37">
        <v>6357.0</v>
      </c>
      <c r="AM26" s="463">
        <v>64306.865855999975</v>
      </c>
    </row>
    <row r="27" ht="15.75" customHeight="1">
      <c r="A27" s="96" t="s">
        <v>56</v>
      </c>
      <c r="B27" s="37">
        <v>1114.0</v>
      </c>
      <c r="C27" s="38">
        <v>9306.567310611328</v>
      </c>
      <c r="D27" s="602">
        <v>3203.0</v>
      </c>
      <c r="E27" s="603">
        <v>25695.599242564294</v>
      </c>
      <c r="F27" s="37">
        <v>5716.0</v>
      </c>
      <c r="G27" s="38">
        <v>49699.093443352096</v>
      </c>
      <c r="H27" s="37">
        <v>22.0</v>
      </c>
      <c r="I27" s="38">
        <v>99.26356321839076</v>
      </c>
      <c r="J27" s="602">
        <v>339.0</v>
      </c>
      <c r="K27" s="603">
        <v>1749.4247929250155</v>
      </c>
      <c r="L27" s="37">
        <f t="shared" ref="L27:M27" si="18">J27+B27+D27+F27+H27</f>
        <v>10394</v>
      </c>
      <c r="M27" s="463">
        <f t="shared" si="18"/>
        <v>86549.94835</v>
      </c>
      <c r="O27" s="96" t="s">
        <v>56</v>
      </c>
      <c r="P27" s="37">
        <v>1832.0</v>
      </c>
      <c r="Q27" s="38">
        <v>14470.959163649146</v>
      </c>
      <c r="R27" s="602">
        <v>3921.0</v>
      </c>
      <c r="S27" s="603">
        <v>28326.73168663704</v>
      </c>
      <c r="T27" s="37">
        <v>6676.0</v>
      </c>
      <c r="U27" s="38">
        <v>61634.57520597462</v>
      </c>
      <c r="V27" s="37">
        <v>38.0</v>
      </c>
      <c r="W27" s="38">
        <v>220.45084129425854</v>
      </c>
      <c r="X27" s="602">
        <v>434.0</v>
      </c>
      <c r="Y27" s="603">
        <v>2066.5969074172403</v>
      </c>
      <c r="Z27" s="37">
        <v>12901.0</v>
      </c>
      <c r="AA27" s="463">
        <v>106719.3138049723</v>
      </c>
      <c r="AC27" s="96" t="s">
        <v>56</v>
      </c>
      <c r="AD27" s="37">
        <v>1238.0</v>
      </c>
      <c r="AE27" s="38">
        <v>13897.326952999985</v>
      </c>
      <c r="AF27" s="602">
        <v>2745.0</v>
      </c>
      <c r="AG27" s="603">
        <v>28765.761550999956</v>
      </c>
      <c r="AH27" s="37">
        <v>5365.0</v>
      </c>
      <c r="AI27" s="38">
        <v>71836.96856699993</v>
      </c>
      <c r="AJ27" s="602">
        <v>217.0</v>
      </c>
      <c r="AK27" s="603">
        <v>1977.6186160000004</v>
      </c>
      <c r="AL27" s="37">
        <v>9565.0</v>
      </c>
      <c r="AM27" s="463">
        <v>116477.67568700037</v>
      </c>
    </row>
    <row r="28" ht="15.75" customHeight="1">
      <c r="A28" s="96" t="s">
        <v>57</v>
      </c>
      <c r="B28" s="37">
        <v>1085.0</v>
      </c>
      <c r="C28" s="38">
        <v>9465.94355160581</v>
      </c>
      <c r="D28" s="602">
        <v>3239.0</v>
      </c>
      <c r="E28" s="603">
        <v>25853.579304402472</v>
      </c>
      <c r="F28" s="37">
        <v>6893.0</v>
      </c>
      <c r="G28" s="38">
        <v>72574.4387887216</v>
      </c>
      <c r="H28" s="37">
        <v>63.0</v>
      </c>
      <c r="I28" s="38">
        <v>550.2241605332283</v>
      </c>
      <c r="J28" s="602">
        <v>283.0</v>
      </c>
      <c r="K28" s="603">
        <v>1653.7876079365076</v>
      </c>
      <c r="L28" s="37">
        <f t="shared" ref="L28:M28" si="19">J28+B28+D28+F28+H28</f>
        <v>11563</v>
      </c>
      <c r="M28" s="463">
        <f t="shared" si="19"/>
        <v>110097.9734</v>
      </c>
      <c r="O28" s="96" t="s">
        <v>57</v>
      </c>
      <c r="P28" s="37">
        <v>1830.0</v>
      </c>
      <c r="Q28" s="38">
        <v>15160.88338439893</v>
      </c>
      <c r="R28" s="602">
        <v>3499.0</v>
      </c>
      <c r="S28" s="603">
        <v>23586.878181954427</v>
      </c>
      <c r="T28" s="37">
        <v>7287.0</v>
      </c>
      <c r="U28" s="38">
        <v>66813.86987977485</v>
      </c>
      <c r="V28" s="37">
        <v>119.0</v>
      </c>
      <c r="W28" s="38">
        <v>614.3987110957947</v>
      </c>
      <c r="X28" s="602">
        <v>333.0</v>
      </c>
      <c r="Y28" s="603">
        <v>2000.1873652454835</v>
      </c>
      <c r="Z28" s="37">
        <v>13068.0</v>
      </c>
      <c r="AA28" s="463">
        <v>108176.2175224695</v>
      </c>
      <c r="AC28" s="96" t="s">
        <v>57</v>
      </c>
      <c r="AD28" s="37">
        <v>1372.0</v>
      </c>
      <c r="AE28" s="38">
        <v>15394.904303000007</v>
      </c>
      <c r="AF28" s="602">
        <v>2650.0</v>
      </c>
      <c r="AG28" s="603">
        <v>25308.976837999926</v>
      </c>
      <c r="AH28" s="37">
        <v>5112.0</v>
      </c>
      <c r="AI28" s="38">
        <v>60673.850110999956</v>
      </c>
      <c r="AJ28" s="602">
        <v>155.0</v>
      </c>
      <c r="AK28" s="603">
        <v>1270.1367009999997</v>
      </c>
      <c r="AL28" s="37">
        <v>9289.0</v>
      </c>
      <c r="AM28" s="463">
        <v>102647.86795299992</v>
      </c>
    </row>
    <row r="29" ht="15.75" customHeight="1">
      <c r="A29" s="96" t="s">
        <v>59</v>
      </c>
      <c r="B29" s="37">
        <v>917.0</v>
      </c>
      <c r="C29" s="38">
        <v>8146.1307254822395</v>
      </c>
      <c r="D29" s="602">
        <v>2558.0</v>
      </c>
      <c r="E29" s="603">
        <v>20971.715146279406</v>
      </c>
      <c r="F29" s="37">
        <v>5370.0</v>
      </c>
      <c r="G29" s="38">
        <v>51195.934547726625</v>
      </c>
      <c r="H29" s="37">
        <v>132.0</v>
      </c>
      <c r="I29" s="38">
        <v>675.7511772847605</v>
      </c>
      <c r="J29" s="602">
        <v>155.0</v>
      </c>
      <c r="K29" s="603">
        <v>1142.1762221373338</v>
      </c>
      <c r="L29" s="37">
        <f t="shared" ref="L29:M29" si="20">J29+B29+D29+F29+H29</f>
        <v>9132</v>
      </c>
      <c r="M29" s="463">
        <f t="shared" si="20"/>
        <v>82131.70782</v>
      </c>
      <c r="O29" s="96" t="s">
        <v>59</v>
      </c>
      <c r="P29" s="37">
        <v>1288.0</v>
      </c>
      <c r="Q29" s="38">
        <v>10896.20952985586</v>
      </c>
      <c r="R29" s="602">
        <v>2725.0</v>
      </c>
      <c r="S29" s="603">
        <v>19364.87124536233</v>
      </c>
      <c r="T29" s="37">
        <v>5055.0</v>
      </c>
      <c r="U29" s="38">
        <v>45936.30708322589</v>
      </c>
      <c r="V29" s="37">
        <v>188.0</v>
      </c>
      <c r="W29" s="38">
        <v>855.400555348413</v>
      </c>
      <c r="X29" s="602">
        <v>121.0</v>
      </c>
      <c r="Y29" s="603">
        <v>846.0829831076163</v>
      </c>
      <c r="Z29" s="37">
        <v>9377.0</v>
      </c>
      <c r="AA29" s="463">
        <v>77898.87139690011</v>
      </c>
      <c r="AC29" s="96" t="s">
        <v>59</v>
      </c>
      <c r="AD29" s="37">
        <v>965.0</v>
      </c>
      <c r="AE29" s="38">
        <v>10676.328656999993</v>
      </c>
      <c r="AF29" s="602">
        <v>2311.0</v>
      </c>
      <c r="AG29" s="603">
        <v>22061.815536999988</v>
      </c>
      <c r="AH29" s="37">
        <v>3939.0</v>
      </c>
      <c r="AI29" s="38">
        <v>44779.35746099994</v>
      </c>
      <c r="AJ29" s="602">
        <v>62.0</v>
      </c>
      <c r="AK29" s="603">
        <v>651.4944829999998</v>
      </c>
      <c r="AL29" s="37">
        <v>7277.0</v>
      </c>
      <c r="AM29" s="463">
        <v>78168.99613799999</v>
      </c>
    </row>
    <row r="30" ht="15.75" customHeight="1">
      <c r="A30" s="96" t="s">
        <v>60</v>
      </c>
      <c r="B30" s="37">
        <v>515.0</v>
      </c>
      <c r="C30" s="38">
        <v>4751.37711332327</v>
      </c>
      <c r="D30" s="602">
        <v>1716.0</v>
      </c>
      <c r="E30" s="603">
        <v>15448.436687734307</v>
      </c>
      <c r="F30" s="37">
        <v>3034.0</v>
      </c>
      <c r="G30" s="38">
        <v>29395.069927842673</v>
      </c>
      <c r="H30" s="37">
        <v>219.0</v>
      </c>
      <c r="I30" s="38">
        <v>1393.320613728969</v>
      </c>
      <c r="J30" s="602">
        <v>57.0</v>
      </c>
      <c r="K30" s="603">
        <v>474.2296081790463</v>
      </c>
      <c r="L30" s="37">
        <f t="shared" ref="L30:M30" si="21">J30+B30+D30+F30+H30</f>
        <v>5541</v>
      </c>
      <c r="M30" s="463">
        <f t="shared" si="21"/>
        <v>51462.43395</v>
      </c>
      <c r="O30" s="96" t="s">
        <v>60</v>
      </c>
      <c r="P30" s="37">
        <v>805.0</v>
      </c>
      <c r="Q30" s="38">
        <v>6531.369421364709</v>
      </c>
      <c r="R30" s="602">
        <v>1895.0</v>
      </c>
      <c r="S30" s="603">
        <v>15082.5712591659</v>
      </c>
      <c r="T30" s="37">
        <v>2973.0</v>
      </c>
      <c r="U30" s="38">
        <v>26603.573029593757</v>
      </c>
      <c r="V30" s="37">
        <v>286.0</v>
      </c>
      <c r="W30" s="38">
        <v>1470.4200152079832</v>
      </c>
      <c r="X30" s="602">
        <v>53.0</v>
      </c>
      <c r="Y30" s="603">
        <v>495.358911667431</v>
      </c>
      <c r="Z30" s="37">
        <v>6012.0</v>
      </c>
      <c r="AA30" s="463">
        <v>50183.29263699978</v>
      </c>
      <c r="AC30" s="96" t="s">
        <v>60</v>
      </c>
      <c r="AD30" s="37">
        <v>585.0</v>
      </c>
      <c r="AE30" s="38">
        <v>5764.415611999999</v>
      </c>
      <c r="AF30" s="602">
        <v>1495.0</v>
      </c>
      <c r="AG30" s="603">
        <v>14168.225243999987</v>
      </c>
      <c r="AH30" s="37">
        <v>2209.0</v>
      </c>
      <c r="AI30" s="38">
        <v>23329.582331000005</v>
      </c>
      <c r="AJ30" s="602">
        <v>40.0</v>
      </c>
      <c r="AK30" s="603">
        <v>378.7482219999998</v>
      </c>
      <c r="AL30" s="37">
        <v>4329.0</v>
      </c>
      <c r="AM30" s="463">
        <v>43640.97140899984</v>
      </c>
    </row>
    <row r="31" ht="15.75" customHeight="1">
      <c r="A31" s="96" t="s">
        <v>61</v>
      </c>
      <c r="B31" s="37">
        <v>186.0</v>
      </c>
      <c r="C31" s="38">
        <v>1522.7005438741614</v>
      </c>
      <c r="D31" s="602">
        <v>661.0</v>
      </c>
      <c r="E31" s="603">
        <v>5377.204282664005</v>
      </c>
      <c r="F31" s="37">
        <v>966.0</v>
      </c>
      <c r="G31" s="38">
        <v>8281.00042284171</v>
      </c>
      <c r="H31" s="37">
        <v>216.0</v>
      </c>
      <c r="I31" s="38">
        <v>1508.8377093012743</v>
      </c>
      <c r="J31" s="602">
        <v>28.0</v>
      </c>
      <c r="K31" s="603">
        <v>248.7888888888889</v>
      </c>
      <c r="L31" s="37">
        <f t="shared" ref="L31:M31" si="22">J31+B31+D31+F31+H31</f>
        <v>2057</v>
      </c>
      <c r="M31" s="463">
        <f t="shared" si="22"/>
        <v>16938.53185</v>
      </c>
      <c r="O31" s="96" t="s">
        <v>61</v>
      </c>
      <c r="P31" s="37">
        <v>218.0</v>
      </c>
      <c r="Q31" s="38">
        <v>1571.871838033311</v>
      </c>
      <c r="R31" s="602">
        <v>551.0</v>
      </c>
      <c r="S31" s="603">
        <v>3881.9391846061476</v>
      </c>
      <c r="T31" s="37">
        <v>840.0</v>
      </c>
      <c r="U31" s="38">
        <v>6786.507708827189</v>
      </c>
      <c r="V31" s="37">
        <v>262.0</v>
      </c>
      <c r="W31" s="38">
        <v>1534.7916185436277</v>
      </c>
      <c r="X31" s="602">
        <v>27.0</v>
      </c>
      <c r="Y31" s="603">
        <v>207.57833333333335</v>
      </c>
      <c r="Z31" s="37">
        <v>1898.0</v>
      </c>
      <c r="AA31" s="463">
        <v>13982.688683343607</v>
      </c>
      <c r="AC31" s="96" t="s">
        <v>61</v>
      </c>
      <c r="AD31" s="37">
        <v>153.0</v>
      </c>
      <c r="AE31" s="38">
        <v>1379.5847030000002</v>
      </c>
      <c r="AF31" s="602">
        <v>386.0</v>
      </c>
      <c r="AG31" s="603">
        <v>3479.8356989999984</v>
      </c>
      <c r="AH31" s="37">
        <v>550.0</v>
      </c>
      <c r="AI31" s="38">
        <v>5785.573044000001</v>
      </c>
      <c r="AJ31" s="602">
        <v>30.0</v>
      </c>
      <c r="AK31" s="603">
        <v>346.32120000000003</v>
      </c>
      <c r="AL31" s="37">
        <v>1119.0</v>
      </c>
      <c r="AM31" s="463">
        <v>10991.314645999995</v>
      </c>
    </row>
    <row r="32" ht="15.75" customHeight="1">
      <c r="A32" s="96" t="s">
        <v>62</v>
      </c>
      <c r="B32" s="37">
        <v>11.0</v>
      </c>
      <c r="C32" s="38">
        <v>38.029999999999994</v>
      </c>
      <c r="D32" s="602">
        <v>55.0</v>
      </c>
      <c r="E32" s="603">
        <v>424.7216666666668</v>
      </c>
      <c r="F32" s="37">
        <v>83.0</v>
      </c>
      <c r="G32" s="38">
        <v>845.2764999999999</v>
      </c>
      <c r="H32" s="37">
        <v>73.0</v>
      </c>
      <c r="I32" s="38">
        <v>527.8041666666668</v>
      </c>
      <c r="J32" s="602">
        <v>8.0</v>
      </c>
      <c r="K32" s="603">
        <v>62.99000000000001</v>
      </c>
      <c r="L32" s="37">
        <f t="shared" ref="L32:M32" si="23">J32+B32+D32+F32+H32</f>
        <v>230</v>
      </c>
      <c r="M32" s="463">
        <f t="shared" si="23"/>
        <v>1898.822333</v>
      </c>
      <c r="O32" s="96" t="s">
        <v>62</v>
      </c>
      <c r="P32" s="37">
        <v>12.0</v>
      </c>
      <c r="Q32" s="38">
        <v>110.47533333333332</v>
      </c>
      <c r="R32" s="602">
        <v>31.0</v>
      </c>
      <c r="S32" s="603">
        <v>135.3033333333333</v>
      </c>
      <c r="T32" s="37">
        <v>50.0</v>
      </c>
      <c r="U32" s="38">
        <v>631.6349999999999</v>
      </c>
      <c r="V32" s="37">
        <v>73.0</v>
      </c>
      <c r="W32" s="38">
        <v>495.723281</v>
      </c>
      <c r="X32" s="602">
        <v>8.0</v>
      </c>
      <c r="Y32" s="603">
        <v>72.78</v>
      </c>
      <c r="Z32" s="37">
        <v>174.0</v>
      </c>
      <c r="AA32" s="463">
        <v>1445.9169476666666</v>
      </c>
      <c r="AC32" s="96" t="s">
        <v>62</v>
      </c>
      <c r="AD32" s="37">
        <v>4.0</v>
      </c>
      <c r="AE32" s="38">
        <v>25.95</v>
      </c>
      <c r="AF32" s="602">
        <v>10.0</v>
      </c>
      <c r="AG32" s="603">
        <v>81.75787</v>
      </c>
      <c r="AH32" s="37">
        <v>26.0</v>
      </c>
      <c r="AI32" s="38">
        <v>278.265</v>
      </c>
      <c r="AJ32" s="602">
        <v>1.0</v>
      </c>
      <c r="AK32" s="603">
        <v>9.08</v>
      </c>
      <c r="AL32" s="37">
        <v>41.0</v>
      </c>
      <c r="AM32" s="463">
        <v>395.0528699999999</v>
      </c>
    </row>
    <row r="33" ht="15.75" customHeight="1">
      <c r="A33" s="122" t="s">
        <v>64</v>
      </c>
      <c r="B33" s="55"/>
      <c r="C33" s="56"/>
      <c r="D33" s="604"/>
      <c r="E33" s="605"/>
      <c r="F33" s="55">
        <v>2.0</v>
      </c>
      <c r="G33" s="56">
        <v>35.3</v>
      </c>
      <c r="H33" s="55">
        <v>13.0</v>
      </c>
      <c r="I33" s="56">
        <v>96.454</v>
      </c>
      <c r="J33" s="604"/>
      <c r="K33" s="605"/>
      <c r="L33" s="55">
        <f t="shared" ref="L33:M33" si="24">J33+B33+D33+F33+H33</f>
        <v>15</v>
      </c>
      <c r="M33" s="497">
        <f t="shared" si="24"/>
        <v>131.754</v>
      </c>
      <c r="O33" s="122" t="s">
        <v>65</v>
      </c>
      <c r="P33" s="55"/>
      <c r="Q33" s="56"/>
      <c r="R33" s="604"/>
      <c r="S33" s="605"/>
      <c r="T33" s="55">
        <v>1.0</v>
      </c>
      <c r="U33" s="56">
        <v>2.38</v>
      </c>
      <c r="V33" s="55">
        <v>8.0</v>
      </c>
      <c r="W33" s="56">
        <v>32.763738601823704</v>
      </c>
      <c r="X33" s="604"/>
      <c r="Y33" s="605"/>
      <c r="Z33" s="55">
        <v>9.0</v>
      </c>
      <c r="AA33" s="497">
        <v>35.143738601823706</v>
      </c>
      <c r="AC33" s="122" t="s">
        <v>65</v>
      </c>
      <c r="AD33" s="55"/>
      <c r="AE33" s="56"/>
      <c r="AF33" s="604"/>
      <c r="AG33" s="605"/>
      <c r="AH33" s="55">
        <v>2.0</v>
      </c>
      <c r="AI33" s="56">
        <v>10.4</v>
      </c>
      <c r="AJ33" s="604"/>
      <c r="AK33" s="605"/>
      <c r="AL33" s="55">
        <v>2.0</v>
      </c>
      <c r="AM33" s="497">
        <v>10.4</v>
      </c>
    </row>
    <row r="34" ht="15.75" customHeight="1">
      <c r="A34" s="606" t="s">
        <v>264</v>
      </c>
      <c r="B34" s="607">
        <f t="shared" ref="B34:M34" si="25">SUM(B23:B33)</f>
        <v>4676</v>
      </c>
      <c r="C34" s="608">
        <f t="shared" si="25"/>
        <v>37194.65245</v>
      </c>
      <c r="D34" s="609">
        <f t="shared" si="25"/>
        <v>13825</v>
      </c>
      <c r="E34" s="609">
        <f t="shared" si="25"/>
        <v>105169.9609</v>
      </c>
      <c r="F34" s="607">
        <f t="shared" si="25"/>
        <v>25959</v>
      </c>
      <c r="G34" s="608">
        <f t="shared" si="25"/>
        <v>233483.0925</v>
      </c>
      <c r="H34" s="607">
        <f t="shared" si="25"/>
        <v>743</v>
      </c>
      <c r="I34" s="608">
        <f t="shared" si="25"/>
        <v>4876.043724</v>
      </c>
      <c r="J34" s="609">
        <f t="shared" si="25"/>
        <v>1139</v>
      </c>
      <c r="K34" s="609">
        <f t="shared" si="25"/>
        <v>6435.145852</v>
      </c>
      <c r="L34" s="607">
        <f t="shared" si="25"/>
        <v>46342</v>
      </c>
      <c r="M34" s="610">
        <f t="shared" si="25"/>
        <v>387158.8954</v>
      </c>
      <c r="O34" s="606" t="s">
        <v>264</v>
      </c>
      <c r="P34" s="607">
        <v>7819.0</v>
      </c>
      <c r="Q34" s="608">
        <v>56979.63471397337</v>
      </c>
      <c r="R34" s="609">
        <v>16528.0</v>
      </c>
      <c r="S34" s="609">
        <v>107473.09970157527</v>
      </c>
      <c r="T34" s="607">
        <v>28200.0</v>
      </c>
      <c r="U34" s="608">
        <v>236319.82070322562</v>
      </c>
      <c r="V34" s="607">
        <v>989.0</v>
      </c>
      <c r="W34" s="608">
        <v>5277.5707055363455</v>
      </c>
      <c r="X34" s="609">
        <v>1448.0</v>
      </c>
      <c r="Y34" s="609">
        <v>7193.448505156974</v>
      </c>
      <c r="Z34" s="607">
        <v>54984.0</v>
      </c>
      <c r="AA34" s="610">
        <v>413243.57432946755</v>
      </c>
      <c r="AC34" s="606" t="s">
        <v>264</v>
      </c>
      <c r="AD34" s="607">
        <v>5532.0</v>
      </c>
      <c r="AE34" s="608">
        <v>59209.74200499999</v>
      </c>
      <c r="AF34" s="609">
        <v>12739.0</v>
      </c>
      <c r="AG34" s="609">
        <v>120108.70949200023</v>
      </c>
      <c r="AH34" s="607">
        <v>21451.0</v>
      </c>
      <c r="AI34" s="608">
        <v>246428.3398549997</v>
      </c>
      <c r="AJ34" s="609">
        <v>745.0</v>
      </c>
      <c r="AK34" s="609">
        <v>6056.994446000001</v>
      </c>
      <c r="AL34" s="607">
        <v>40467.0</v>
      </c>
      <c r="AM34" s="610">
        <v>431803.78579800006</v>
      </c>
    </row>
    <row r="35" ht="15.75" customHeight="1">
      <c r="A35" s="611" t="s">
        <v>189</v>
      </c>
      <c r="B35" s="548">
        <f>C34/B34</f>
        <v>7.954373921</v>
      </c>
      <c r="C35" s="401"/>
      <c r="D35" s="612">
        <f>E34/D34</f>
        <v>7.607230442</v>
      </c>
      <c r="E35" s="155"/>
      <c r="F35" s="548">
        <f>G34/F34</f>
        <v>8.994302264</v>
      </c>
      <c r="G35" s="401"/>
      <c r="H35" s="548">
        <f>I34/H34</f>
        <v>6.562642966</v>
      </c>
      <c r="I35" s="401"/>
      <c r="J35" s="612">
        <f>K34/J34</f>
        <v>5.649820765</v>
      </c>
      <c r="K35" s="155"/>
      <c r="L35" s="548">
        <f>M34/L34</f>
        <v>8.354384691</v>
      </c>
      <c r="M35" s="156"/>
      <c r="O35" s="611" t="s">
        <v>189</v>
      </c>
      <c r="P35" s="548">
        <f>Q34/P34</f>
        <v>7.287330185</v>
      </c>
      <c r="Q35" s="401"/>
      <c r="R35" s="612">
        <f>S34/R34</f>
        <v>6.502486671</v>
      </c>
      <c r="S35" s="155"/>
      <c r="T35" s="548">
        <f>U34/T34</f>
        <v>8.380135486</v>
      </c>
      <c r="U35" s="401"/>
      <c r="V35" s="548">
        <f>W34/V34</f>
        <v>5.336269672</v>
      </c>
      <c r="W35" s="401"/>
      <c r="X35" s="612">
        <f>Y34/X34</f>
        <v>4.967851178</v>
      </c>
      <c r="Y35" s="155"/>
      <c r="Z35" s="548">
        <f>AA34/Z34</f>
        <v>7.51570592</v>
      </c>
      <c r="AA35" s="156"/>
      <c r="AC35" s="611" t="s">
        <v>189</v>
      </c>
      <c r="AD35" s="548">
        <f>AE34/AD34</f>
        <v>10.70313485</v>
      </c>
      <c r="AE35" s="401"/>
      <c r="AF35" s="612">
        <f>AG34/AF34</f>
        <v>9.428425268</v>
      </c>
      <c r="AG35" s="155"/>
      <c r="AH35" s="548">
        <f>AI34/AH34</f>
        <v>11.48796512</v>
      </c>
      <c r="AI35" s="401"/>
      <c r="AJ35" s="612">
        <f>AK34/AJ34</f>
        <v>8.130193887</v>
      </c>
      <c r="AK35" s="155"/>
      <c r="AL35" s="548">
        <f>AM34/AL34</f>
        <v>10.67051637</v>
      </c>
      <c r="AM35" s="156"/>
    </row>
    <row r="36" ht="15.75" customHeight="1">
      <c r="A36" s="613" t="s">
        <v>256</v>
      </c>
      <c r="B36" s="614">
        <f>B34*100/$L$34</f>
        <v>10.09019896</v>
      </c>
      <c r="C36" s="615">
        <f>C34*100/$M$34</f>
        <v>9.60707681</v>
      </c>
      <c r="D36" s="616">
        <f>D34*100/$L$34</f>
        <v>29.83254931</v>
      </c>
      <c r="E36" s="616">
        <f>E34*100/$M$34</f>
        <v>27.1645472</v>
      </c>
      <c r="F36" s="614">
        <f>F34*100/$L$34</f>
        <v>56.01614087</v>
      </c>
      <c r="G36" s="615">
        <f>G34*100/$M$34</f>
        <v>60.30678754</v>
      </c>
      <c r="H36" s="614">
        <f>H34*100/$L$34</f>
        <v>1.603297225</v>
      </c>
      <c r="I36" s="615">
        <f>I34*100/$M$34</f>
        <v>1.259442514</v>
      </c>
      <c r="J36" s="616">
        <f>J34*100/$L$34</f>
        <v>2.457813646</v>
      </c>
      <c r="K36" s="616">
        <f>K34*100/$M$34</f>
        <v>1.662145938</v>
      </c>
      <c r="L36" s="614">
        <f>L34*100/$L$34</f>
        <v>100</v>
      </c>
      <c r="M36" s="617">
        <f>M34*100/$M$34</f>
        <v>100</v>
      </c>
      <c r="O36" s="613" t="s">
        <v>256</v>
      </c>
      <c r="P36" s="614">
        <f>P34*100/$Z$34</f>
        <v>14.22050051</v>
      </c>
      <c r="Q36" s="615">
        <f>Q34*100/$AA$34</f>
        <v>13.78838977</v>
      </c>
      <c r="R36" s="616">
        <f>R34*100/$Z$34</f>
        <v>30.05965372</v>
      </c>
      <c r="S36" s="616">
        <f>S34*100/$AA$34</f>
        <v>26.00720407</v>
      </c>
      <c r="T36" s="614">
        <f>T34*100/$Z$34</f>
        <v>51.28764732</v>
      </c>
      <c r="U36" s="615">
        <f>U34*100/$AA$34</f>
        <v>57.18656874</v>
      </c>
      <c r="V36" s="614">
        <f>V34*100/$Z$34</f>
        <v>1.798705078</v>
      </c>
      <c r="W36" s="615">
        <f>W34*100/$AA$34</f>
        <v>1.277108958</v>
      </c>
      <c r="X36" s="616">
        <f>X34*100/$Z$34</f>
        <v>2.63349338</v>
      </c>
      <c r="Y36" s="616">
        <f>Y34*100/$AA$34</f>
        <v>1.740728459</v>
      </c>
      <c r="Z36" s="614">
        <f>Z34*100/$Z$34</f>
        <v>100</v>
      </c>
      <c r="AA36" s="617">
        <f>AA34*100/$AA$34</f>
        <v>100</v>
      </c>
      <c r="AC36" s="613" t="s">
        <v>256</v>
      </c>
      <c r="AD36" s="614">
        <f>AD34*100/$AL$34</f>
        <v>13.6703981</v>
      </c>
      <c r="AE36" s="615">
        <f>AE34*100/$AM$34</f>
        <v>13.71218687</v>
      </c>
      <c r="AF36" s="616">
        <f>AF34*100/$AL$34</f>
        <v>31.47997133</v>
      </c>
      <c r="AG36" s="616">
        <f>AG34*100/$AM$34</f>
        <v>27.81557583</v>
      </c>
      <c r="AH36" s="614">
        <f>AH34*100/$AL$34</f>
        <v>53.00862431</v>
      </c>
      <c r="AI36" s="615">
        <f>AI34*100/$AM$34</f>
        <v>57.06951814</v>
      </c>
      <c r="AJ36" s="616">
        <f>AJ34*100/$AL$34</f>
        <v>1.841006252</v>
      </c>
      <c r="AK36" s="616">
        <f>AK34*100/$AM$34</f>
        <v>1.402719162</v>
      </c>
      <c r="AL36" s="614">
        <f>AL34*100/$AL$34</f>
        <v>100</v>
      </c>
      <c r="AM36" s="617">
        <f>AM34*100/$AM$34</f>
        <v>100</v>
      </c>
    </row>
    <row r="37" ht="15.75" customHeight="1">
      <c r="A37" s="613" t="s">
        <v>257</v>
      </c>
      <c r="B37" s="618">
        <f>B34*100/$L$38</f>
        <v>5.594840686</v>
      </c>
      <c r="C37" s="619">
        <f>C34*100/$M$38</f>
        <v>6.098750664</v>
      </c>
      <c r="D37" s="616">
        <f>D34*100/$L$38</f>
        <v>16.54163227</v>
      </c>
      <c r="E37" s="616">
        <f>E34*100/$M$38</f>
        <v>17.24455873</v>
      </c>
      <c r="F37" s="618">
        <f>F34*100/$L$38</f>
        <v>31.05998062</v>
      </c>
      <c r="G37" s="619">
        <f>G34*100/$M$38</f>
        <v>38.28386801</v>
      </c>
      <c r="H37" s="618">
        <f>H34*100/$L$38</f>
        <v>0.8890005624</v>
      </c>
      <c r="I37" s="619">
        <f>I34*100/$M$38</f>
        <v>0.7995174827</v>
      </c>
      <c r="J37" s="616">
        <f>J34*100/$L$38</f>
        <v>1.362815129</v>
      </c>
      <c r="K37" s="616">
        <f>K34*100/$M$38</f>
        <v>1.05516109</v>
      </c>
      <c r="L37" s="618">
        <f>L34*100/$L$38</f>
        <v>55.44826926</v>
      </c>
      <c r="M37" s="617">
        <f>M34*100/$M$38</f>
        <v>63.48185598</v>
      </c>
      <c r="O37" s="613" t="s">
        <v>257</v>
      </c>
      <c r="P37" s="618">
        <f>P34*100/$Z$38</f>
        <v>7.752714293</v>
      </c>
      <c r="Q37" s="619">
        <f>Q34*100/$AA$38</f>
        <v>8.78500164</v>
      </c>
      <c r="R37" s="616">
        <f>R34*100/$Z$38</f>
        <v>16.3878836</v>
      </c>
      <c r="S37" s="616">
        <f>S34*100/$AA$38</f>
        <v>16.56997911</v>
      </c>
      <c r="T37" s="618">
        <f>T34*100/$Z$38</f>
        <v>27.96093401</v>
      </c>
      <c r="U37" s="619">
        <f>U34*100/$AA$38</f>
        <v>36.43529873</v>
      </c>
      <c r="V37" s="618">
        <f>V34*100/$Z$38</f>
        <v>0.9806157355</v>
      </c>
      <c r="W37" s="619">
        <f>W34*100/$AA$38</f>
        <v>0.8136848812</v>
      </c>
      <c r="X37" s="616">
        <f>X34*100/$Z$38</f>
        <v>1.435724555</v>
      </c>
      <c r="Y37" s="616">
        <f>Y34*100/$AA$38</f>
        <v>1.109070938</v>
      </c>
      <c r="Z37" s="618">
        <f>Z34*100/$Z$38</f>
        <v>54.51787219</v>
      </c>
      <c r="AA37" s="617">
        <f>AA34*100/$AA$38</f>
        <v>63.71303531</v>
      </c>
      <c r="AC37" s="613" t="s">
        <v>257</v>
      </c>
      <c r="AD37" s="618">
        <f>AD34*100/$AL$38</f>
        <v>7.684614102</v>
      </c>
      <c r="AE37" s="619">
        <f>AE34*100/$AM$38</f>
        <v>8.812692255</v>
      </c>
      <c r="AF37" s="616">
        <f>AF34*100/$AL$38</f>
        <v>17.69600489</v>
      </c>
      <c r="AG37" s="616">
        <f>AG34*100/$AM$38</f>
        <v>17.87680638</v>
      </c>
      <c r="AH37" s="618">
        <f>AH34*100/$AL$38</f>
        <v>29.79802189</v>
      </c>
      <c r="AI37" s="619">
        <f>AI34*100/$AM$38</f>
        <v>36.67803724</v>
      </c>
      <c r="AJ37" s="616">
        <f>AJ34*100/$AL$38</f>
        <v>1.034894705</v>
      </c>
      <c r="AK37" s="616">
        <f>AK34*100/$AM$38</f>
        <v>0.9015142818</v>
      </c>
      <c r="AL37" s="618">
        <f>AL34*100/$AL$38</f>
        <v>56.21353559</v>
      </c>
      <c r="AM37" s="617">
        <f>AM34*100/$AM$38</f>
        <v>64.26905016</v>
      </c>
    </row>
    <row r="38" ht="15.75" customHeight="1">
      <c r="A38" s="277" t="s">
        <v>265</v>
      </c>
      <c r="B38" s="549">
        <f t="shared" ref="B38:M38" si="26">B18+B34</f>
        <v>8315</v>
      </c>
      <c r="C38" s="536">
        <f t="shared" si="26"/>
        <v>58594.5598</v>
      </c>
      <c r="D38" s="627">
        <f t="shared" si="26"/>
        <v>28541</v>
      </c>
      <c r="E38" s="628">
        <f t="shared" si="26"/>
        <v>191168.4419</v>
      </c>
      <c r="F38" s="549">
        <f t="shared" si="26"/>
        <v>42959</v>
      </c>
      <c r="G38" s="536">
        <f t="shared" si="26"/>
        <v>339305.1905</v>
      </c>
      <c r="H38" s="549">
        <f t="shared" si="26"/>
        <v>1373</v>
      </c>
      <c r="I38" s="536">
        <f t="shared" si="26"/>
        <v>8074.889489</v>
      </c>
      <c r="J38" s="627">
        <f t="shared" si="26"/>
        <v>2389</v>
      </c>
      <c r="K38" s="536">
        <f t="shared" si="26"/>
        <v>12730.22682</v>
      </c>
      <c r="L38" s="627">
        <f t="shared" si="26"/>
        <v>83577</v>
      </c>
      <c r="M38" s="537">
        <f t="shared" si="26"/>
        <v>609873.3085</v>
      </c>
      <c r="O38" s="277" t="s">
        <v>265</v>
      </c>
      <c r="P38" s="410">
        <v>14225.0</v>
      </c>
      <c r="Q38" s="536">
        <v>88287.91902912935</v>
      </c>
      <c r="R38" s="629">
        <v>34510.0</v>
      </c>
      <c r="S38" s="628">
        <v>194322.33465377503</v>
      </c>
      <c r="T38" s="410">
        <v>47401.0</v>
      </c>
      <c r="U38" s="536">
        <v>343602.04568696965</v>
      </c>
      <c r="V38" s="410">
        <v>1739.0</v>
      </c>
      <c r="W38" s="536">
        <v>8586.873881810841</v>
      </c>
      <c r="X38" s="629">
        <v>2980.0</v>
      </c>
      <c r="Y38" s="536">
        <v>13802.125291413877</v>
      </c>
      <c r="Z38" s="629">
        <v>100855.0</v>
      </c>
      <c r="AA38" s="537">
        <v>648601.2985430987</v>
      </c>
      <c r="AC38" s="277" t="s">
        <v>265</v>
      </c>
      <c r="AD38" s="410">
        <v>9726.0</v>
      </c>
      <c r="AE38" s="536">
        <v>91631.45108999994</v>
      </c>
      <c r="AF38" s="629">
        <v>25534.0</v>
      </c>
      <c r="AG38" s="628">
        <v>212409.710209</v>
      </c>
      <c r="AH38" s="410">
        <v>35320.0</v>
      </c>
      <c r="AI38" s="536">
        <v>357150.7231130002</v>
      </c>
      <c r="AJ38" s="629">
        <v>1408.0</v>
      </c>
      <c r="AK38" s="536">
        <v>10677.055217999987</v>
      </c>
      <c r="AL38" s="629">
        <v>71988.0</v>
      </c>
      <c r="AM38" s="537">
        <v>671868.9396299999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0">
    <mergeCell ref="B4:C4"/>
    <mergeCell ref="D19:E19"/>
    <mergeCell ref="F19:G19"/>
    <mergeCell ref="H19:I19"/>
    <mergeCell ref="J19:K19"/>
    <mergeCell ref="L19:M19"/>
    <mergeCell ref="A22:M22"/>
    <mergeCell ref="B19:C19"/>
    <mergeCell ref="B35:C35"/>
    <mergeCell ref="D35:E35"/>
    <mergeCell ref="F35:G35"/>
    <mergeCell ref="H35:I35"/>
    <mergeCell ref="J35:K35"/>
    <mergeCell ref="L35:M35"/>
    <mergeCell ref="AC4:AC5"/>
    <mergeCell ref="AD4:AE4"/>
    <mergeCell ref="AF4:AG4"/>
    <mergeCell ref="AH4:AI4"/>
    <mergeCell ref="AJ4:AK4"/>
    <mergeCell ref="AL4:AM4"/>
    <mergeCell ref="AC6:AM6"/>
    <mergeCell ref="O4:O5"/>
    <mergeCell ref="P4:Q4"/>
    <mergeCell ref="R4:S4"/>
    <mergeCell ref="T4:U4"/>
    <mergeCell ref="V4:W4"/>
    <mergeCell ref="X4:Y4"/>
    <mergeCell ref="Z4:AA4"/>
    <mergeCell ref="O6:AA6"/>
    <mergeCell ref="A4:A5"/>
    <mergeCell ref="D4:E4"/>
    <mergeCell ref="F4:G4"/>
    <mergeCell ref="H4:I4"/>
    <mergeCell ref="J4:K4"/>
    <mergeCell ref="L4:M4"/>
    <mergeCell ref="A6:M6"/>
    <mergeCell ref="AF19:AG19"/>
    <mergeCell ref="AH19:AI19"/>
    <mergeCell ref="AJ19:AK19"/>
    <mergeCell ref="AL19:AM19"/>
    <mergeCell ref="O22:AA22"/>
    <mergeCell ref="AC22:AM22"/>
    <mergeCell ref="P19:Q19"/>
    <mergeCell ref="R19:S19"/>
    <mergeCell ref="T19:U19"/>
    <mergeCell ref="V19:W19"/>
    <mergeCell ref="X19:Y19"/>
    <mergeCell ref="Z19:AA19"/>
    <mergeCell ref="AD19:AE19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AD35:AE35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6.57"/>
    <col customWidth="1" min="3" max="3" width="8.71"/>
    <col customWidth="1" min="4" max="4" width="5.71"/>
    <col customWidth="1" min="5" max="5" width="7.57"/>
    <col customWidth="1" min="6" max="6" width="8.71"/>
    <col customWidth="1" min="7" max="7" width="7.57"/>
    <col customWidth="1" min="8" max="8" width="6.86"/>
    <col customWidth="1" min="9" max="9" width="8.71"/>
    <col customWidth="1" min="10" max="10" width="5.71"/>
    <col customWidth="1" min="11" max="11" width="6.57"/>
    <col customWidth="1" min="12" max="12" width="8.71"/>
    <col customWidth="1" min="13" max="13" width="5.71"/>
    <col customWidth="1" min="14" max="14" width="8.71"/>
    <col customWidth="1" min="15" max="15" width="11.71"/>
    <col customWidth="1" min="16" max="16" width="6.0"/>
    <col customWidth="1" min="17" max="17" width="7.57"/>
    <col customWidth="1" min="18" max="18" width="5.71"/>
    <col customWidth="1" min="19" max="19" width="7.57"/>
    <col customWidth="1" min="20" max="20" width="7.43"/>
    <col customWidth="1" min="21" max="21" width="7.57"/>
    <col customWidth="1" min="22" max="22" width="6.86"/>
    <col customWidth="1" min="23" max="23" width="7.57"/>
    <col customWidth="1" min="24" max="24" width="5.71"/>
    <col customWidth="1" min="25" max="25" width="6.0"/>
    <col customWidth="1" min="26" max="26" width="7.43"/>
    <col customWidth="1" min="27" max="27" width="5.71"/>
    <col customWidth="1" min="28" max="28" width="8.71"/>
    <col customWidth="1" min="29" max="29" width="11.71"/>
    <col customWidth="1" min="30" max="30" width="5.57"/>
    <col customWidth="1" min="31" max="31" width="7.57"/>
    <col customWidth="1" min="32" max="32" width="5.71"/>
    <col customWidth="1" min="33" max="33" width="7.57"/>
    <col customWidth="1" min="34" max="34" width="7.43"/>
    <col customWidth="1" min="35" max="35" width="7.57"/>
    <col customWidth="1" min="36" max="36" width="6.86"/>
    <col customWidth="1" min="37" max="37" width="7.57"/>
    <col customWidth="1" min="38" max="38" width="5.71"/>
    <col customWidth="1" min="39" max="39" width="6.0"/>
    <col customWidth="1" min="40" max="40" width="7.43"/>
    <col customWidth="1" min="41" max="41" width="5.71"/>
  </cols>
  <sheetData>
    <row r="1">
      <c r="A1" s="144" t="s">
        <v>258</v>
      </c>
      <c r="O1" s="144" t="s">
        <v>259</v>
      </c>
      <c r="AC1" s="144" t="s">
        <v>260</v>
      </c>
    </row>
    <row r="2">
      <c r="A2" s="3" t="s">
        <v>6</v>
      </c>
      <c r="O2" s="3" t="s">
        <v>7</v>
      </c>
      <c r="AC2" s="3" t="s">
        <v>8</v>
      </c>
    </row>
    <row r="4">
      <c r="A4" s="286" t="s">
        <v>79</v>
      </c>
      <c r="B4" s="346" t="s">
        <v>261</v>
      </c>
      <c r="C4" s="7"/>
      <c r="D4" s="8"/>
      <c r="E4" s="346" t="s">
        <v>262</v>
      </c>
      <c r="F4" s="7"/>
      <c r="G4" s="8"/>
      <c r="H4" s="346" t="s">
        <v>263</v>
      </c>
      <c r="I4" s="7"/>
      <c r="J4" s="8"/>
      <c r="K4" s="346" t="s">
        <v>245</v>
      </c>
      <c r="L4" s="7"/>
      <c r="M4" s="10"/>
      <c r="O4" s="286" t="s">
        <v>79</v>
      </c>
      <c r="P4" s="346" t="s">
        <v>261</v>
      </c>
      <c r="Q4" s="7"/>
      <c r="R4" s="8"/>
      <c r="S4" s="346" t="s">
        <v>262</v>
      </c>
      <c r="T4" s="7"/>
      <c r="U4" s="8"/>
      <c r="V4" s="346" t="s">
        <v>263</v>
      </c>
      <c r="W4" s="7"/>
      <c r="X4" s="8"/>
      <c r="Y4" s="346" t="s">
        <v>245</v>
      </c>
      <c r="Z4" s="7"/>
      <c r="AA4" s="10"/>
      <c r="AC4" s="286" t="s">
        <v>79</v>
      </c>
      <c r="AD4" s="346" t="s">
        <v>261</v>
      </c>
      <c r="AE4" s="7"/>
      <c r="AF4" s="8"/>
      <c r="AG4" s="346" t="s">
        <v>262</v>
      </c>
      <c r="AH4" s="7"/>
      <c r="AI4" s="8"/>
      <c r="AJ4" s="346" t="s">
        <v>263</v>
      </c>
      <c r="AK4" s="7"/>
      <c r="AL4" s="8"/>
      <c r="AM4" s="346" t="s">
        <v>245</v>
      </c>
      <c r="AN4" s="7"/>
      <c r="AO4" s="10"/>
    </row>
    <row r="5">
      <c r="A5" s="560"/>
      <c r="B5" s="349" t="s">
        <v>21</v>
      </c>
      <c r="C5" s="283" t="s">
        <v>44</v>
      </c>
      <c r="D5" s="17"/>
      <c r="E5" s="621" t="s">
        <v>21</v>
      </c>
      <c r="F5" s="283" t="s">
        <v>44</v>
      </c>
      <c r="G5" s="17"/>
      <c r="H5" s="621" t="s">
        <v>21</v>
      </c>
      <c r="I5" s="283" t="s">
        <v>44</v>
      </c>
      <c r="J5" s="17"/>
      <c r="K5" s="621" t="s">
        <v>21</v>
      </c>
      <c r="L5" s="283" t="s">
        <v>44</v>
      </c>
      <c r="M5" s="351"/>
      <c r="O5" s="560"/>
      <c r="P5" s="349" t="s">
        <v>21</v>
      </c>
      <c r="Q5" s="283" t="s">
        <v>44</v>
      </c>
      <c r="R5" s="17"/>
      <c r="S5" s="621" t="s">
        <v>21</v>
      </c>
      <c r="T5" s="283" t="s">
        <v>44</v>
      </c>
      <c r="U5" s="17"/>
      <c r="V5" s="621" t="s">
        <v>21</v>
      </c>
      <c r="W5" s="283" t="s">
        <v>44</v>
      </c>
      <c r="X5" s="17"/>
      <c r="Y5" s="621" t="s">
        <v>21</v>
      </c>
      <c r="Z5" s="283" t="s">
        <v>44</v>
      </c>
      <c r="AA5" s="351"/>
      <c r="AC5" s="560"/>
      <c r="AD5" s="349" t="s">
        <v>21</v>
      </c>
      <c r="AE5" s="283" t="s">
        <v>44</v>
      </c>
      <c r="AF5" s="17"/>
      <c r="AG5" s="621" t="s">
        <v>21</v>
      </c>
      <c r="AH5" s="283" t="s">
        <v>44</v>
      </c>
      <c r="AI5" s="17"/>
      <c r="AJ5" s="621" t="s">
        <v>21</v>
      </c>
      <c r="AK5" s="283" t="s">
        <v>44</v>
      </c>
      <c r="AL5" s="17"/>
      <c r="AM5" s="621" t="s">
        <v>21</v>
      </c>
      <c r="AN5" s="283" t="s">
        <v>44</v>
      </c>
      <c r="AO5" s="351"/>
    </row>
    <row r="6">
      <c r="A6" s="187"/>
      <c r="B6" s="352"/>
      <c r="C6" s="622" t="s">
        <v>14</v>
      </c>
      <c r="D6" s="502" t="s">
        <v>204</v>
      </c>
      <c r="E6" s="352"/>
      <c r="F6" s="622" t="s">
        <v>14</v>
      </c>
      <c r="G6" s="502" t="s">
        <v>204</v>
      </c>
      <c r="H6" s="352"/>
      <c r="I6" s="622" t="s">
        <v>14</v>
      </c>
      <c r="J6" s="502" t="s">
        <v>204</v>
      </c>
      <c r="K6" s="352"/>
      <c r="L6" s="622" t="s">
        <v>14</v>
      </c>
      <c r="M6" s="504" t="s">
        <v>204</v>
      </c>
      <c r="O6" s="187"/>
      <c r="P6" s="352"/>
      <c r="Q6" s="622" t="s">
        <v>14</v>
      </c>
      <c r="R6" s="502" t="s">
        <v>204</v>
      </c>
      <c r="S6" s="352"/>
      <c r="T6" s="622" t="s">
        <v>14</v>
      </c>
      <c r="U6" s="502" t="s">
        <v>204</v>
      </c>
      <c r="V6" s="352"/>
      <c r="W6" s="622" t="s">
        <v>14</v>
      </c>
      <c r="X6" s="502" t="s">
        <v>204</v>
      </c>
      <c r="Y6" s="352"/>
      <c r="Z6" s="622" t="s">
        <v>14</v>
      </c>
      <c r="AA6" s="504" t="s">
        <v>204</v>
      </c>
      <c r="AC6" s="187"/>
      <c r="AD6" s="352"/>
      <c r="AE6" s="622" t="s">
        <v>14</v>
      </c>
      <c r="AF6" s="502" t="s">
        <v>204</v>
      </c>
      <c r="AG6" s="352"/>
      <c r="AH6" s="622" t="s">
        <v>14</v>
      </c>
      <c r="AI6" s="502" t="s">
        <v>204</v>
      </c>
      <c r="AJ6" s="352"/>
      <c r="AK6" s="622" t="s">
        <v>14</v>
      </c>
      <c r="AL6" s="502" t="s">
        <v>204</v>
      </c>
      <c r="AM6" s="352"/>
      <c r="AN6" s="622" t="s">
        <v>14</v>
      </c>
      <c r="AO6" s="504" t="s">
        <v>204</v>
      </c>
    </row>
    <row r="7">
      <c r="A7" s="159" t="s">
        <v>80</v>
      </c>
      <c r="B7" s="30">
        <v>2570.0</v>
      </c>
      <c r="C7" s="601">
        <v>15982.643559616929</v>
      </c>
      <c r="D7" s="623">
        <f t="shared" ref="D7:D21" si="2">IF(B7=0,"",C7/B7)</f>
        <v>6.218927455</v>
      </c>
      <c r="E7" s="600">
        <v>13824.0</v>
      </c>
      <c r="F7" s="601">
        <v>85607.64131730837</v>
      </c>
      <c r="G7" s="623">
        <f t="shared" ref="G7:G21" si="3">IF(E7=0,"",F7/E7)</f>
        <v>6.192682387</v>
      </c>
      <c r="H7" s="30">
        <v>5939.0</v>
      </c>
      <c r="I7" s="601">
        <v>38965.2918634484</v>
      </c>
      <c r="J7" s="623">
        <f t="shared" ref="J7:J21" si="4">IF(H7=0,"",I7/H7)</f>
        <v>6.560917977</v>
      </c>
      <c r="K7" s="600">
        <f t="shared" ref="K7:L7" si="1">B7+E7+H7</f>
        <v>22333</v>
      </c>
      <c r="L7" s="601">
        <f t="shared" si="1"/>
        <v>140555.5767</v>
      </c>
      <c r="M7" s="623">
        <f t="shared" ref="M7:M21" si="6">IF(K7=0,"",L7/K7)</f>
        <v>6.293627222</v>
      </c>
      <c r="O7" s="159" t="s">
        <v>81</v>
      </c>
      <c r="P7" s="30">
        <v>3758.0</v>
      </c>
      <c r="Q7" s="601">
        <v>17306.165673517673</v>
      </c>
      <c r="R7" s="623">
        <f t="shared" ref="R7:R21" si="7">IF(P7=0,"",Q7/P7)</f>
        <v>4.605153186</v>
      </c>
      <c r="S7" s="600">
        <v>18385.0</v>
      </c>
      <c r="T7" s="601">
        <v>95026.02372622765</v>
      </c>
      <c r="U7" s="623">
        <f t="shared" ref="U7:U21" si="8">IF(S7=0,"",T7/S7)</f>
        <v>5.168671402</v>
      </c>
      <c r="V7" s="30">
        <v>7525.0</v>
      </c>
      <c r="W7" s="601">
        <v>39736.84623186648</v>
      </c>
      <c r="X7" s="623">
        <f t="shared" ref="X7:X21" si="9">IF(V7=0,"",W7/V7)</f>
        <v>5.280644018</v>
      </c>
      <c r="Y7" s="600">
        <v>29668.0</v>
      </c>
      <c r="Z7" s="601">
        <v>152069.03563161232</v>
      </c>
      <c r="AA7" s="623">
        <f t="shared" ref="AA7:AA21" si="10">IF(Y7=0,"",Z7/Y7)</f>
        <v>5.125692181</v>
      </c>
      <c r="AC7" s="159" t="s">
        <v>81</v>
      </c>
      <c r="AD7" s="30">
        <v>2095.0</v>
      </c>
      <c r="AE7" s="601">
        <v>16858.719288999997</v>
      </c>
      <c r="AF7" s="623">
        <f t="shared" ref="AF7:AF22" si="11">AE7/AD7</f>
        <v>8.047121379</v>
      </c>
      <c r="AG7" s="600">
        <v>12059.0</v>
      </c>
      <c r="AH7" s="601">
        <v>97326.60010099996</v>
      </c>
      <c r="AI7" s="624">
        <f t="shared" ref="AI7:AI15" si="12">AH7/AG7</f>
        <v>8.07086824</v>
      </c>
      <c r="AJ7" s="30">
        <v>4527.0</v>
      </c>
      <c r="AK7" s="601">
        <v>41098.82580100015</v>
      </c>
      <c r="AL7" s="623">
        <f t="shared" ref="AL7:AL22" si="13">AK7/AJ7</f>
        <v>9.078600795</v>
      </c>
      <c r="AM7" s="600">
        <v>18681.0</v>
      </c>
      <c r="AN7" s="601">
        <v>155284.14519100057</v>
      </c>
      <c r="AO7" s="111">
        <f t="shared" ref="AO7:AO22" si="14">AN7/AM7</f>
        <v>8.312410748</v>
      </c>
    </row>
    <row r="8">
      <c r="A8" s="162" t="s">
        <v>82</v>
      </c>
      <c r="B8" s="37">
        <v>129.0</v>
      </c>
      <c r="C8" s="603">
        <v>1045.426588383838</v>
      </c>
      <c r="D8" s="625">
        <f t="shared" si="2"/>
        <v>8.10408208</v>
      </c>
      <c r="E8" s="602">
        <v>320.0</v>
      </c>
      <c r="F8" s="603">
        <v>2206.6965440881363</v>
      </c>
      <c r="G8" s="625">
        <f t="shared" si="3"/>
        <v>6.8959267</v>
      </c>
      <c r="H8" s="37">
        <v>1310.0</v>
      </c>
      <c r="I8" s="603">
        <v>10285.961430328722</v>
      </c>
      <c r="J8" s="625">
        <f t="shared" si="4"/>
        <v>7.851878954</v>
      </c>
      <c r="K8" s="602">
        <f t="shared" ref="K8:L8" si="5">B8+E8+H8</f>
        <v>1759</v>
      </c>
      <c r="L8" s="603">
        <f t="shared" si="5"/>
        <v>13538.08456</v>
      </c>
      <c r="M8" s="625">
        <f t="shared" si="6"/>
        <v>7.696466494</v>
      </c>
      <c r="O8" s="162" t="s">
        <v>83</v>
      </c>
      <c r="P8" s="37">
        <v>592.0</v>
      </c>
      <c r="Q8" s="603">
        <v>3858.244318601831</v>
      </c>
      <c r="R8" s="625">
        <f t="shared" si="7"/>
        <v>6.517304592</v>
      </c>
      <c r="S8" s="602"/>
      <c r="T8" s="603"/>
      <c r="U8" s="625" t="str">
        <f t="shared" si="8"/>
        <v/>
      </c>
      <c r="V8" s="37">
        <v>1545.0</v>
      </c>
      <c r="W8" s="603">
        <v>10770.296880390553</v>
      </c>
      <c r="X8" s="625">
        <f t="shared" si="9"/>
        <v>6.971065942</v>
      </c>
      <c r="Y8" s="602">
        <v>2137.0</v>
      </c>
      <c r="Z8" s="603">
        <v>14628.541198992385</v>
      </c>
      <c r="AA8" s="625">
        <f t="shared" si="10"/>
        <v>6.845363219</v>
      </c>
      <c r="AC8" s="162" t="s">
        <v>83</v>
      </c>
      <c r="AD8" s="37">
        <v>160.0</v>
      </c>
      <c r="AE8" s="603">
        <v>1513.9981139999993</v>
      </c>
      <c r="AF8" s="625">
        <f t="shared" si="11"/>
        <v>9.462488213</v>
      </c>
      <c r="AG8" s="602">
        <v>362.0</v>
      </c>
      <c r="AH8" s="603">
        <v>3106.200241000001</v>
      </c>
      <c r="AI8" s="626">
        <f t="shared" si="12"/>
        <v>8.580663649</v>
      </c>
      <c r="AJ8" s="37">
        <v>1157.0</v>
      </c>
      <c r="AK8" s="603">
        <v>11529.17811999999</v>
      </c>
      <c r="AL8" s="625">
        <f t="shared" si="13"/>
        <v>9.964717476</v>
      </c>
      <c r="AM8" s="602">
        <v>1679.0</v>
      </c>
      <c r="AN8" s="603">
        <v>16149.376474999994</v>
      </c>
      <c r="AO8" s="114">
        <f t="shared" si="14"/>
        <v>9.61844936</v>
      </c>
    </row>
    <row r="9">
      <c r="A9" s="162" t="s">
        <v>84</v>
      </c>
      <c r="B9" s="37">
        <v>235.0</v>
      </c>
      <c r="C9" s="603">
        <v>2014.3391626085827</v>
      </c>
      <c r="D9" s="625">
        <f t="shared" si="2"/>
        <v>8.571656011</v>
      </c>
      <c r="E9" s="602">
        <v>568.0</v>
      </c>
      <c r="F9" s="603">
        <v>2954.671504518393</v>
      </c>
      <c r="G9" s="625">
        <f t="shared" si="3"/>
        <v>5.201886452</v>
      </c>
      <c r="H9" s="37">
        <v>1121.0</v>
      </c>
      <c r="I9" s="603">
        <v>10154.73804827233</v>
      </c>
      <c r="J9" s="625">
        <f t="shared" si="4"/>
        <v>9.058642327</v>
      </c>
      <c r="K9" s="602">
        <f t="shared" ref="K9:L9" si="15">B9+E9+H9</f>
        <v>1924</v>
      </c>
      <c r="L9" s="603">
        <f t="shared" si="15"/>
        <v>15123.74872</v>
      </c>
      <c r="M9" s="625">
        <f t="shared" si="6"/>
        <v>7.860576255</v>
      </c>
      <c r="O9" s="162" t="s">
        <v>85</v>
      </c>
      <c r="P9" s="37">
        <v>832.0</v>
      </c>
      <c r="Q9" s="603">
        <v>6237.052496124496</v>
      </c>
      <c r="R9" s="625">
        <f t="shared" si="7"/>
        <v>7.496457327</v>
      </c>
      <c r="S9" s="602">
        <v>714.0</v>
      </c>
      <c r="T9" s="603">
        <v>2426.1168925589977</v>
      </c>
      <c r="U9" s="625">
        <f t="shared" si="8"/>
        <v>3.397922819</v>
      </c>
      <c r="V9" s="37">
        <v>1522.0</v>
      </c>
      <c r="W9" s="603">
        <v>13848.464910438828</v>
      </c>
      <c r="X9" s="625">
        <f t="shared" si="9"/>
        <v>9.098859994</v>
      </c>
      <c r="Y9" s="602">
        <v>3068.0</v>
      </c>
      <c r="Z9" s="603">
        <v>22511.634299122314</v>
      </c>
      <c r="AA9" s="625">
        <f t="shared" si="10"/>
        <v>7.337560071</v>
      </c>
      <c r="AC9" s="162" t="s">
        <v>85</v>
      </c>
      <c r="AD9" s="37">
        <v>629.0</v>
      </c>
      <c r="AE9" s="603">
        <v>6921.170060999999</v>
      </c>
      <c r="AF9" s="625">
        <f t="shared" si="11"/>
        <v>11.00345002</v>
      </c>
      <c r="AG9" s="602">
        <v>498.0</v>
      </c>
      <c r="AH9" s="603">
        <v>3088.1826299999975</v>
      </c>
      <c r="AI9" s="626">
        <f t="shared" si="12"/>
        <v>6.20116994</v>
      </c>
      <c r="AJ9" s="37">
        <v>1224.0</v>
      </c>
      <c r="AK9" s="603">
        <v>14982.431062999993</v>
      </c>
      <c r="AL9" s="625">
        <f t="shared" si="13"/>
        <v>12.24054825</v>
      </c>
      <c r="AM9" s="602">
        <v>2351.0</v>
      </c>
      <c r="AN9" s="603">
        <v>24991.783754000022</v>
      </c>
      <c r="AO9" s="114">
        <f t="shared" si="14"/>
        <v>10.63027807</v>
      </c>
    </row>
    <row r="10">
      <c r="A10" s="162" t="s">
        <v>86</v>
      </c>
      <c r="B10" s="37">
        <v>333.0</v>
      </c>
      <c r="C10" s="603">
        <v>2766.200748159387</v>
      </c>
      <c r="D10" s="625">
        <f t="shared" si="2"/>
        <v>8.306909154</v>
      </c>
      <c r="E10" s="602">
        <v>465.0</v>
      </c>
      <c r="F10" s="603">
        <v>3384.733160207176</v>
      </c>
      <c r="G10" s="625">
        <f t="shared" si="3"/>
        <v>7.278996043</v>
      </c>
      <c r="H10" s="37">
        <v>2056.0</v>
      </c>
      <c r="I10" s="603">
        <v>17743.61880834247</v>
      </c>
      <c r="J10" s="625">
        <f t="shared" si="4"/>
        <v>8.63016479</v>
      </c>
      <c r="K10" s="602">
        <f t="shared" ref="K10:L10" si="16">B10+E10+H10</f>
        <v>2854</v>
      </c>
      <c r="L10" s="603">
        <f t="shared" si="16"/>
        <v>23894.55272</v>
      </c>
      <c r="M10" s="625">
        <f t="shared" si="6"/>
        <v>8.372302984</v>
      </c>
      <c r="O10" s="162" t="s">
        <v>87</v>
      </c>
      <c r="P10" s="37">
        <v>304.0</v>
      </c>
      <c r="Q10" s="603">
        <v>1861.0602805799379</v>
      </c>
      <c r="R10" s="625">
        <f t="shared" si="7"/>
        <v>6.121908818</v>
      </c>
      <c r="S10" s="602">
        <v>562.0</v>
      </c>
      <c r="T10" s="603">
        <v>3973.5615707387165</v>
      </c>
      <c r="U10" s="625">
        <f t="shared" si="8"/>
        <v>7.070394254</v>
      </c>
      <c r="V10" s="37">
        <v>2406.0</v>
      </c>
      <c r="W10" s="603">
        <v>18521.52433813303</v>
      </c>
      <c r="X10" s="625">
        <f t="shared" si="9"/>
        <v>7.698056666</v>
      </c>
      <c r="Y10" s="602">
        <v>3272.0</v>
      </c>
      <c r="Z10" s="603">
        <v>24356.146189451647</v>
      </c>
      <c r="AA10" s="625">
        <f t="shared" si="10"/>
        <v>7.44380996</v>
      </c>
      <c r="AC10" s="162" t="s">
        <v>87</v>
      </c>
      <c r="AD10" s="37">
        <v>285.0</v>
      </c>
      <c r="AE10" s="603">
        <v>2437.764789</v>
      </c>
      <c r="AF10" s="625">
        <f t="shared" si="11"/>
        <v>8.553560663</v>
      </c>
      <c r="AG10" s="602">
        <v>560.0</v>
      </c>
      <c r="AH10" s="603">
        <v>4531.108603</v>
      </c>
      <c r="AI10" s="626">
        <f t="shared" si="12"/>
        <v>8.091265363</v>
      </c>
      <c r="AJ10" s="37">
        <v>2000.0</v>
      </c>
      <c r="AK10" s="603">
        <v>19463.995616000007</v>
      </c>
      <c r="AL10" s="625">
        <f t="shared" si="13"/>
        <v>9.731997808</v>
      </c>
      <c r="AM10" s="602">
        <v>2845.0</v>
      </c>
      <c r="AN10" s="603">
        <v>26432.86900799998</v>
      </c>
      <c r="AO10" s="114">
        <f t="shared" si="14"/>
        <v>9.290990864</v>
      </c>
    </row>
    <row r="11">
      <c r="A11" s="162" t="s">
        <v>88</v>
      </c>
      <c r="B11" s="37">
        <v>308.0</v>
      </c>
      <c r="C11" s="603">
        <v>2244.767892275123</v>
      </c>
      <c r="D11" s="625">
        <f t="shared" si="2"/>
        <v>7.288207442</v>
      </c>
      <c r="E11" s="602">
        <v>532.0</v>
      </c>
      <c r="F11" s="603">
        <v>4822.387925379326</v>
      </c>
      <c r="G11" s="625">
        <f t="shared" si="3"/>
        <v>9.064638957</v>
      </c>
      <c r="H11" s="37">
        <v>1619.0</v>
      </c>
      <c r="I11" s="603">
        <v>15225.05829031831</v>
      </c>
      <c r="J11" s="625">
        <f t="shared" si="4"/>
        <v>9.403989061</v>
      </c>
      <c r="K11" s="602">
        <f t="shared" ref="K11:L11" si="17">B11+E11+H11</f>
        <v>2459</v>
      </c>
      <c r="L11" s="603">
        <f t="shared" si="17"/>
        <v>22292.21411</v>
      </c>
      <c r="M11" s="625">
        <f t="shared" si="6"/>
        <v>9.065560841</v>
      </c>
      <c r="O11" s="162" t="s">
        <v>89</v>
      </c>
      <c r="P11" s="37">
        <v>593.0</v>
      </c>
      <c r="Q11" s="603">
        <v>4917.892934049416</v>
      </c>
      <c r="R11" s="625">
        <f t="shared" si="7"/>
        <v>8.293242722</v>
      </c>
      <c r="S11" s="602">
        <v>412.0</v>
      </c>
      <c r="T11" s="603">
        <v>3080.647190924994</v>
      </c>
      <c r="U11" s="625">
        <f t="shared" si="8"/>
        <v>7.477299007</v>
      </c>
      <c r="V11" s="37">
        <v>1711.0</v>
      </c>
      <c r="W11" s="603">
        <v>15486.435858701903</v>
      </c>
      <c r="X11" s="625">
        <f t="shared" si="9"/>
        <v>9.051102197</v>
      </c>
      <c r="Y11" s="602">
        <v>2716.0</v>
      </c>
      <c r="Z11" s="603">
        <v>23484.975983676304</v>
      </c>
      <c r="AA11" s="625">
        <f t="shared" si="10"/>
        <v>8.646898374</v>
      </c>
      <c r="AC11" s="162" t="s">
        <v>89</v>
      </c>
      <c r="AD11" s="37">
        <v>594.0</v>
      </c>
      <c r="AE11" s="603">
        <v>6488.748825000002</v>
      </c>
      <c r="AF11" s="625">
        <f t="shared" si="11"/>
        <v>10.92381957</v>
      </c>
      <c r="AG11" s="602">
        <v>362.0</v>
      </c>
      <c r="AH11" s="603">
        <v>3581.2001670000013</v>
      </c>
      <c r="AI11" s="626">
        <f t="shared" si="12"/>
        <v>9.892818141</v>
      </c>
      <c r="AJ11" s="37">
        <v>1460.0</v>
      </c>
      <c r="AK11" s="603">
        <v>17113.716620999967</v>
      </c>
      <c r="AL11" s="625">
        <f t="shared" si="13"/>
        <v>11.72172371</v>
      </c>
      <c r="AM11" s="602">
        <v>2416.0</v>
      </c>
      <c r="AN11" s="603">
        <v>27183.66561300002</v>
      </c>
      <c r="AO11" s="114">
        <f t="shared" si="14"/>
        <v>11.25151722</v>
      </c>
    </row>
    <row r="12">
      <c r="A12" s="162" t="s">
        <v>90</v>
      </c>
      <c r="B12" s="37">
        <v>195.0</v>
      </c>
      <c r="C12" s="603">
        <v>1463.2607261947073</v>
      </c>
      <c r="D12" s="625">
        <f t="shared" si="2"/>
        <v>7.50390116</v>
      </c>
      <c r="E12" s="602">
        <v>498.0</v>
      </c>
      <c r="F12" s="603">
        <v>3084.19286376071</v>
      </c>
      <c r="G12" s="625">
        <f t="shared" si="3"/>
        <v>6.193158361</v>
      </c>
      <c r="H12" s="37">
        <v>1462.0</v>
      </c>
      <c r="I12" s="603">
        <v>13340.09628331755</v>
      </c>
      <c r="J12" s="625">
        <f t="shared" si="4"/>
        <v>9.124552861</v>
      </c>
      <c r="K12" s="602">
        <f t="shared" ref="K12:L12" si="18">B12+E12+H12</f>
        <v>2155</v>
      </c>
      <c r="L12" s="603">
        <f t="shared" si="18"/>
        <v>17887.54987</v>
      </c>
      <c r="M12" s="625">
        <f t="shared" si="6"/>
        <v>8.30048718</v>
      </c>
      <c r="O12" s="162" t="s">
        <v>91</v>
      </c>
      <c r="P12" s="37">
        <v>470.0</v>
      </c>
      <c r="Q12" s="603">
        <v>2567.7325977198516</v>
      </c>
      <c r="R12" s="625">
        <f t="shared" si="7"/>
        <v>5.463260846</v>
      </c>
      <c r="S12" s="602">
        <v>729.0</v>
      </c>
      <c r="T12" s="603">
        <v>3473.035128744752</v>
      </c>
      <c r="U12" s="625">
        <f t="shared" si="8"/>
        <v>4.764108544</v>
      </c>
      <c r="V12" s="37">
        <v>2180.0</v>
      </c>
      <c r="W12" s="603">
        <v>17417.6303030577</v>
      </c>
      <c r="X12" s="625">
        <f t="shared" si="9"/>
        <v>7.989738671</v>
      </c>
      <c r="Y12" s="602">
        <v>3379.0</v>
      </c>
      <c r="Z12" s="603">
        <v>23458.398029522286</v>
      </c>
      <c r="AA12" s="625">
        <f t="shared" si="10"/>
        <v>6.942408414</v>
      </c>
      <c r="AC12" s="162" t="s">
        <v>91</v>
      </c>
      <c r="AD12" s="37">
        <v>388.0</v>
      </c>
      <c r="AE12" s="603">
        <v>3107.4782779999996</v>
      </c>
      <c r="AF12" s="625">
        <f t="shared" si="11"/>
        <v>8.008964634</v>
      </c>
      <c r="AG12" s="602">
        <v>566.0</v>
      </c>
      <c r="AH12" s="603">
        <v>4136.797361000002</v>
      </c>
      <c r="AI12" s="626">
        <f t="shared" si="12"/>
        <v>7.30882926</v>
      </c>
      <c r="AJ12" s="37">
        <v>1670.0</v>
      </c>
      <c r="AK12" s="603">
        <v>17904.530948999985</v>
      </c>
      <c r="AL12" s="625">
        <f t="shared" si="13"/>
        <v>10.72127602</v>
      </c>
      <c r="AM12" s="602">
        <v>2624.0</v>
      </c>
      <c r="AN12" s="603">
        <v>25148.80658799993</v>
      </c>
      <c r="AO12" s="114">
        <f t="shared" si="14"/>
        <v>9.584148852</v>
      </c>
    </row>
    <row r="13">
      <c r="A13" s="162" t="s">
        <v>92</v>
      </c>
      <c r="B13" s="37">
        <v>712.0</v>
      </c>
      <c r="C13" s="603">
        <v>6313.9972248850045</v>
      </c>
      <c r="D13" s="625">
        <f t="shared" si="2"/>
        <v>8.86797363</v>
      </c>
      <c r="E13" s="602">
        <v>959.0</v>
      </c>
      <c r="F13" s="603">
        <v>6596.949964605737</v>
      </c>
      <c r="G13" s="625">
        <f t="shared" si="3"/>
        <v>6.878988493</v>
      </c>
      <c r="H13" s="37">
        <v>2965.0</v>
      </c>
      <c r="I13" s="603">
        <v>24350.507438034278</v>
      </c>
      <c r="J13" s="625">
        <f t="shared" si="4"/>
        <v>8.212650063</v>
      </c>
      <c r="K13" s="602">
        <f t="shared" ref="K13:L13" si="19">B13+E13+H13</f>
        <v>4636</v>
      </c>
      <c r="L13" s="603">
        <f t="shared" si="19"/>
        <v>37261.45463</v>
      </c>
      <c r="M13" s="625">
        <f t="shared" si="6"/>
        <v>8.037414717</v>
      </c>
      <c r="O13" s="162" t="s">
        <v>93</v>
      </c>
      <c r="P13" s="37">
        <v>1159.0</v>
      </c>
      <c r="Q13" s="603">
        <v>8510.584365846087</v>
      </c>
      <c r="R13" s="625">
        <f t="shared" si="7"/>
        <v>7.343040868</v>
      </c>
      <c r="S13" s="602">
        <v>1107.0</v>
      </c>
      <c r="T13" s="603">
        <v>6795.712894936373</v>
      </c>
      <c r="U13" s="625">
        <f t="shared" si="8"/>
        <v>6.13885537</v>
      </c>
      <c r="V13" s="37">
        <v>3213.0</v>
      </c>
      <c r="W13" s="603">
        <v>23902.28799924163</v>
      </c>
      <c r="X13" s="625">
        <f t="shared" si="9"/>
        <v>7.439243075</v>
      </c>
      <c r="Y13" s="602">
        <v>5479.0</v>
      </c>
      <c r="Z13" s="603">
        <v>39208.58526002405</v>
      </c>
      <c r="AA13" s="625">
        <f t="shared" si="10"/>
        <v>7.156157193</v>
      </c>
      <c r="AC13" s="162" t="s">
        <v>93</v>
      </c>
      <c r="AD13" s="37">
        <v>1069.0</v>
      </c>
      <c r="AE13" s="603">
        <v>10845.13496899998</v>
      </c>
      <c r="AF13" s="625">
        <f t="shared" si="11"/>
        <v>10.14512158</v>
      </c>
      <c r="AG13" s="602">
        <v>891.0</v>
      </c>
      <c r="AH13" s="603">
        <v>7315.812811000002</v>
      </c>
      <c r="AI13" s="626">
        <f t="shared" si="12"/>
        <v>8.210788789</v>
      </c>
      <c r="AJ13" s="37">
        <v>2457.0</v>
      </c>
      <c r="AK13" s="603">
        <v>25902.81202999997</v>
      </c>
      <c r="AL13" s="625">
        <f t="shared" si="13"/>
        <v>10.54245504</v>
      </c>
      <c r="AM13" s="602">
        <v>4417.0</v>
      </c>
      <c r="AN13" s="603">
        <v>44063.75980999992</v>
      </c>
      <c r="AO13" s="114">
        <f t="shared" si="14"/>
        <v>9.975947433</v>
      </c>
    </row>
    <row r="14">
      <c r="A14" s="162" t="s">
        <v>94</v>
      </c>
      <c r="B14" s="37">
        <v>188.0</v>
      </c>
      <c r="C14" s="603">
        <v>1078.8704245145634</v>
      </c>
      <c r="D14" s="625">
        <f t="shared" si="2"/>
        <v>5.738672471</v>
      </c>
      <c r="E14" s="602">
        <v>515.0</v>
      </c>
      <c r="F14" s="603">
        <v>3462.591099377195</v>
      </c>
      <c r="G14" s="625">
        <f t="shared" si="3"/>
        <v>6.723477863</v>
      </c>
      <c r="H14" s="37">
        <v>2586.0</v>
      </c>
      <c r="I14" s="603">
        <v>16026.996157941367</v>
      </c>
      <c r="J14" s="625">
        <f t="shared" si="4"/>
        <v>6.197600989</v>
      </c>
      <c r="K14" s="602">
        <f t="shared" ref="K14:L14" si="20">B14+E14+H14</f>
        <v>3289</v>
      </c>
      <c r="L14" s="603">
        <f t="shared" si="20"/>
        <v>20568.45768</v>
      </c>
      <c r="M14" s="625">
        <f t="shared" si="6"/>
        <v>6.25371167</v>
      </c>
      <c r="O14" s="162" t="s">
        <v>95</v>
      </c>
      <c r="P14" s="37">
        <v>970.0</v>
      </c>
      <c r="Q14" s="603">
        <v>5822.737510322798</v>
      </c>
      <c r="R14" s="625">
        <f t="shared" si="7"/>
        <v>6.002822176</v>
      </c>
      <c r="S14" s="602"/>
      <c r="T14" s="603"/>
      <c r="U14" s="625" t="str">
        <f t="shared" si="8"/>
        <v/>
      </c>
      <c r="V14" s="37">
        <v>3187.0</v>
      </c>
      <c r="W14" s="603">
        <v>19846.331674187506</v>
      </c>
      <c r="X14" s="625">
        <f t="shared" si="9"/>
        <v>6.227276961</v>
      </c>
      <c r="Y14" s="602">
        <v>4157.0</v>
      </c>
      <c r="Z14" s="603">
        <v>25669.069184510292</v>
      </c>
      <c r="AA14" s="625">
        <f t="shared" si="10"/>
        <v>6.174902378</v>
      </c>
      <c r="AC14" s="162" t="s">
        <v>95</v>
      </c>
      <c r="AD14" s="37">
        <v>350.0</v>
      </c>
      <c r="AE14" s="603">
        <v>3802.1465039999994</v>
      </c>
      <c r="AF14" s="625">
        <f t="shared" si="11"/>
        <v>10.86327573</v>
      </c>
      <c r="AG14" s="602">
        <v>386.0</v>
      </c>
      <c r="AH14" s="603">
        <v>3131.2992960000006</v>
      </c>
      <c r="AI14" s="626">
        <f t="shared" si="12"/>
        <v>8.112174342</v>
      </c>
      <c r="AJ14" s="37">
        <v>2299.0</v>
      </c>
      <c r="AK14" s="603">
        <v>18183.051692999998</v>
      </c>
      <c r="AL14" s="625">
        <f t="shared" si="13"/>
        <v>7.909113394</v>
      </c>
      <c r="AM14" s="602">
        <v>3035.0</v>
      </c>
      <c r="AN14" s="603">
        <v>25116.49749300001</v>
      </c>
      <c r="AO14" s="114">
        <f t="shared" si="14"/>
        <v>8.275616966</v>
      </c>
    </row>
    <row r="15">
      <c r="A15" s="162" t="s">
        <v>96</v>
      </c>
      <c r="B15" s="37">
        <v>714.0</v>
      </c>
      <c r="C15" s="603">
        <v>5587.39809791093</v>
      </c>
      <c r="D15" s="625">
        <f t="shared" si="2"/>
        <v>7.825487532</v>
      </c>
      <c r="E15" s="602">
        <v>1758.0</v>
      </c>
      <c r="F15" s="603">
        <v>14380.70687302958</v>
      </c>
      <c r="G15" s="625">
        <f t="shared" si="3"/>
        <v>8.180151805</v>
      </c>
      <c r="H15" s="37">
        <v>4146.0</v>
      </c>
      <c r="I15" s="603">
        <v>38237.25026421512</v>
      </c>
      <c r="J15" s="625">
        <f t="shared" si="4"/>
        <v>9.222684579</v>
      </c>
      <c r="K15" s="602">
        <f t="shared" ref="K15:L15" si="21">B15+E15+H15</f>
        <v>6618</v>
      </c>
      <c r="L15" s="603">
        <f t="shared" si="21"/>
        <v>58205.35524</v>
      </c>
      <c r="M15" s="625">
        <f t="shared" si="6"/>
        <v>8.795006835</v>
      </c>
      <c r="O15" s="162" t="s">
        <v>97</v>
      </c>
      <c r="P15" s="37">
        <v>1054.0</v>
      </c>
      <c r="Q15" s="603">
        <v>7405.951608936785</v>
      </c>
      <c r="R15" s="625">
        <f t="shared" si="7"/>
        <v>7.026519553</v>
      </c>
      <c r="S15" s="602">
        <v>2025.0</v>
      </c>
      <c r="T15" s="603">
        <v>14248.590225031723</v>
      </c>
      <c r="U15" s="625">
        <f t="shared" si="8"/>
        <v>7.036340852</v>
      </c>
      <c r="V15" s="37">
        <v>4147.0</v>
      </c>
      <c r="W15" s="603">
        <v>34027.507631634595</v>
      </c>
      <c r="X15" s="625">
        <f t="shared" si="9"/>
        <v>8.205330994</v>
      </c>
      <c r="Y15" s="602">
        <v>7226.0</v>
      </c>
      <c r="Z15" s="603">
        <v>55682.04946560336</v>
      </c>
      <c r="AA15" s="625">
        <f t="shared" si="10"/>
        <v>7.705791512</v>
      </c>
      <c r="AC15" s="162" t="s">
        <v>97</v>
      </c>
      <c r="AD15" s="37">
        <v>774.0</v>
      </c>
      <c r="AE15" s="603">
        <v>8709.237856999993</v>
      </c>
      <c r="AF15" s="625">
        <f t="shared" si="11"/>
        <v>11.25224529</v>
      </c>
      <c r="AG15" s="602">
        <v>1570.0</v>
      </c>
      <c r="AH15" s="603">
        <v>15302.036694999999</v>
      </c>
      <c r="AI15" s="626">
        <f t="shared" si="12"/>
        <v>9.746520188</v>
      </c>
      <c r="AJ15" s="37">
        <v>3064.0</v>
      </c>
      <c r="AK15" s="603">
        <v>34780.35579799999</v>
      </c>
      <c r="AL15" s="625">
        <f t="shared" si="13"/>
        <v>11.35129106</v>
      </c>
      <c r="AM15" s="602">
        <v>5408.0</v>
      </c>
      <c r="AN15" s="603">
        <v>58791.63035000004</v>
      </c>
      <c r="AO15" s="114">
        <f t="shared" si="14"/>
        <v>10.87123342</v>
      </c>
    </row>
    <row r="16">
      <c r="A16" s="162" t="s">
        <v>98</v>
      </c>
      <c r="B16" s="37">
        <v>701.0</v>
      </c>
      <c r="C16" s="603">
        <v>5961.18178168377</v>
      </c>
      <c r="D16" s="625">
        <f t="shared" si="2"/>
        <v>8.503825651</v>
      </c>
      <c r="E16" s="602">
        <v>250.0</v>
      </c>
      <c r="F16" s="603">
        <v>1679.0399931962777</v>
      </c>
      <c r="G16" s="625">
        <f t="shared" si="3"/>
        <v>6.716159973</v>
      </c>
      <c r="H16" s="37">
        <v>2496.0</v>
      </c>
      <c r="I16" s="603">
        <v>23824.86878430472</v>
      </c>
      <c r="J16" s="625">
        <f t="shared" si="4"/>
        <v>9.545219866</v>
      </c>
      <c r="K16" s="602">
        <f t="shared" ref="K16:L16" si="22">B16+E16+H16</f>
        <v>3447</v>
      </c>
      <c r="L16" s="603">
        <f t="shared" si="22"/>
        <v>31465.09056</v>
      </c>
      <c r="M16" s="625">
        <f t="shared" si="6"/>
        <v>9.128253716</v>
      </c>
      <c r="O16" s="162" t="s">
        <v>99</v>
      </c>
      <c r="P16" s="37">
        <v>1318.0</v>
      </c>
      <c r="Q16" s="603">
        <v>10763.048506525784</v>
      </c>
      <c r="R16" s="625">
        <f t="shared" si="7"/>
        <v>8.166197653</v>
      </c>
      <c r="S16" s="602"/>
      <c r="T16" s="603"/>
      <c r="U16" s="625" t="str">
        <f t="shared" si="8"/>
        <v/>
      </c>
      <c r="V16" s="37">
        <v>2740.0</v>
      </c>
      <c r="W16" s="603">
        <v>25759.620483383926</v>
      </c>
      <c r="X16" s="625">
        <f t="shared" si="9"/>
        <v>9.401321344</v>
      </c>
      <c r="Y16" s="602">
        <v>4058.0</v>
      </c>
      <c r="Z16" s="603">
        <v>36522.66898990969</v>
      </c>
      <c r="AA16" s="625">
        <f t="shared" si="10"/>
        <v>9.000164857</v>
      </c>
      <c r="AC16" s="162" t="s">
        <v>99</v>
      </c>
      <c r="AD16" s="37">
        <v>1002.0</v>
      </c>
      <c r="AE16" s="603">
        <v>10260.559617000012</v>
      </c>
      <c r="AF16" s="625">
        <f t="shared" si="11"/>
        <v>10.24007946</v>
      </c>
      <c r="AG16" s="602"/>
      <c r="AH16" s="603"/>
      <c r="AI16" s="626"/>
      <c r="AJ16" s="37">
        <v>2183.0</v>
      </c>
      <c r="AK16" s="603">
        <v>27533.811394000008</v>
      </c>
      <c r="AL16" s="625">
        <f t="shared" si="13"/>
        <v>12.61283161</v>
      </c>
      <c r="AM16" s="602">
        <v>3185.0</v>
      </c>
      <c r="AN16" s="603">
        <v>37794.37101099998</v>
      </c>
      <c r="AO16" s="114">
        <f t="shared" si="14"/>
        <v>11.86636452</v>
      </c>
    </row>
    <row r="17">
      <c r="A17" s="162" t="s">
        <v>100</v>
      </c>
      <c r="B17" s="37">
        <v>638.0</v>
      </c>
      <c r="C17" s="603">
        <v>3847.1140348275944</v>
      </c>
      <c r="D17" s="625">
        <f t="shared" si="2"/>
        <v>6.029959302</v>
      </c>
      <c r="E17" s="602">
        <v>1637.0</v>
      </c>
      <c r="F17" s="603">
        <v>10703.928259167309</v>
      </c>
      <c r="G17" s="625">
        <f t="shared" si="3"/>
        <v>6.538746646</v>
      </c>
      <c r="H17" s="37">
        <v>4105.0</v>
      </c>
      <c r="I17" s="603">
        <v>31117.77163957382</v>
      </c>
      <c r="J17" s="625">
        <f t="shared" si="4"/>
        <v>7.580455941</v>
      </c>
      <c r="K17" s="602">
        <f t="shared" ref="K17:L17" si="23">B17+E17+H17</f>
        <v>6380</v>
      </c>
      <c r="L17" s="603">
        <f t="shared" si="23"/>
        <v>45668.81393</v>
      </c>
      <c r="M17" s="625">
        <f t="shared" si="6"/>
        <v>7.158121306</v>
      </c>
      <c r="O17" s="162" t="s">
        <v>101</v>
      </c>
      <c r="P17" s="37">
        <v>768.0</v>
      </c>
      <c r="Q17" s="603">
        <v>4274.076693947991</v>
      </c>
      <c r="R17" s="625">
        <f t="shared" si="7"/>
        <v>5.565204029</v>
      </c>
      <c r="S17" s="602">
        <v>1956.0</v>
      </c>
      <c r="T17" s="603">
        <v>11495.725836903723</v>
      </c>
      <c r="U17" s="625">
        <f t="shared" si="8"/>
        <v>5.877160448</v>
      </c>
      <c r="V17" s="37">
        <v>4300.0</v>
      </c>
      <c r="W17" s="603">
        <v>30520.052881133954</v>
      </c>
      <c r="X17" s="625">
        <f t="shared" si="9"/>
        <v>7.097686717</v>
      </c>
      <c r="Y17" s="602">
        <v>7024.0</v>
      </c>
      <c r="Z17" s="603">
        <v>46289.855411985554</v>
      </c>
      <c r="AA17" s="625">
        <f t="shared" si="10"/>
        <v>6.590241374</v>
      </c>
      <c r="AC17" s="162" t="s">
        <v>101</v>
      </c>
      <c r="AD17" s="37">
        <v>640.0</v>
      </c>
      <c r="AE17" s="603">
        <v>4857.955272000007</v>
      </c>
      <c r="AF17" s="625">
        <f t="shared" si="11"/>
        <v>7.590555113</v>
      </c>
      <c r="AG17" s="602">
        <v>1686.0</v>
      </c>
      <c r="AH17" s="603">
        <v>13537.188878999996</v>
      </c>
      <c r="AI17" s="626">
        <f t="shared" ref="AI17:AI22" si="25">AH17/AG17</f>
        <v>8.029174899</v>
      </c>
      <c r="AJ17" s="37">
        <v>3520.0</v>
      </c>
      <c r="AK17" s="603">
        <v>33288.864312000034</v>
      </c>
      <c r="AL17" s="625">
        <f t="shared" si="13"/>
        <v>9.457063725</v>
      </c>
      <c r="AM17" s="602">
        <v>5846.0</v>
      </c>
      <c r="AN17" s="603">
        <v>51684.00846299993</v>
      </c>
      <c r="AO17" s="114">
        <f t="shared" si="14"/>
        <v>8.840918314</v>
      </c>
    </row>
    <row r="18">
      <c r="A18" s="162" t="s">
        <v>102</v>
      </c>
      <c r="B18" s="37">
        <v>915.0</v>
      </c>
      <c r="C18" s="603">
        <v>5542.810330199319</v>
      </c>
      <c r="D18" s="625">
        <f t="shared" si="2"/>
        <v>6.057716208</v>
      </c>
      <c r="E18" s="602">
        <v>4646.0</v>
      </c>
      <c r="F18" s="603">
        <v>30636.843817860252</v>
      </c>
      <c r="G18" s="625">
        <f t="shared" si="3"/>
        <v>6.594241028</v>
      </c>
      <c r="H18" s="37">
        <v>4159.0</v>
      </c>
      <c r="I18" s="603">
        <v>22998.703815050223</v>
      </c>
      <c r="J18" s="625">
        <f t="shared" si="4"/>
        <v>5.529863865</v>
      </c>
      <c r="K18" s="602">
        <f t="shared" ref="K18:L18" si="24">B18+E18+H18</f>
        <v>9720</v>
      </c>
      <c r="L18" s="603">
        <f t="shared" si="24"/>
        <v>59178.35796</v>
      </c>
      <c r="M18" s="625">
        <f t="shared" si="6"/>
        <v>6.088308432</v>
      </c>
      <c r="O18" s="162" t="s">
        <v>103</v>
      </c>
      <c r="P18" s="37">
        <v>1069.0</v>
      </c>
      <c r="Q18" s="603">
        <v>5399.511452661748</v>
      </c>
      <c r="R18" s="625">
        <f t="shared" si="7"/>
        <v>5.05099294</v>
      </c>
      <c r="S18" s="602">
        <v>5861.0</v>
      </c>
      <c r="T18" s="603">
        <v>34152.11659079368</v>
      </c>
      <c r="U18" s="625">
        <f t="shared" si="8"/>
        <v>5.827011874</v>
      </c>
      <c r="V18" s="37">
        <v>3674.0</v>
      </c>
      <c r="W18" s="603">
        <v>18618.025833536234</v>
      </c>
      <c r="X18" s="625">
        <f t="shared" si="9"/>
        <v>5.067508392</v>
      </c>
      <c r="Y18" s="602">
        <v>10604.0</v>
      </c>
      <c r="Z18" s="603">
        <v>58169.65387699164</v>
      </c>
      <c r="AA18" s="625">
        <f t="shared" si="10"/>
        <v>5.485633146</v>
      </c>
      <c r="AC18" s="162" t="s">
        <v>103</v>
      </c>
      <c r="AD18" s="37">
        <v>632.0</v>
      </c>
      <c r="AE18" s="603">
        <v>4803.379671000002</v>
      </c>
      <c r="AF18" s="625">
        <f t="shared" si="11"/>
        <v>7.60028429</v>
      </c>
      <c r="AG18" s="602">
        <v>4317.0</v>
      </c>
      <c r="AH18" s="603">
        <v>35604.93662199992</v>
      </c>
      <c r="AI18" s="626">
        <f t="shared" si="25"/>
        <v>8.247610985</v>
      </c>
      <c r="AJ18" s="37">
        <v>2605.0</v>
      </c>
      <c r="AK18" s="603">
        <v>19162.290179000058</v>
      </c>
      <c r="AL18" s="625">
        <f t="shared" si="13"/>
        <v>7.35596552</v>
      </c>
      <c r="AM18" s="602">
        <v>7554.0</v>
      </c>
      <c r="AN18" s="603">
        <v>59570.60647199962</v>
      </c>
      <c r="AO18" s="114">
        <f t="shared" si="14"/>
        <v>7.885968556</v>
      </c>
    </row>
    <row r="19">
      <c r="A19" s="162" t="s">
        <v>104</v>
      </c>
      <c r="B19" s="37">
        <v>84.0</v>
      </c>
      <c r="C19" s="603">
        <v>561.3713557635034</v>
      </c>
      <c r="D19" s="625">
        <f t="shared" si="2"/>
        <v>6.682992331</v>
      </c>
      <c r="E19" s="602">
        <v>572.0</v>
      </c>
      <c r="F19" s="603">
        <v>4181.574736524524</v>
      </c>
      <c r="G19" s="625">
        <f t="shared" si="3"/>
        <v>7.310445344</v>
      </c>
      <c r="H19" s="37">
        <v>1764.0</v>
      </c>
      <c r="I19" s="603">
        <v>14794.219437941003</v>
      </c>
      <c r="J19" s="625">
        <f t="shared" si="4"/>
        <v>8.386745713</v>
      </c>
      <c r="K19" s="602">
        <f t="shared" ref="K19:L19" si="26">B19+E19+H19</f>
        <v>2420</v>
      </c>
      <c r="L19" s="603">
        <f t="shared" si="26"/>
        <v>19537.16553</v>
      </c>
      <c r="M19" s="625">
        <f t="shared" si="6"/>
        <v>8.073208897</v>
      </c>
      <c r="O19" s="162" t="s">
        <v>105</v>
      </c>
      <c r="P19" s="37">
        <v>298.0</v>
      </c>
      <c r="Q19" s="603">
        <v>1682.454372173522</v>
      </c>
      <c r="R19" s="625">
        <f t="shared" si="7"/>
        <v>5.645820041</v>
      </c>
      <c r="S19" s="602">
        <v>537.0</v>
      </c>
      <c r="T19" s="603">
        <v>3866.476176290166</v>
      </c>
      <c r="U19" s="625">
        <f t="shared" si="8"/>
        <v>7.200141855</v>
      </c>
      <c r="V19" s="37">
        <v>2043.0</v>
      </c>
      <c r="W19" s="603">
        <v>16020.506670355055</v>
      </c>
      <c r="X19" s="625">
        <f t="shared" si="9"/>
        <v>7.841657695</v>
      </c>
      <c r="Y19" s="602">
        <v>2878.0</v>
      </c>
      <c r="Z19" s="603">
        <v>21569.437218818715</v>
      </c>
      <c r="AA19" s="625">
        <f t="shared" si="10"/>
        <v>7.494592501</v>
      </c>
      <c r="AC19" s="162" t="s">
        <v>105</v>
      </c>
      <c r="AD19" s="37">
        <v>250.0</v>
      </c>
      <c r="AE19" s="603">
        <v>1909.5741779999996</v>
      </c>
      <c r="AF19" s="625">
        <f t="shared" si="11"/>
        <v>7.638296712</v>
      </c>
      <c r="AG19" s="602">
        <v>469.0</v>
      </c>
      <c r="AH19" s="603">
        <v>4567.329508999996</v>
      </c>
      <c r="AI19" s="626">
        <f t="shared" si="25"/>
        <v>9.73844245</v>
      </c>
      <c r="AJ19" s="37">
        <v>1573.0</v>
      </c>
      <c r="AK19" s="603">
        <v>16542.046839999995</v>
      </c>
      <c r="AL19" s="625">
        <f t="shared" si="13"/>
        <v>10.51624084</v>
      </c>
      <c r="AM19" s="602">
        <v>2292.0</v>
      </c>
      <c r="AN19" s="603">
        <v>23018.950527000005</v>
      </c>
      <c r="AO19" s="114">
        <f t="shared" si="14"/>
        <v>10.04317213</v>
      </c>
    </row>
    <row r="20">
      <c r="A20" s="162" t="s">
        <v>107</v>
      </c>
      <c r="B20" s="37">
        <v>193.0</v>
      </c>
      <c r="C20" s="603">
        <v>1377.8260579444384</v>
      </c>
      <c r="D20" s="625">
        <f t="shared" si="2"/>
        <v>7.138995119</v>
      </c>
      <c r="E20" s="602">
        <v>1076.0</v>
      </c>
      <c r="F20" s="603">
        <v>10985.383598111186</v>
      </c>
      <c r="G20" s="625">
        <f t="shared" si="3"/>
        <v>10.20946431</v>
      </c>
      <c r="H20" s="37">
        <v>3160.0</v>
      </c>
      <c r="I20" s="603">
        <v>31430.138208033484</v>
      </c>
      <c r="J20" s="625">
        <f t="shared" si="4"/>
        <v>9.946246268</v>
      </c>
      <c r="K20" s="602">
        <f t="shared" ref="K20:L20" si="27">B20+E20+H20</f>
        <v>4429</v>
      </c>
      <c r="L20" s="603">
        <f t="shared" si="27"/>
        <v>43793.34786</v>
      </c>
      <c r="M20" s="625">
        <f t="shared" si="6"/>
        <v>9.887863595</v>
      </c>
      <c r="O20" s="162" t="s">
        <v>110</v>
      </c>
      <c r="P20" s="37">
        <v>487.0</v>
      </c>
      <c r="Q20" s="603">
        <v>4695.388487114178</v>
      </c>
      <c r="R20" s="625">
        <f t="shared" si="7"/>
        <v>9.641454799</v>
      </c>
      <c r="S20" s="602">
        <v>1119.0</v>
      </c>
      <c r="T20" s="603">
        <v>9189.90922895234</v>
      </c>
      <c r="U20" s="625">
        <f t="shared" si="8"/>
        <v>8.212608784</v>
      </c>
      <c r="V20" s="37">
        <v>3360.0</v>
      </c>
      <c r="W20" s="603">
        <v>32303.103229207638</v>
      </c>
      <c r="X20" s="625">
        <f t="shared" si="9"/>
        <v>9.614018818</v>
      </c>
      <c r="Y20" s="602">
        <v>4966.0</v>
      </c>
      <c r="Z20" s="603">
        <v>46188.40094527429</v>
      </c>
      <c r="AA20" s="625">
        <f t="shared" si="10"/>
        <v>9.300926489</v>
      </c>
      <c r="AC20" s="162" t="s">
        <v>110</v>
      </c>
      <c r="AD20" s="37">
        <v>451.0</v>
      </c>
      <c r="AE20" s="603">
        <v>5869.076773999999</v>
      </c>
      <c r="AF20" s="625">
        <f t="shared" si="11"/>
        <v>13.013474</v>
      </c>
      <c r="AG20" s="602">
        <v>954.0</v>
      </c>
      <c r="AH20" s="603">
        <v>10083.611245999997</v>
      </c>
      <c r="AI20" s="626">
        <f t="shared" si="25"/>
        <v>10.56982311</v>
      </c>
      <c r="AJ20" s="37">
        <v>2681.0</v>
      </c>
      <c r="AK20" s="603">
        <v>33579.95385999997</v>
      </c>
      <c r="AL20" s="625">
        <f t="shared" si="13"/>
        <v>12.52515996</v>
      </c>
      <c r="AM20" s="602">
        <v>4086.0</v>
      </c>
      <c r="AN20" s="603">
        <v>49532.64188000014</v>
      </c>
      <c r="AO20" s="114">
        <f t="shared" si="14"/>
        <v>12.12252616</v>
      </c>
    </row>
    <row r="21" ht="15.75" customHeight="1">
      <c r="A21" s="171" t="s">
        <v>111</v>
      </c>
      <c r="B21" s="55">
        <v>400.0</v>
      </c>
      <c r="C21" s="605">
        <v>2807.351810376748</v>
      </c>
      <c r="D21" s="634">
        <f t="shared" si="2"/>
        <v>7.018379526</v>
      </c>
      <c r="E21" s="604">
        <v>921.0</v>
      </c>
      <c r="F21" s="605">
        <v>6481.100248184681</v>
      </c>
      <c r="G21" s="634">
        <f t="shared" si="3"/>
        <v>7.037025242</v>
      </c>
      <c r="H21" s="55">
        <v>4071.0</v>
      </c>
      <c r="I21" s="605">
        <v>30809.970034916525</v>
      </c>
      <c r="J21" s="634">
        <f t="shared" si="4"/>
        <v>7.568157709</v>
      </c>
      <c r="K21" s="604">
        <f t="shared" ref="K21:L21" si="28">B21+E21+H21</f>
        <v>5392</v>
      </c>
      <c r="L21" s="605">
        <f t="shared" si="28"/>
        <v>40098.42209</v>
      </c>
      <c r="M21" s="634">
        <f t="shared" si="6"/>
        <v>7.436650982</v>
      </c>
      <c r="O21" s="171" t="s">
        <v>113</v>
      </c>
      <c r="P21" s="55">
        <v>553.0</v>
      </c>
      <c r="Q21" s="605">
        <v>2986.017731006871</v>
      </c>
      <c r="R21" s="634">
        <f t="shared" si="7"/>
        <v>5.3996704</v>
      </c>
      <c r="S21" s="604">
        <v>1103.0</v>
      </c>
      <c r="T21" s="605">
        <v>6594.419191672798</v>
      </c>
      <c r="U21" s="634">
        <f t="shared" si="8"/>
        <v>5.978621207</v>
      </c>
      <c r="V21" s="55">
        <v>3848.0</v>
      </c>
      <c r="W21" s="605">
        <v>26823.410761704567</v>
      </c>
      <c r="X21" s="634">
        <f t="shared" si="9"/>
        <v>6.970740842</v>
      </c>
      <c r="Y21" s="604">
        <v>5504.0</v>
      </c>
      <c r="Z21" s="605">
        <v>36403.84768438436</v>
      </c>
      <c r="AA21" s="634">
        <f t="shared" si="10"/>
        <v>6.614071164</v>
      </c>
      <c r="AC21" s="171" t="s">
        <v>113</v>
      </c>
      <c r="AD21" s="55">
        <v>407.0</v>
      </c>
      <c r="AE21" s="605">
        <v>3246.506891999998</v>
      </c>
      <c r="AF21" s="634">
        <f t="shared" si="11"/>
        <v>7.97667541</v>
      </c>
      <c r="AG21" s="604">
        <v>854.0</v>
      </c>
      <c r="AH21" s="605">
        <v>7097.406047999998</v>
      </c>
      <c r="AI21" s="637">
        <f t="shared" si="25"/>
        <v>8.310779916</v>
      </c>
      <c r="AJ21" s="55">
        <v>2900.0</v>
      </c>
      <c r="AK21" s="605">
        <v>26084.858837000083</v>
      </c>
      <c r="AL21" s="634">
        <f t="shared" si="13"/>
        <v>8.994778909</v>
      </c>
      <c r="AM21" s="604">
        <v>4161.0</v>
      </c>
      <c r="AN21" s="605">
        <v>36428.771777</v>
      </c>
      <c r="AO21" s="121">
        <f t="shared" si="14"/>
        <v>8.75481177</v>
      </c>
    </row>
    <row r="22" ht="15.75" customHeight="1">
      <c r="A22" s="277" t="s">
        <v>13</v>
      </c>
      <c r="B22" s="410">
        <f t="shared" ref="B22:C22" si="29">SUM(B7:B21)</f>
        <v>8315</v>
      </c>
      <c r="C22" s="628">
        <f t="shared" si="29"/>
        <v>58594.5598</v>
      </c>
      <c r="D22" s="639">
        <f>C22/B22</f>
        <v>7.046850246</v>
      </c>
      <c r="E22" s="629">
        <f t="shared" ref="E22:F22" si="30">SUM(E7:E21)</f>
        <v>28541</v>
      </c>
      <c r="F22" s="628">
        <f t="shared" si="30"/>
        <v>191168.4419</v>
      </c>
      <c r="G22" s="640">
        <f>F22/E22</f>
        <v>6.698028867</v>
      </c>
      <c r="H22" s="410">
        <f t="shared" ref="H22:I22" si="31">SUM(H7:H21)</f>
        <v>42959</v>
      </c>
      <c r="I22" s="628">
        <f t="shared" si="31"/>
        <v>339305.1905</v>
      </c>
      <c r="J22" s="639">
        <f>I22/H22</f>
        <v>7.898349368</v>
      </c>
      <c r="K22" s="629">
        <f t="shared" ref="K22:L22" si="32">SUM(K7:K21)</f>
        <v>79815</v>
      </c>
      <c r="L22" s="628">
        <f t="shared" si="32"/>
        <v>589068.1922</v>
      </c>
      <c r="M22" s="324">
        <f>L22/K22</f>
        <v>7.380419623</v>
      </c>
      <c r="O22" s="277" t="s">
        <v>13</v>
      </c>
      <c r="P22" s="410">
        <v>14225.0</v>
      </c>
      <c r="Q22" s="628">
        <v>88287.91902912919</v>
      </c>
      <c r="R22" s="639">
        <f t="shared" ref="R22:R23" si="34">Q22/P22</f>
        <v>6.206532093</v>
      </c>
      <c r="S22" s="629">
        <v>34510.0</v>
      </c>
      <c r="T22" s="628">
        <v>194322.33465377745</v>
      </c>
      <c r="U22" s="640">
        <f t="shared" ref="U22:U23" si="35">T22/S22</f>
        <v>5.630899295</v>
      </c>
      <c r="V22" s="410">
        <v>47401.0</v>
      </c>
      <c r="W22" s="628">
        <v>343602.0456869694</v>
      </c>
      <c r="X22" s="639">
        <f t="shared" ref="X22:X23" si="36">W22/V22</f>
        <v>7.248835377</v>
      </c>
      <c r="Y22" s="629">
        <v>96136.0</v>
      </c>
      <c r="Z22" s="628">
        <v>626212.2993698792</v>
      </c>
      <c r="AA22" s="324">
        <f t="shared" ref="AA22:AA23" si="37">Z22/Y22</f>
        <v>6.513816878</v>
      </c>
      <c r="AC22" s="277" t="s">
        <v>13</v>
      </c>
      <c r="AD22" s="410">
        <v>9726.0</v>
      </c>
      <c r="AE22" s="628">
        <v>91631.45109000053</v>
      </c>
      <c r="AF22" s="639">
        <f t="shared" si="11"/>
        <v>9.421288411</v>
      </c>
      <c r="AG22" s="629">
        <v>25534.0</v>
      </c>
      <c r="AH22" s="628">
        <v>212409.71020900083</v>
      </c>
      <c r="AI22" s="640">
        <f t="shared" si="25"/>
        <v>8.318700956</v>
      </c>
      <c r="AJ22" s="410">
        <v>35320.0</v>
      </c>
      <c r="AK22" s="628">
        <v>357150.7231130046</v>
      </c>
      <c r="AL22" s="639">
        <f t="shared" si="13"/>
        <v>10.11185513</v>
      </c>
      <c r="AM22" s="629">
        <v>70580.0</v>
      </c>
      <c r="AN22" s="628">
        <v>661191.8844120003</v>
      </c>
      <c r="AO22" s="324">
        <f t="shared" si="14"/>
        <v>9.36797796</v>
      </c>
    </row>
    <row r="23" ht="15.75" customHeight="1">
      <c r="A23" s="195" t="s">
        <v>42</v>
      </c>
      <c r="B23" s="641">
        <f t="shared" ref="B23:M23" si="33">P22</f>
        <v>14225</v>
      </c>
      <c r="C23" s="642">
        <f t="shared" si="33"/>
        <v>88287.91903</v>
      </c>
      <c r="D23" s="643">
        <f t="shared" si="33"/>
        <v>6.206532093</v>
      </c>
      <c r="E23" s="644">
        <f t="shared" si="33"/>
        <v>34510</v>
      </c>
      <c r="F23" s="642">
        <f t="shared" si="33"/>
        <v>194322.3347</v>
      </c>
      <c r="G23" s="645">
        <f t="shared" si="33"/>
        <v>5.630899295</v>
      </c>
      <c r="H23" s="641">
        <f t="shared" si="33"/>
        <v>47401</v>
      </c>
      <c r="I23" s="642">
        <f t="shared" si="33"/>
        <v>343602.0457</v>
      </c>
      <c r="J23" s="643">
        <f t="shared" si="33"/>
        <v>7.248835377</v>
      </c>
      <c r="K23" s="644">
        <f t="shared" si="33"/>
        <v>96136</v>
      </c>
      <c r="L23" s="642">
        <f t="shared" si="33"/>
        <v>626212.2994</v>
      </c>
      <c r="M23" s="646">
        <f t="shared" si="33"/>
        <v>6.513816878</v>
      </c>
      <c r="O23" s="195" t="s">
        <v>45</v>
      </c>
      <c r="P23" s="641">
        <v>9726.0</v>
      </c>
      <c r="Q23" s="642">
        <v>91631.45109000053</v>
      </c>
      <c r="R23" s="643">
        <f t="shared" si="34"/>
        <v>9.421288411</v>
      </c>
      <c r="S23" s="644">
        <v>25534.0</v>
      </c>
      <c r="T23" s="642">
        <v>212409.71020900083</v>
      </c>
      <c r="U23" s="645">
        <f t="shared" si="35"/>
        <v>8.318700956</v>
      </c>
      <c r="V23" s="641">
        <v>35320.0</v>
      </c>
      <c r="W23" s="642">
        <v>357150.7231130046</v>
      </c>
      <c r="X23" s="643">
        <f t="shared" si="36"/>
        <v>10.11185513</v>
      </c>
      <c r="Y23" s="644">
        <v>70580.0</v>
      </c>
      <c r="Z23" s="642">
        <v>661191.8844120003</v>
      </c>
      <c r="AA23" s="646">
        <f t="shared" si="37"/>
        <v>9.36797796</v>
      </c>
      <c r="AC23" s="281"/>
      <c r="AD23" s="647"/>
      <c r="AE23" s="648"/>
      <c r="AF23" s="649"/>
      <c r="AG23" s="647"/>
      <c r="AH23" s="648"/>
      <c r="AI23" s="649"/>
      <c r="AJ23" s="647"/>
      <c r="AK23" s="648"/>
      <c r="AL23" s="649"/>
      <c r="AM23" s="647"/>
      <c r="AN23" s="648"/>
      <c r="AO23" s="650"/>
    </row>
    <row r="24" ht="15.75" customHeight="1">
      <c r="B24" s="579" t="s">
        <v>276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17"/>
      <c r="P24" s="579" t="s">
        <v>276</v>
      </c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17"/>
      <c r="AD24" s="579" t="s">
        <v>276</v>
      </c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17"/>
    </row>
    <row r="25" ht="15.75" customHeight="1">
      <c r="A25" s="286" t="s">
        <v>79</v>
      </c>
      <c r="B25" s="651" t="s">
        <v>261</v>
      </c>
      <c r="C25" s="207"/>
      <c r="D25" s="208"/>
      <c r="E25" s="651" t="s">
        <v>262</v>
      </c>
      <c r="F25" s="207"/>
      <c r="G25" s="208"/>
      <c r="H25" s="651" t="s">
        <v>263</v>
      </c>
      <c r="I25" s="207"/>
      <c r="J25" s="208"/>
      <c r="K25" s="651" t="s">
        <v>245</v>
      </c>
      <c r="L25" s="207"/>
      <c r="M25" s="652"/>
      <c r="O25" s="286" t="s">
        <v>79</v>
      </c>
      <c r="P25" s="651" t="s">
        <v>261</v>
      </c>
      <c r="Q25" s="207"/>
      <c r="R25" s="208"/>
      <c r="S25" s="651" t="s">
        <v>262</v>
      </c>
      <c r="T25" s="207"/>
      <c r="U25" s="208"/>
      <c r="V25" s="651" t="s">
        <v>263</v>
      </c>
      <c r="W25" s="207"/>
      <c r="X25" s="208"/>
      <c r="Y25" s="651" t="s">
        <v>245</v>
      </c>
      <c r="Z25" s="207"/>
      <c r="AA25" s="652"/>
      <c r="AC25" s="286" t="s">
        <v>79</v>
      </c>
      <c r="AD25" s="346" t="s">
        <v>261</v>
      </c>
      <c r="AE25" s="7"/>
      <c r="AF25" s="8"/>
      <c r="AG25" s="346" t="s">
        <v>262</v>
      </c>
      <c r="AH25" s="7"/>
      <c r="AI25" s="8"/>
      <c r="AJ25" s="346" t="s">
        <v>263</v>
      </c>
      <c r="AK25" s="7"/>
      <c r="AL25" s="8"/>
      <c r="AM25" s="346" t="s">
        <v>245</v>
      </c>
      <c r="AN25" s="7"/>
      <c r="AO25" s="10"/>
    </row>
    <row r="26" ht="15.0" customHeight="1">
      <c r="A26" s="560"/>
      <c r="B26" s="349" t="s">
        <v>21</v>
      </c>
      <c r="C26" s="283" t="s">
        <v>44</v>
      </c>
      <c r="D26" s="17"/>
      <c r="E26" s="621" t="s">
        <v>21</v>
      </c>
      <c r="F26" s="283" t="s">
        <v>44</v>
      </c>
      <c r="G26" s="17"/>
      <c r="H26" s="621" t="s">
        <v>21</v>
      </c>
      <c r="I26" s="283" t="s">
        <v>44</v>
      </c>
      <c r="J26" s="17"/>
      <c r="K26" s="621" t="s">
        <v>21</v>
      </c>
      <c r="L26" s="283" t="s">
        <v>44</v>
      </c>
      <c r="M26" s="351"/>
      <c r="O26" s="560"/>
      <c r="P26" s="349" t="s">
        <v>21</v>
      </c>
      <c r="Q26" s="283" t="s">
        <v>44</v>
      </c>
      <c r="R26" s="17"/>
      <c r="S26" s="621" t="s">
        <v>21</v>
      </c>
      <c r="T26" s="283" t="s">
        <v>44</v>
      </c>
      <c r="U26" s="17"/>
      <c r="V26" s="621" t="s">
        <v>21</v>
      </c>
      <c r="W26" s="283" t="s">
        <v>44</v>
      </c>
      <c r="X26" s="17"/>
      <c r="Y26" s="621" t="s">
        <v>21</v>
      </c>
      <c r="Z26" s="283" t="s">
        <v>44</v>
      </c>
      <c r="AA26" s="351"/>
      <c r="AC26" s="560"/>
      <c r="AD26" s="349" t="s">
        <v>21</v>
      </c>
      <c r="AE26" s="283" t="s">
        <v>44</v>
      </c>
      <c r="AF26" s="17"/>
      <c r="AG26" s="621" t="s">
        <v>21</v>
      </c>
      <c r="AH26" s="283" t="s">
        <v>44</v>
      </c>
      <c r="AI26" s="17"/>
      <c r="AJ26" s="621" t="s">
        <v>21</v>
      </c>
      <c r="AK26" s="283" t="s">
        <v>44</v>
      </c>
      <c r="AL26" s="17"/>
      <c r="AM26" s="621" t="s">
        <v>21</v>
      </c>
      <c r="AN26" s="283" t="s">
        <v>44</v>
      </c>
      <c r="AO26" s="351"/>
    </row>
    <row r="27" ht="15.75" customHeight="1">
      <c r="A27" s="187"/>
      <c r="B27" s="352"/>
      <c r="C27" s="622" t="s">
        <v>14</v>
      </c>
      <c r="D27" s="502" t="s">
        <v>204</v>
      </c>
      <c r="E27" s="352"/>
      <c r="F27" s="622" t="s">
        <v>14</v>
      </c>
      <c r="G27" s="502" t="s">
        <v>204</v>
      </c>
      <c r="H27" s="352"/>
      <c r="I27" s="622" t="s">
        <v>14</v>
      </c>
      <c r="J27" s="502" t="s">
        <v>204</v>
      </c>
      <c r="K27" s="352"/>
      <c r="L27" s="622" t="s">
        <v>14</v>
      </c>
      <c r="M27" s="504" t="s">
        <v>204</v>
      </c>
      <c r="O27" s="187"/>
      <c r="P27" s="352"/>
      <c r="Q27" s="622" t="s">
        <v>14</v>
      </c>
      <c r="R27" s="502" t="s">
        <v>204</v>
      </c>
      <c r="S27" s="352"/>
      <c r="T27" s="622" t="s">
        <v>14</v>
      </c>
      <c r="U27" s="502" t="s">
        <v>204</v>
      </c>
      <c r="V27" s="352"/>
      <c r="W27" s="622" t="s">
        <v>14</v>
      </c>
      <c r="X27" s="502" t="s">
        <v>204</v>
      </c>
      <c r="Y27" s="352"/>
      <c r="Z27" s="622" t="s">
        <v>14</v>
      </c>
      <c r="AA27" s="504" t="s">
        <v>204</v>
      </c>
      <c r="AC27" s="187"/>
      <c r="AD27" s="352"/>
      <c r="AE27" s="622" t="s">
        <v>14</v>
      </c>
      <c r="AF27" s="502" t="s">
        <v>204</v>
      </c>
      <c r="AG27" s="352"/>
      <c r="AH27" s="622" t="s">
        <v>14</v>
      </c>
      <c r="AI27" s="502" t="s">
        <v>204</v>
      </c>
      <c r="AJ27" s="352"/>
      <c r="AK27" s="622" t="s">
        <v>14</v>
      </c>
      <c r="AL27" s="502" t="s">
        <v>204</v>
      </c>
      <c r="AM27" s="352"/>
      <c r="AN27" s="622" t="s">
        <v>14</v>
      </c>
      <c r="AO27" s="504" t="s">
        <v>204</v>
      </c>
    </row>
    <row r="28" ht="15.75" customHeight="1">
      <c r="A28" s="159" t="s">
        <v>81</v>
      </c>
      <c r="B28" s="109">
        <f t="shared" ref="B28:C28" si="38">IF(ISBLANK(B7),"",B7*100/B$22)</f>
        <v>30.90799759</v>
      </c>
      <c r="C28" s="653">
        <f t="shared" si="38"/>
        <v>27.27666803</v>
      </c>
      <c r="D28" s="110"/>
      <c r="E28" s="653">
        <f t="shared" ref="E28:F28" si="39">IF(ISBLANK(E7),"",E7*100/E$22)</f>
        <v>48.4355839</v>
      </c>
      <c r="F28" s="653">
        <f t="shared" si="39"/>
        <v>44.78126225</v>
      </c>
      <c r="G28" s="653"/>
      <c r="H28" s="109">
        <f t="shared" ref="H28:I28" si="40">IF(ISBLANK(H7),"",H7*100/H$22)</f>
        <v>13.8248097</v>
      </c>
      <c r="I28" s="653">
        <f t="shared" si="40"/>
        <v>11.48384786</v>
      </c>
      <c r="J28" s="110"/>
      <c r="K28" s="653">
        <f t="shared" ref="K28:L28" si="41">IF(ISBLANK(K7),"",K7*100/K$22)</f>
        <v>27.98095596</v>
      </c>
      <c r="L28" s="653">
        <f t="shared" si="41"/>
        <v>23.86066309</v>
      </c>
      <c r="M28" s="111"/>
      <c r="O28" s="159" t="s">
        <v>81</v>
      </c>
      <c r="P28" s="109">
        <f t="shared" ref="P28:Q28" si="42">P7*100/P$22</f>
        <v>26.41827768</v>
      </c>
      <c r="Q28" s="653">
        <f t="shared" si="42"/>
        <v>19.60196351</v>
      </c>
      <c r="R28" s="110"/>
      <c r="S28" s="653">
        <f t="shared" ref="S28:T28" si="43">S7*100/S$22</f>
        <v>53.27441321</v>
      </c>
      <c r="T28" s="653">
        <f t="shared" si="43"/>
        <v>48.90123613</v>
      </c>
      <c r="U28" s="653"/>
      <c r="V28" s="109">
        <f t="shared" ref="V28:W28" si="44">V7*100/V$22</f>
        <v>15.87519251</v>
      </c>
      <c r="W28" s="653">
        <f t="shared" si="44"/>
        <v>11.56478744</v>
      </c>
      <c r="X28" s="110"/>
      <c r="Y28" s="653">
        <f t="shared" ref="Y28:Z28" si="45">Y7*100/Y$22</f>
        <v>30.8604477</v>
      </c>
      <c r="Z28" s="653">
        <f t="shared" si="45"/>
        <v>24.28394265</v>
      </c>
      <c r="AA28" s="111"/>
      <c r="AC28" s="159" t="s">
        <v>81</v>
      </c>
      <c r="AD28" s="109">
        <f t="shared" ref="AD28:AE28" si="46">AD7*100/AD$22</f>
        <v>21.54020152</v>
      </c>
      <c r="AE28" s="653">
        <f t="shared" si="46"/>
        <v>18.39839824</v>
      </c>
      <c r="AF28" s="110"/>
      <c r="AG28" s="653">
        <f t="shared" ref="AG28:AH28" si="47">AG7*100/AG$22</f>
        <v>47.22722644</v>
      </c>
      <c r="AH28" s="653">
        <f t="shared" si="47"/>
        <v>45.82022169</v>
      </c>
      <c r="AI28" s="653"/>
      <c r="AJ28" s="109">
        <f t="shared" ref="AJ28:AK28" si="48">AJ7*100/AJ$22</f>
        <v>12.81710079</v>
      </c>
      <c r="AK28" s="653">
        <f t="shared" si="48"/>
        <v>11.50741778</v>
      </c>
      <c r="AL28" s="110"/>
      <c r="AM28" s="653">
        <f t="shared" ref="AM28:AN28" si="49">AM7*100/AM$22</f>
        <v>26.46783791</v>
      </c>
      <c r="AN28" s="653">
        <f t="shared" si="49"/>
        <v>23.48548868</v>
      </c>
      <c r="AO28" s="111"/>
    </row>
    <row r="29" ht="15.75" customHeight="1">
      <c r="A29" s="162" t="s">
        <v>83</v>
      </c>
      <c r="B29" s="112">
        <f t="shared" ref="B29:C29" si="50">IF(ISBLANK(B8),"",B8*100/B$22)</f>
        <v>1.551413109</v>
      </c>
      <c r="C29" s="656">
        <f t="shared" si="50"/>
        <v>1.784170053</v>
      </c>
      <c r="D29" s="113"/>
      <c r="E29" s="656">
        <f t="shared" ref="E29:F29" si="51">IF(ISBLANK(E8),"",E8*100/E$22)</f>
        <v>1.121194072</v>
      </c>
      <c r="F29" s="656">
        <f t="shared" si="51"/>
        <v>1.154320516</v>
      </c>
      <c r="G29" s="656"/>
      <c r="H29" s="112">
        <f t="shared" ref="H29:I29" si="52">IF(ISBLANK(H8),"",H8*100/H$22)</f>
        <v>3.049419214</v>
      </c>
      <c r="I29" s="656">
        <f t="shared" si="52"/>
        <v>3.031477772</v>
      </c>
      <c r="J29" s="113"/>
      <c r="K29" s="656">
        <f t="shared" ref="K29:L29" si="53">IF(ISBLANK(K8),"",K8*100/K$22)</f>
        <v>2.203846395</v>
      </c>
      <c r="L29" s="656">
        <f t="shared" si="53"/>
        <v>2.298220264</v>
      </c>
      <c r="M29" s="114"/>
      <c r="O29" s="162" t="s">
        <v>83</v>
      </c>
      <c r="P29" s="112">
        <f t="shared" ref="P29:Q29" si="54">P8*100/P$22</f>
        <v>4.16168717</v>
      </c>
      <c r="Q29" s="656">
        <f t="shared" si="54"/>
        <v>4.370070516</v>
      </c>
      <c r="R29" s="113"/>
      <c r="S29" s="656"/>
      <c r="T29" s="656"/>
      <c r="U29" s="656"/>
      <c r="V29" s="112">
        <f t="shared" ref="V29:W29" si="55">V8*100/V$22</f>
        <v>3.259424907</v>
      </c>
      <c r="W29" s="656">
        <f t="shared" si="55"/>
        <v>3.134526414</v>
      </c>
      <c r="X29" s="113"/>
      <c r="Y29" s="656">
        <f t="shared" ref="Y29:Z29" si="56">Y8*100/Y$22</f>
        <v>2.222892569</v>
      </c>
      <c r="Z29" s="656">
        <f t="shared" si="56"/>
        <v>2.336035433</v>
      </c>
      <c r="AA29" s="114"/>
      <c r="AC29" s="162" t="s">
        <v>83</v>
      </c>
      <c r="AD29" s="112">
        <f t="shared" ref="AD29:AE29" si="57">AD8*100/AD$22</f>
        <v>1.645075057</v>
      </c>
      <c r="AE29" s="656">
        <f t="shared" si="57"/>
        <v>1.652269058</v>
      </c>
      <c r="AF29" s="113"/>
      <c r="AG29" s="656">
        <f t="shared" ref="AG29:AH29" si="58">AG8*100/AG$22</f>
        <v>1.417717553</v>
      </c>
      <c r="AH29" s="656">
        <f t="shared" si="58"/>
        <v>1.462362638</v>
      </c>
      <c r="AI29" s="656"/>
      <c r="AJ29" s="112">
        <f t="shared" ref="AJ29:AK29" si="59">AJ8*100/AJ$22</f>
        <v>3.275764439</v>
      </c>
      <c r="AK29" s="656">
        <f t="shared" si="59"/>
        <v>3.228098776</v>
      </c>
      <c r="AL29" s="113"/>
      <c r="AM29" s="656">
        <f t="shared" ref="AM29:AN29" si="60">AM8*100/AM$22</f>
        <v>2.378860867</v>
      </c>
      <c r="AN29" s="656">
        <f t="shared" si="60"/>
        <v>2.442464412</v>
      </c>
      <c r="AO29" s="114"/>
    </row>
    <row r="30" ht="15.75" customHeight="1">
      <c r="A30" s="162" t="s">
        <v>85</v>
      </c>
      <c r="B30" s="112">
        <f t="shared" ref="B30:C30" si="61">IF(ISBLANK(B9),"",B9*100/B$22)</f>
        <v>2.826217679</v>
      </c>
      <c r="C30" s="656">
        <f t="shared" si="61"/>
        <v>3.437757993</v>
      </c>
      <c r="D30" s="113"/>
      <c r="E30" s="656">
        <f t="shared" ref="E30:F30" si="62">IF(ISBLANK(E9),"",E9*100/E$22)</f>
        <v>1.990119477</v>
      </c>
      <c r="F30" s="656">
        <f t="shared" si="62"/>
        <v>1.545585388</v>
      </c>
      <c r="G30" s="656"/>
      <c r="H30" s="112">
        <f t="shared" ref="H30:I30" si="63">IF(ISBLANK(H9),"",H9*100/H$22)</f>
        <v>2.609464839</v>
      </c>
      <c r="I30" s="656">
        <f t="shared" si="63"/>
        <v>2.992803627</v>
      </c>
      <c r="J30" s="113"/>
      <c r="K30" s="656">
        <f t="shared" ref="K30:L30" si="64">IF(ISBLANK(K9),"",K9*100/K$22)</f>
        <v>2.410574453</v>
      </c>
      <c r="L30" s="656">
        <f t="shared" si="64"/>
        <v>2.567402028</v>
      </c>
      <c r="M30" s="114"/>
      <c r="O30" s="162" t="s">
        <v>85</v>
      </c>
      <c r="P30" s="112">
        <f t="shared" ref="P30:Q30" si="65">P9*100/P$22</f>
        <v>5.848857645</v>
      </c>
      <c r="Q30" s="656">
        <f t="shared" si="65"/>
        <v>7.064446149</v>
      </c>
      <c r="R30" s="113"/>
      <c r="S30" s="656">
        <f t="shared" ref="S30:T30" si="66">S9*100/S$22</f>
        <v>2.068965517</v>
      </c>
      <c r="T30" s="656">
        <f t="shared" si="66"/>
        <v>1.248501309</v>
      </c>
      <c r="U30" s="656"/>
      <c r="V30" s="112">
        <f t="shared" ref="V30:W30" si="67">V9*100/V$22</f>
        <v>3.210902724</v>
      </c>
      <c r="W30" s="656">
        <f t="shared" si="67"/>
        <v>4.030379063</v>
      </c>
      <c r="X30" s="113"/>
      <c r="Y30" s="656">
        <f t="shared" ref="Y30:Z30" si="68">Y9*100/Y$22</f>
        <v>3.191312308</v>
      </c>
      <c r="Z30" s="656">
        <f t="shared" si="68"/>
        <v>3.594888558</v>
      </c>
      <c r="AA30" s="114"/>
      <c r="AC30" s="162" t="s">
        <v>85</v>
      </c>
      <c r="AD30" s="112">
        <f t="shared" ref="AD30:AE30" si="69">AD9*100/AD$22</f>
        <v>6.467201316</v>
      </c>
      <c r="AE30" s="656">
        <f t="shared" si="69"/>
        <v>7.553269078</v>
      </c>
      <c r="AF30" s="113"/>
      <c r="AG30" s="656">
        <f t="shared" ref="AG30:AH30" si="70">AG9*100/AG$22</f>
        <v>1.950340722</v>
      </c>
      <c r="AH30" s="656">
        <f t="shared" si="70"/>
        <v>1.453880158</v>
      </c>
      <c r="AI30" s="656"/>
      <c r="AJ30" s="112">
        <f t="shared" ref="AJ30:AK30" si="71">AJ9*100/AJ$22</f>
        <v>3.465458664</v>
      </c>
      <c r="AK30" s="656">
        <f t="shared" si="71"/>
        <v>4.194988304</v>
      </c>
      <c r="AL30" s="113"/>
      <c r="AM30" s="656">
        <f t="shared" ref="AM30:AN30" si="72">AM9*100/AM$22</f>
        <v>3.330971947</v>
      </c>
      <c r="AN30" s="656">
        <f t="shared" si="72"/>
        <v>3.779808002</v>
      </c>
      <c r="AO30" s="114"/>
    </row>
    <row r="31" ht="15.75" customHeight="1">
      <c r="A31" s="162" t="s">
        <v>87</v>
      </c>
      <c r="B31" s="112">
        <f t="shared" ref="B31:C31" si="73">IF(ISBLANK(B10),"",B10*100/B$22)</f>
        <v>4.004810583</v>
      </c>
      <c r="C31" s="656">
        <f t="shared" si="73"/>
        <v>4.720917365</v>
      </c>
      <c r="D31" s="113"/>
      <c r="E31" s="656">
        <f t="shared" ref="E31:F31" si="74">IF(ISBLANK(E10),"",E10*100/E$22)</f>
        <v>1.629235135</v>
      </c>
      <c r="F31" s="656">
        <f t="shared" si="74"/>
        <v>1.770550163</v>
      </c>
      <c r="G31" s="656"/>
      <c r="H31" s="112">
        <f t="shared" ref="H31:I31" si="75">IF(ISBLANK(H10),"",H10*100/H$22)</f>
        <v>4.785958705</v>
      </c>
      <c r="I31" s="656">
        <f t="shared" si="75"/>
        <v>5.229397989</v>
      </c>
      <c r="J31" s="113"/>
      <c r="K31" s="656">
        <f t="shared" ref="K31:L31" si="76">IF(ISBLANK(K10),"",K10*100/K$22)</f>
        <v>3.575768966</v>
      </c>
      <c r="L31" s="656">
        <f t="shared" si="76"/>
        <v>4.056330495</v>
      </c>
      <c r="M31" s="114"/>
      <c r="O31" s="162" t="s">
        <v>87</v>
      </c>
      <c r="P31" s="112">
        <f t="shared" ref="P31:Q31" si="77">P10*100/P$22</f>
        <v>2.137082601</v>
      </c>
      <c r="Q31" s="656">
        <f t="shared" si="77"/>
        <v>2.10794444</v>
      </c>
      <c r="R31" s="113"/>
      <c r="S31" s="656">
        <f t="shared" ref="S31:T31" si="78">S10*100/S$22</f>
        <v>1.628513474</v>
      </c>
      <c r="T31" s="656">
        <f t="shared" si="78"/>
        <v>2.04483009</v>
      </c>
      <c r="U31" s="656"/>
      <c r="V31" s="112">
        <f t="shared" ref="V31:W31" si="79">V10*100/V$22</f>
        <v>5.075842282</v>
      </c>
      <c r="W31" s="656">
        <f t="shared" si="79"/>
        <v>5.390399903</v>
      </c>
      <c r="X31" s="113"/>
      <c r="Y31" s="656">
        <f t="shared" ref="Y31:Z31" si="80">Y10*100/Y$22</f>
        <v>3.403511692</v>
      </c>
      <c r="Z31" s="656">
        <f t="shared" si="80"/>
        <v>3.889439127</v>
      </c>
      <c r="AA31" s="114"/>
      <c r="AC31" s="162" t="s">
        <v>87</v>
      </c>
      <c r="AD31" s="112">
        <f t="shared" ref="AD31:AE31" si="81">AD10*100/AD$22</f>
        <v>2.930289944</v>
      </c>
      <c r="AE31" s="656">
        <f t="shared" si="81"/>
        <v>2.660401816</v>
      </c>
      <c r="AF31" s="113"/>
      <c r="AG31" s="656">
        <f t="shared" ref="AG31:AH31" si="82">AG10*100/AG$22</f>
        <v>2.193154226</v>
      </c>
      <c r="AH31" s="656">
        <f t="shared" si="82"/>
        <v>2.13319278</v>
      </c>
      <c r="AI31" s="656"/>
      <c r="AJ31" s="112">
        <f t="shared" ref="AJ31:AK31" si="83">AJ10*100/AJ$22</f>
        <v>5.662514156</v>
      </c>
      <c r="AK31" s="656">
        <f t="shared" si="83"/>
        <v>5.449798742</v>
      </c>
      <c r="AL31" s="113"/>
      <c r="AM31" s="656">
        <f t="shared" ref="AM31:AN31" si="84">AM10*100/AM$22</f>
        <v>4.030886937</v>
      </c>
      <c r="AN31" s="656">
        <f t="shared" si="84"/>
        <v>3.997760655</v>
      </c>
      <c r="AO31" s="114"/>
    </row>
    <row r="32" ht="15.75" customHeight="1">
      <c r="A32" s="162" t="s">
        <v>89</v>
      </c>
      <c r="B32" s="112">
        <f t="shared" ref="B32:C32" si="85">IF(ISBLANK(B11),"",B11*100/B$22)</f>
        <v>3.704149128</v>
      </c>
      <c r="C32" s="656">
        <f t="shared" si="85"/>
        <v>3.83101759</v>
      </c>
      <c r="D32" s="113"/>
      <c r="E32" s="656">
        <f t="shared" ref="E32:F32" si="86">IF(ISBLANK(E11),"",E11*100/E$22)</f>
        <v>1.863985144</v>
      </c>
      <c r="F32" s="656">
        <f t="shared" si="86"/>
        <v>2.522585777</v>
      </c>
      <c r="G32" s="656"/>
      <c r="H32" s="112">
        <f t="shared" ref="H32:I32" si="87">IF(ISBLANK(H11),"",H11*100/H$22)</f>
        <v>3.7687097</v>
      </c>
      <c r="I32" s="656">
        <f t="shared" si="87"/>
        <v>4.487128024</v>
      </c>
      <c r="J32" s="113"/>
      <c r="K32" s="656">
        <f t="shared" ref="K32:L32" si="88">IF(ISBLANK(K11),"",K11*100/K$22)</f>
        <v>3.080874522</v>
      </c>
      <c r="L32" s="656">
        <f t="shared" si="88"/>
        <v>3.784318081</v>
      </c>
      <c r="M32" s="114"/>
      <c r="O32" s="162" t="s">
        <v>89</v>
      </c>
      <c r="P32" s="112">
        <f t="shared" ref="P32:Q32" si="89">P11*100/P$22</f>
        <v>4.168717047</v>
      </c>
      <c r="Q32" s="656">
        <f t="shared" si="89"/>
        <v>5.570289784</v>
      </c>
      <c r="R32" s="113"/>
      <c r="S32" s="656">
        <f t="shared" ref="S32:T32" si="90">S11*100/S$22</f>
        <v>1.193856853</v>
      </c>
      <c r="T32" s="656">
        <f t="shared" si="90"/>
        <v>1.585328417</v>
      </c>
      <c r="U32" s="656"/>
      <c r="V32" s="112">
        <f t="shared" ref="V32:W32" si="91">V11*100/V$22</f>
        <v>3.609628489</v>
      </c>
      <c r="W32" s="656">
        <f t="shared" si="91"/>
        <v>4.507084883</v>
      </c>
      <c r="X32" s="113"/>
      <c r="Y32" s="656">
        <f t="shared" ref="Y32:Z32" si="92">Y11*100/Y$22</f>
        <v>2.825164351</v>
      </c>
      <c r="Z32" s="656">
        <f t="shared" si="92"/>
        <v>3.750321737</v>
      </c>
      <c r="AA32" s="114"/>
      <c r="AC32" s="162" t="s">
        <v>89</v>
      </c>
      <c r="AD32" s="112">
        <f t="shared" ref="AD32:AE32" si="93">AD11*100/AD$22</f>
        <v>6.107341147</v>
      </c>
      <c r="AE32" s="656">
        <f t="shared" si="93"/>
        <v>7.081355526</v>
      </c>
      <c r="AF32" s="113"/>
      <c r="AG32" s="656">
        <f t="shared" ref="AG32:AH32" si="94">AG11*100/AG$22</f>
        <v>1.417717553</v>
      </c>
      <c r="AH32" s="656">
        <f t="shared" si="94"/>
        <v>1.685987031</v>
      </c>
      <c r="AI32" s="656"/>
      <c r="AJ32" s="112">
        <f t="shared" ref="AJ32:AK32" si="95">AJ11*100/AJ$22</f>
        <v>4.133635334</v>
      </c>
      <c r="AK32" s="656">
        <f t="shared" si="95"/>
        <v>4.791735117</v>
      </c>
      <c r="AL32" s="113"/>
      <c r="AM32" s="656">
        <f t="shared" ref="AM32:AN32" si="96">AM11*100/AM$22</f>
        <v>3.423066024</v>
      </c>
      <c r="AN32" s="656">
        <f t="shared" si="96"/>
        <v>4.111312654</v>
      </c>
      <c r="AO32" s="114"/>
    </row>
    <row r="33" ht="15.75" customHeight="1">
      <c r="A33" s="162" t="s">
        <v>91</v>
      </c>
      <c r="B33" s="112">
        <f t="shared" ref="B33:C33" si="97">IF(ISBLANK(B12),"",B12*100/B$22)</f>
        <v>2.345159351</v>
      </c>
      <c r="C33" s="656">
        <f t="shared" si="97"/>
        <v>2.497263793</v>
      </c>
      <c r="D33" s="113"/>
      <c r="E33" s="656">
        <f t="shared" ref="E33:F33" si="98">IF(ISBLANK(E12),"",E12*100/E$22)</f>
        <v>1.744858274</v>
      </c>
      <c r="F33" s="656">
        <f t="shared" si="98"/>
        <v>1.613337867</v>
      </c>
      <c r="G33" s="656"/>
      <c r="H33" s="112">
        <f t="shared" ref="H33:I33" si="99">IF(ISBLANK(H12),"",H12*100/H$22)</f>
        <v>3.403244954</v>
      </c>
      <c r="I33" s="656">
        <f t="shared" si="99"/>
        <v>3.931592164</v>
      </c>
      <c r="J33" s="113"/>
      <c r="K33" s="656">
        <f t="shared" ref="K33:L33" si="100">IF(ISBLANK(K12),"",K12*100/K$22)</f>
        <v>2.699993736</v>
      </c>
      <c r="L33" s="656">
        <f t="shared" si="100"/>
        <v>3.036583898</v>
      </c>
      <c r="M33" s="114"/>
      <c r="O33" s="162" t="s">
        <v>91</v>
      </c>
      <c r="P33" s="112">
        <f t="shared" ref="P33:Q33" si="101">P12*100/P$22</f>
        <v>3.304042179</v>
      </c>
      <c r="Q33" s="656">
        <f t="shared" si="101"/>
        <v>2.908362351</v>
      </c>
      <c r="R33" s="113"/>
      <c r="S33" s="656">
        <f t="shared" ref="S33:T33" si="102">S12*100/S$22</f>
        <v>2.112431179</v>
      </c>
      <c r="T33" s="656">
        <f t="shared" si="102"/>
        <v>1.787254736</v>
      </c>
      <c r="U33" s="656"/>
      <c r="V33" s="112">
        <f t="shared" ref="V33:W33" si="103">V12*100/V$22</f>
        <v>4.599059092</v>
      </c>
      <c r="W33" s="656">
        <f t="shared" si="103"/>
        <v>5.069128814</v>
      </c>
      <c r="X33" s="113"/>
      <c r="Y33" s="656">
        <f t="shared" ref="Y33:Z33" si="104">Y12*100/Y$22</f>
        <v>3.514812349</v>
      </c>
      <c r="Z33" s="656">
        <f t="shared" si="104"/>
        <v>3.746077497</v>
      </c>
      <c r="AA33" s="114"/>
      <c r="AC33" s="162" t="s">
        <v>91</v>
      </c>
      <c r="AD33" s="112">
        <f t="shared" ref="AD33:AE33" si="105">AD12*100/AD$22</f>
        <v>3.989307012</v>
      </c>
      <c r="AE33" s="656">
        <f t="shared" si="105"/>
        <v>3.391279131</v>
      </c>
      <c r="AF33" s="113"/>
      <c r="AG33" s="656">
        <f t="shared" ref="AG33:AH33" si="106">AG12*100/AG$22</f>
        <v>2.216652307</v>
      </c>
      <c r="AH33" s="656">
        <f t="shared" si="106"/>
        <v>1.947555673</v>
      </c>
      <c r="AI33" s="656"/>
      <c r="AJ33" s="112">
        <f t="shared" ref="AJ33:AK33" si="107">AJ12*100/AJ$22</f>
        <v>4.72819932</v>
      </c>
      <c r="AK33" s="656">
        <f t="shared" si="107"/>
        <v>5.013158252</v>
      </c>
      <c r="AL33" s="113"/>
      <c r="AM33" s="656">
        <f t="shared" ref="AM33:AN33" si="108">AM12*100/AM$22</f>
        <v>3.717767073</v>
      </c>
      <c r="AN33" s="656">
        <f t="shared" si="108"/>
        <v>3.803556453</v>
      </c>
      <c r="AO33" s="114"/>
    </row>
    <row r="34" ht="15.75" customHeight="1">
      <c r="A34" s="162" t="s">
        <v>93</v>
      </c>
      <c r="B34" s="112">
        <f t="shared" ref="B34:C34" si="109">IF(ISBLANK(B13),"",B13*100/B$22)</f>
        <v>8.562838244</v>
      </c>
      <c r="C34" s="656">
        <f t="shared" si="109"/>
        <v>10.77573967</v>
      </c>
      <c r="D34" s="113"/>
      <c r="E34" s="656">
        <f t="shared" ref="E34:F34" si="110">IF(ISBLANK(E13),"",E13*100/E$22)</f>
        <v>3.360078484</v>
      </c>
      <c r="F34" s="656">
        <f t="shared" si="110"/>
        <v>3.450857212</v>
      </c>
      <c r="G34" s="656"/>
      <c r="H34" s="112">
        <f t="shared" ref="H34:I34" si="111">IF(ISBLANK(H13),"",H13*100/H$22)</f>
        <v>6.901929747</v>
      </c>
      <c r="I34" s="656">
        <f t="shared" si="111"/>
        <v>7.176579705</v>
      </c>
      <c r="J34" s="113"/>
      <c r="K34" s="656">
        <f t="shared" ref="K34:L34" si="112">IF(ISBLANK(K13),"",K13*100/K$22)</f>
        <v>5.808431999</v>
      </c>
      <c r="L34" s="656">
        <f t="shared" si="112"/>
        <v>6.325490855</v>
      </c>
      <c r="M34" s="114"/>
      <c r="O34" s="162" t="s">
        <v>93</v>
      </c>
      <c r="P34" s="112">
        <f t="shared" ref="P34:Q34" si="113">P13*100/P$22</f>
        <v>8.147627417</v>
      </c>
      <c r="Q34" s="656">
        <f t="shared" si="113"/>
        <v>9.639579752</v>
      </c>
      <c r="R34" s="113"/>
      <c r="S34" s="656">
        <f t="shared" ref="S34:T34" si="114">S13*100/S$22</f>
        <v>3.207765865</v>
      </c>
      <c r="T34" s="656">
        <f t="shared" si="114"/>
        <v>3.497134237</v>
      </c>
      <c r="U34" s="656"/>
      <c r="V34" s="112">
        <f t="shared" ref="V34:W34" si="115">V13*100/V$22</f>
        <v>6.77833801</v>
      </c>
      <c r="W34" s="656">
        <f t="shared" si="115"/>
        <v>6.956386989</v>
      </c>
      <c r="X34" s="113"/>
      <c r="Y34" s="656">
        <f t="shared" ref="Y34:Z34" si="116">Y13*100/Y$22</f>
        <v>5.699217775</v>
      </c>
      <c r="Z34" s="656">
        <f t="shared" si="116"/>
        <v>6.261228868</v>
      </c>
      <c r="AA34" s="114"/>
      <c r="AC34" s="162" t="s">
        <v>93</v>
      </c>
      <c r="AD34" s="112">
        <f t="shared" ref="AD34:AE34" si="117">AD13*100/AD$22</f>
        <v>10.99115772</v>
      </c>
      <c r="AE34" s="656">
        <f t="shared" si="117"/>
        <v>11.83560321</v>
      </c>
      <c r="AF34" s="113"/>
      <c r="AG34" s="656">
        <f t="shared" ref="AG34:AH34" si="118">AG13*100/AG$22</f>
        <v>3.489465027</v>
      </c>
      <c r="AH34" s="656">
        <f t="shared" si="118"/>
        <v>3.444198857</v>
      </c>
      <c r="AI34" s="656"/>
      <c r="AJ34" s="112">
        <f t="shared" ref="AJ34:AK34" si="119">AJ13*100/AJ$22</f>
        <v>6.956398641</v>
      </c>
      <c r="AK34" s="656">
        <f t="shared" si="119"/>
        <v>7.252627631</v>
      </c>
      <c r="AL34" s="113"/>
      <c r="AM34" s="656">
        <f t="shared" ref="AM34:AN34" si="120">AM13*100/AM$22</f>
        <v>6.258146784</v>
      </c>
      <c r="AN34" s="656">
        <f t="shared" si="120"/>
        <v>6.664292295</v>
      </c>
      <c r="AO34" s="114"/>
    </row>
    <row r="35" ht="15.75" customHeight="1">
      <c r="A35" s="162" t="s">
        <v>95</v>
      </c>
      <c r="B35" s="112">
        <f t="shared" ref="B35:C35" si="121">IF(ISBLANK(B14),"",B14*100/B$22)</f>
        <v>2.260974143</v>
      </c>
      <c r="C35" s="656">
        <f t="shared" si="121"/>
        <v>1.841246744</v>
      </c>
      <c r="D35" s="113"/>
      <c r="E35" s="656">
        <f t="shared" ref="E35:F35" si="122">IF(ISBLANK(E14),"",E14*100/E$22)</f>
        <v>1.804421709</v>
      </c>
      <c r="F35" s="656">
        <f t="shared" si="122"/>
        <v>1.811277565</v>
      </c>
      <c r="G35" s="656"/>
      <c r="H35" s="112">
        <f t="shared" ref="H35:I35" si="123">IF(ISBLANK(H14),"",H14*100/H$22)</f>
        <v>6.019693196</v>
      </c>
      <c r="I35" s="656">
        <f t="shared" si="123"/>
        <v>4.723475092</v>
      </c>
      <c r="J35" s="113"/>
      <c r="K35" s="656">
        <f t="shared" ref="K35:L35" si="124">IF(ISBLANK(K14),"",K14*100/K$22)</f>
        <v>4.120779302</v>
      </c>
      <c r="L35" s="656">
        <f t="shared" si="124"/>
        <v>3.491693823</v>
      </c>
      <c r="M35" s="114"/>
      <c r="O35" s="162" t="s">
        <v>95</v>
      </c>
      <c r="P35" s="112">
        <f t="shared" ref="P35:Q35" si="125">P14*100/P$22</f>
        <v>6.818980668</v>
      </c>
      <c r="Q35" s="656">
        <f t="shared" si="125"/>
        <v>6.59516905</v>
      </c>
      <c r="R35" s="113"/>
      <c r="S35" s="656"/>
      <c r="T35" s="656"/>
      <c r="U35" s="656"/>
      <c r="V35" s="112">
        <f t="shared" ref="V35:W35" si="126">V14*100/V$22</f>
        <v>6.723486846</v>
      </c>
      <c r="W35" s="656">
        <f t="shared" si="126"/>
        <v>5.775964353</v>
      </c>
      <c r="X35" s="113"/>
      <c r="Y35" s="656">
        <f t="shared" ref="Y35:Z35" si="127">Y14*100/Y$22</f>
        <v>4.32408255</v>
      </c>
      <c r="Z35" s="656">
        <f t="shared" si="127"/>
        <v>4.099100131</v>
      </c>
      <c r="AA35" s="114"/>
      <c r="AC35" s="162" t="s">
        <v>95</v>
      </c>
      <c r="AD35" s="112">
        <f t="shared" ref="AD35:AE35" si="128">AD14*100/AD$22</f>
        <v>3.598601686</v>
      </c>
      <c r="AE35" s="656">
        <f t="shared" si="128"/>
        <v>4.149390257</v>
      </c>
      <c r="AF35" s="113"/>
      <c r="AG35" s="656">
        <f t="shared" ref="AG35:AH35" si="129">AG14*100/AG$22</f>
        <v>1.511709877</v>
      </c>
      <c r="AH35" s="656">
        <f t="shared" si="129"/>
        <v>1.474178978</v>
      </c>
      <c r="AI35" s="656"/>
      <c r="AJ35" s="112">
        <f t="shared" ref="AJ35:AK35" si="130">AJ14*100/AJ$22</f>
        <v>6.509060023</v>
      </c>
      <c r="AK35" s="656">
        <f t="shared" si="130"/>
        <v>5.091142343</v>
      </c>
      <c r="AL35" s="113"/>
      <c r="AM35" s="656">
        <f t="shared" ref="AM35:AN35" si="131">AM14*100/AM$22</f>
        <v>4.30008501</v>
      </c>
      <c r="AN35" s="656">
        <f t="shared" si="131"/>
        <v>3.79866996</v>
      </c>
      <c r="AO35" s="114"/>
    </row>
    <row r="36" ht="15.75" customHeight="1">
      <c r="A36" s="162" t="s">
        <v>97</v>
      </c>
      <c r="B36" s="112">
        <f t="shared" ref="B36:C36" si="132">IF(ISBLANK(B15),"",B15*100/B$22)</f>
        <v>8.586891161</v>
      </c>
      <c r="C36" s="656">
        <f t="shared" si="132"/>
        <v>9.535694299</v>
      </c>
      <c r="D36" s="113"/>
      <c r="E36" s="656">
        <f t="shared" ref="E36:F36" si="133">IF(ISBLANK(E15),"",E15*100/E$22)</f>
        <v>6.159559931</v>
      </c>
      <c r="F36" s="656">
        <f t="shared" si="133"/>
        <v>7.52253182</v>
      </c>
      <c r="G36" s="656"/>
      <c r="H36" s="112">
        <f t="shared" ref="H36:I36" si="134">IF(ISBLANK(H15),"",H15*100/H$22)</f>
        <v>9.651062641</v>
      </c>
      <c r="I36" s="656">
        <f t="shared" si="134"/>
        <v>11.2692795</v>
      </c>
      <c r="J36" s="113"/>
      <c r="K36" s="656">
        <f t="shared" ref="K36:L36" si="135">IF(ISBLANK(K15),"",K15*100/K$22)</f>
        <v>8.291674497</v>
      </c>
      <c r="L36" s="656">
        <f t="shared" si="135"/>
        <v>9.880919731</v>
      </c>
      <c r="M36" s="114"/>
      <c r="O36" s="162" t="s">
        <v>97</v>
      </c>
      <c r="P36" s="112">
        <f t="shared" ref="P36:Q36" si="136">P15*100/P$22</f>
        <v>7.409490334</v>
      </c>
      <c r="Q36" s="656">
        <f t="shared" si="136"/>
        <v>8.388408845</v>
      </c>
      <c r="R36" s="113"/>
      <c r="S36" s="656">
        <f t="shared" ref="S36:T36" si="137">S15*100/S$22</f>
        <v>5.867864387</v>
      </c>
      <c r="T36" s="656">
        <f t="shared" si="137"/>
        <v>7.332451131</v>
      </c>
      <c r="U36" s="656"/>
      <c r="V36" s="112">
        <f t="shared" ref="V36:W36" si="138">V15*100/V$22</f>
        <v>8.748760575</v>
      </c>
      <c r="W36" s="656">
        <f t="shared" si="138"/>
        <v>9.903173761</v>
      </c>
      <c r="X36" s="113"/>
      <c r="Y36" s="656">
        <f t="shared" ref="Y36:Z36" si="139">Y15*100/Y$22</f>
        <v>7.51643505</v>
      </c>
      <c r="Z36" s="656">
        <f t="shared" si="139"/>
        <v>8.891880521</v>
      </c>
      <c r="AA36" s="114"/>
      <c r="AC36" s="162" t="s">
        <v>97</v>
      </c>
      <c r="AD36" s="112">
        <f t="shared" ref="AD36:AE36" si="140">AD15*100/AD$22</f>
        <v>7.958050586</v>
      </c>
      <c r="AE36" s="656">
        <f t="shared" si="140"/>
        <v>9.504638149</v>
      </c>
      <c r="AF36" s="113"/>
      <c r="AG36" s="656">
        <f t="shared" ref="AG36:AH36" si="141">AG15*100/AG$22</f>
        <v>6.148664526</v>
      </c>
      <c r="AH36" s="656">
        <f t="shared" si="141"/>
        <v>7.204019383</v>
      </c>
      <c r="AI36" s="656"/>
      <c r="AJ36" s="112">
        <f t="shared" ref="AJ36:AK36" si="142">AJ15*100/AJ$22</f>
        <v>8.674971687</v>
      </c>
      <c r="AK36" s="656">
        <f t="shared" si="142"/>
        <v>9.73828514</v>
      </c>
      <c r="AL36" s="113"/>
      <c r="AM36" s="656">
        <f t="shared" ref="AM36:AN36" si="143">AM15*100/AM$22</f>
        <v>7.66222726</v>
      </c>
      <c r="AN36" s="656">
        <f t="shared" si="143"/>
        <v>8.891765271</v>
      </c>
      <c r="AO36" s="114"/>
    </row>
    <row r="37" ht="15.75" customHeight="1">
      <c r="A37" s="162" t="s">
        <v>99</v>
      </c>
      <c r="B37" s="112">
        <f t="shared" ref="B37:C37" si="144">IF(ISBLANK(B16),"",B16*100/B$22)</f>
        <v>8.430547204</v>
      </c>
      <c r="C37" s="656">
        <f t="shared" si="144"/>
        <v>10.17360964</v>
      </c>
      <c r="D37" s="113"/>
      <c r="E37" s="656">
        <f t="shared" ref="E37:F37" si="145">IF(ISBLANK(E16),"",E16*100/E$22)</f>
        <v>0.8759328685</v>
      </c>
      <c r="F37" s="656">
        <f t="shared" si="145"/>
        <v>0.8783039588</v>
      </c>
      <c r="G37" s="656"/>
      <c r="H37" s="112">
        <f t="shared" ref="H37:I37" si="146">IF(ISBLANK(H16),"",H16*100/H$22)</f>
        <v>5.810191112</v>
      </c>
      <c r="I37" s="656">
        <f t="shared" si="146"/>
        <v>7.02166352</v>
      </c>
      <c r="J37" s="113"/>
      <c r="K37" s="656">
        <f t="shared" ref="K37:L37" si="147">IF(ISBLANK(K16),"",K16*100/K$22)</f>
        <v>4.318737079</v>
      </c>
      <c r="L37" s="656">
        <f t="shared" si="147"/>
        <v>5.341502219</v>
      </c>
      <c r="M37" s="114"/>
      <c r="O37" s="162" t="s">
        <v>99</v>
      </c>
      <c r="P37" s="112">
        <f t="shared" ref="P37:Q37" si="148">P16*100/P$22</f>
        <v>9.265377856</v>
      </c>
      <c r="Q37" s="656">
        <f t="shared" si="148"/>
        <v>12.19085083</v>
      </c>
      <c r="R37" s="113"/>
      <c r="S37" s="656"/>
      <c r="T37" s="656"/>
      <c r="U37" s="656"/>
      <c r="V37" s="112">
        <f t="shared" ref="V37:W37" si="149">V16*100/V$22</f>
        <v>5.780468766</v>
      </c>
      <c r="W37" s="656">
        <f t="shared" si="149"/>
        <v>7.496934552</v>
      </c>
      <c r="X37" s="113"/>
      <c r="Y37" s="656">
        <f t="shared" ref="Y37:Z37" si="150">Y16*100/Y$22</f>
        <v>4.221103437</v>
      </c>
      <c r="Z37" s="656">
        <f t="shared" si="150"/>
        <v>5.832314221</v>
      </c>
      <c r="AA37" s="114"/>
      <c r="AC37" s="162" t="s">
        <v>99</v>
      </c>
      <c r="AD37" s="112">
        <f t="shared" ref="AD37:AE37" si="151">AD16*100/AD$22</f>
        <v>10.30228254</v>
      </c>
      <c r="AE37" s="656">
        <f t="shared" si="151"/>
        <v>11.19763956</v>
      </c>
      <c r="AF37" s="113"/>
      <c r="AG37" s="656"/>
      <c r="AH37" s="656"/>
      <c r="AI37" s="656"/>
      <c r="AJ37" s="112">
        <f t="shared" ref="AJ37:AK37" si="152">AJ16*100/AJ$22</f>
        <v>6.180634202</v>
      </c>
      <c r="AK37" s="656">
        <f t="shared" si="152"/>
        <v>7.709297395</v>
      </c>
      <c r="AL37" s="113"/>
      <c r="AM37" s="656">
        <f t="shared" ref="AM37:AN37" si="153">AM16*100/AM$22</f>
        <v>4.512609804</v>
      </c>
      <c r="AN37" s="656">
        <f t="shared" si="153"/>
        <v>5.716097233</v>
      </c>
      <c r="AO37" s="114"/>
    </row>
    <row r="38" ht="15.75" customHeight="1">
      <c r="A38" s="162" t="s">
        <v>101</v>
      </c>
      <c r="B38" s="112">
        <f t="shared" ref="B38:C38" si="154">IF(ISBLANK(B17),"",B17*100/B$22)</f>
        <v>7.672880337</v>
      </c>
      <c r="C38" s="656">
        <f t="shared" si="154"/>
        <v>6.565650545</v>
      </c>
      <c r="D38" s="113"/>
      <c r="E38" s="656">
        <f t="shared" ref="E38:F38" si="155">IF(ISBLANK(E17),"",E17*100/E$22)</f>
        <v>5.735608423</v>
      </c>
      <c r="F38" s="656">
        <f t="shared" si="155"/>
        <v>5.599213004</v>
      </c>
      <c r="G38" s="656"/>
      <c r="H38" s="112">
        <f t="shared" ref="H38:I38" si="156">IF(ISBLANK(H17),"",H17*100/H$22)</f>
        <v>9.555622803</v>
      </c>
      <c r="I38" s="656">
        <f t="shared" si="156"/>
        <v>9.171027297</v>
      </c>
      <c r="J38" s="113"/>
      <c r="K38" s="656">
        <f t="shared" ref="K38:L38" si="157">IF(ISBLANK(K17),"",K17*100/K$22)</f>
        <v>7.993484934</v>
      </c>
      <c r="L38" s="656">
        <f t="shared" si="157"/>
        <v>7.752721084</v>
      </c>
      <c r="M38" s="114"/>
      <c r="O38" s="162" t="s">
        <v>101</v>
      </c>
      <c r="P38" s="112">
        <f t="shared" ref="P38:Q38" si="158">P17*100/P$22</f>
        <v>5.398945518</v>
      </c>
      <c r="Q38" s="656">
        <f t="shared" si="158"/>
        <v>4.841066299</v>
      </c>
      <c r="R38" s="113"/>
      <c r="S38" s="656">
        <f t="shared" ref="S38:T38" si="159">S17*100/S$22</f>
        <v>5.667922341</v>
      </c>
      <c r="T38" s="656">
        <f t="shared" si="159"/>
        <v>5.915802657</v>
      </c>
      <c r="U38" s="656"/>
      <c r="V38" s="112">
        <f t="shared" ref="V38:W38" si="160">V17*100/V$22</f>
        <v>9.071538575</v>
      </c>
      <c r="W38" s="656">
        <f t="shared" si="160"/>
        <v>8.882383928</v>
      </c>
      <c r="X38" s="113"/>
      <c r="Y38" s="656">
        <f t="shared" ref="Y38:Z38" si="161">Y17*100/Y$22</f>
        <v>7.306316052</v>
      </c>
      <c r="Z38" s="656">
        <f t="shared" si="161"/>
        <v>7.392038684</v>
      </c>
      <c r="AA38" s="114"/>
      <c r="AC38" s="162" t="s">
        <v>101</v>
      </c>
      <c r="AD38" s="112">
        <f t="shared" ref="AD38:AE38" si="162">AD17*100/AD$22</f>
        <v>6.580300226</v>
      </c>
      <c r="AE38" s="656">
        <f t="shared" si="162"/>
        <v>5.301624294</v>
      </c>
      <c r="AF38" s="113"/>
      <c r="AG38" s="656">
        <f t="shared" ref="AG38:AH38" si="163">AG17*100/AG$22</f>
        <v>6.602960758</v>
      </c>
      <c r="AH38" s="656">
        <f t="shared" si="163"/>
        <v>6.373149733</v>
      </c>
      <c r="AI38" s="656"/>
      <c r="AJ38" s="112">
        <f t="shared" ref="AJ38:AK38" si="164">AJ17*100/AJ$22</f>
        <v>9.966024915</v>
      </c>
      <c r="AK38" s="656">
        <f t="shared" si="164"/>
        <v>9.320676722</v>
      </c>
      <c r="AL38" s="113"/>
      <c r="AM38" s="656">
        <f t="shared" ref="AM38:AN38" si="165">AM17*100/AM$22</f>
        <v>8.28279966</v>
      </c>
      <c r="AN38" s="656">
        <f t="shared" si="165"/>
        <v>7.816794138</v>
      </c>
      <c r="AO38" s="114"/>
    </row>
    <row r="39" ht="15.75" customHeight="1">
      <c r="A39" s="162" t="s">
        <v>103</v>
      </c>
      <c r="B39" s="112">
        <f t="shared" ref="B39:C39" si="166">IF(ISBLANK(B18),"",B18*100/B$22)</f>
        <v>11.00420926</v>
      </c>
      <c r="C39" s="656">
        <f t="shared" si="166"/>
        <v>9.459598894</v>
      </c>
      <c r="D39" s="113"/>
      <c r="E39" s="656">
        <f t="shared" ref="E39:F39" si="167">IF(ISBLANK(E18),"",E18*100/E$22)</f>
        <v>16.27833643</v>
      </c>
      <c r="F39" s="656">
        <f t="shared" si="167"/>
        <v>16.02609903</v>
      </c>
      <c r="G39" s="656"/>
      <c r="H39" s="112">
        <f t="shared" ref="H39:I39" si="168">IF(ISBLANK(H18),"",H18*100/H$22)</f>
        <v>9.681324053</v>
      </c>
      <c r="I39" s="656">
        <f t="shared" si="168"/>
        <v>6.778176243</v>
      </c>
      <c r="J39" s="113"/>
      <c r="K39" s="656">
        <f t="shared" ref="K39:L39" si="169">IF(ISBLANK(K18),"",K18*100/K$22)</f>
        <v>12.178162</v>
      </c>
      <c r="L39" s="656">
        <f t="shared" si="169"/>
        <v>10.04609632</v>
      </c>
      <c r="M39" s="114"/>
      <c r="O39" s="162" t="s">
        <v>103</v>
      </c>
      <c r="P39" s="112">
        <f t="shared" ref="P39:Q39" si="170">P18*100/P$22</f>
        <v>7.514938489</v>
      </c>
      <c r="Q39" s="656">
        <f t="shared" si="170"/>
        <v>6.115798755</v>
      </c>
      <c r="R39" s="113"/>
      <c r="S39" s="656">
        <f t="shared" ref="S39:T39" si="171">S18*100/S$22</f>
        <v>16.98348305</v>
      </c>
      <c r="T39" s="656">
        <f t="shared" si="171"/>
        <v>17.57498265</v>
      </c>
      <c r="U39" s="656"/>
      <c r="V39" s="112">
        <f t="shared" ref="V39:W39" si="172">V18*100/V$22</f>
        <v>7.750891331</v>
      </c>
      <c r="W39" s="656">
        <f t="shared" si="172"/>
        <v>5.418485154</v>
      </c>
      <c r="X39" s="113"/>
      <c r="Y39" s="656">
        <f t="shared" ref="Y39:Z39" si="173">Y18*100/Y$22</f>
        <v>11.03020721</v>
      </c>
      <c r="Z39" s="656">
        <f t="shared" si="173"/>
        <v>9.289126696</v>
      </c>
      <c r="AA39" s="114"/>
      <c r="AC39" s="162" t="s">
        <v>103</v>
      </c>
      <c r="AD39" s="112">
        <f t="shared" ref="AD39:AE39" si="174">AD18*100/AD$22</f>
        <v>6.498046473</v>
      </c>
      <c r="AE39" s="656">
        <f t="shared" si="174"/>
        <v>5.242064394</v>
      </c>
      <c r="AF39" s="113"/>
      <c r="AG39" s="656">
        <f t="shared" ref="AG39:AH39" si="175">AG18*100/AG$22</f>
        <v>16.90686927</v>
      </c>
      <c r="AH39" s="656">
        <f t="shared" si="175"/>
        <v>16.76238652</v>
      </c>
      <c r="AI39" s="656"/>
      <c r="AJ39" s="112">
        <f t="shared" ref="AJ39:AK39" si="176">AJ18*100/AJ$22</f>
        <v>7.375424689</v>
      </c>
      <c r="AK39" s="656">
        <f t="shared" si="176"/>
        <v>5.36532308</v>
      </c>
      <c r="AL39" s="113"/>
      <c r="AM39" s="656">
        <f t="shared" ref="AM39:AN39" si="177">AM18*100/AM$22</f>
        <v>10.70274865</v>
      </c>
      <c r="AN39" s="656">
        <f t="shared" si="177"/>
        <v>9.009579197</v>
      </c>
      <c r="AO39" s="114"/>
    </row>
    <row r="40" ht="15.75" customHeight="1">
      <c r="A40" s="162" t="s">
        <v>105</v>
      </c>
      <c r="B40" s="112">
        <f t="shared" ref="B40:C40" si="178">IF(ISBLANK(B19),"",B19*100/B$22)</f>
        <v>1.010222489</v>
      </c>
      <c r="C40" s="656">
        <f t="shared" si="178"/>
        <v>0.9580605396</v>
      </c>
      <c r="D40" s="113"/>
      <c r="E40" s="656">
        <f t="shared" ref="E40:F40" si="179">IF(ISBLANK(E19),"",E19*100/E$22)</f>
        <v>2.004134403</v>
      </c>
      <c r="F40" s="656">
        <f t="shared" si="179"/>
        <v>2.187377108</v>
      </c>
      <c r="G40" s="656"/>
      <c r="H40" s="112">
        <f t="shared" ref="H40:I40" si="180">IF(ISBLANK(H19),"",H19*100/H$22)</f>
        <v>4.106240834</v>
      </c>
      <c r="I40" s="656">
        <f t="shared" si="180"/>
        <v>4.36015123</v>
      </c>
      <c r="J40" s="113"/>
      <c r="K40" s="656">
        <f t="shared" ref="K40:L40" si="181">IF(ISBLANK(K19),"",K19*100/K$22)</f>
        <v>3.032011527</v>
      </c>
      <c r="L40" s="656">
        <f t="shared" si="181"/>
        <v>3.316622046</v>
      </c>
      <c r="M40" s="114"/>
      <c r="O40" s="162" t="s">
        <v>105</v>
      </c>
      <c r="P40" s="112">
        <f t="shared" ref="P40:Q40" si="182">P19*100/P$22</f>
        <v>2.094903339</v>
      </c>
      <c r="Q40" s="656">
        <f t="shared" si="182"/>
        <v>1.905645065</v>
      </c>
      <c r="R40" s="113"/>
      <c r="S40" s="656">
        <f t="shared" ref="S40:T40" si="183">S19*100/S$22</f>
        <v>1.556070704</v>
      </c>
      <c r="T40" s="656">
        <f t="shared" si="183"/>
        <v>1.989722995</v>
      </c>
      <c r="U40" s="656"/>
      <c r="V40" s="112">
        <f t="shared" ref="V40:W40" si="184">V19*100/V$22</f>
        <v>4.310035653</v>
      </c>
      <c r="W40" s="656">
        <f t="shared" si="184"/>
        <v>4.662517838</v>
      </c>
      <c r="X40" s="113"/>
      <c r="Y40" s="656">
        <f t="shared" ref="Y40:Z40" si="185">Y19*100/Y$22</f>
        <v>2.993675626</v>
      </c>
      <c r="Z40" s="656">
        <f t="shared" si="185"/>
        <v>3.444428869</v>
      </c>
      <c r="AA40" s="114"/>
      <c r="AC40" s="162" t="s">
        <v>105</v>
      </c>
      <c r="AD40" s="112">
        <f t="shared" ref="AD40:AE40" si="186">AD19*100/AD$22</f>
        <v>2.570429776</v>
      </c>
      <c r="AE40" s="656">
        <f t="shared" si="186"/>
        <v>2.08397243</v>
      </c>
      <c r="AF40" s="113"/>
      <c r="AG40" s="656">
        <f t="shared" ref="AG40:AH40" si="187">AG19*100/AG$22</f>
        <v>1.836766664</v>
      </c>
      <c r="AH40" s="656">
        <f t="shared" si="187"/>
        <v>2.150245158</v>
      </c>
      <c r="AI40" s="656"/>
      <c r="AJ40" s="112">
        <f t="shared" ref="AJ40:AK40" si="188">AJ19*100/AJ$22</f>
        <v>4.453567384</v>
      </c>
      <c r="AK40" s="656">
        <f t="shared" si="188"/>
        <v>4.631671104</v>
      </c>
      <c r="AL40" s="113"/>
      <c r="AM40" s="656">
        <f t="shared" ref="AM40:AN40" si="189">AM19*100/AM$22</f>
        <v>3.247378861</v>
      </c>
      <c r="AN40" s="656">
        <f t="shared" si="189"/>
        <v>3.481432708</v>
      </c>
      <c r="AO40" s="114"/>
    </row>
    <row r="41" ht="15.75" customHeight="1">
      <c r="A41" s="162" t="s">
        <v>110</v>
      </c>
      <c r="B41" s="112">
        <f t="shared" ref="B41:C41" si="190">IF(ISBLANK(B20),"",B20*100/B$22)</f>
        <v>2.321106434</v>
      </c>
      <c r="C41" s="656">
        <f t="shared" si="190"/>
        <v>2.351457307</v>
      </c>
      <c r="D41" s="113"/>
      <c r="E41" s="656">
        <f t="shared" ref="E41:F41" si="191">IF(ISBLANK(E20),"",E20*100/E$22)</f>
        <v>3.770015066</v>
      </c>
      <c r="F41" s="656">
        <f t="shared" si="191"/>
        <v>5.74644198</v>
      </c>
      <c r="G41" s="656"/>
      <c r="H41" s="112">
        <f t="shared" ref="H41:I41" si="192">IF(ISBLANK(H20),"",H20*100/H$22)</f>
        <v>7.355850928</v>
      </c>
      <c r="I41" s="656">
        <f t="shared" si="192"/>
        <v>9.263087948</v>
      </c>
      <c r="J41" s="113"/>
      <c r="K41" s="656">
        <f t="shared" ref="K41:L41" si="193">IF(ISBLANK(K20),"",K20*100/K$22)</f>
        <v>5.549082253</v>
      </c>
      <c r="L41" s="656">
        <f t="shared" si="193"/>
        <v>7.434342652</v>
      </c>
      <c r="M41" s="114"/>
      <c r="O41" s="162" t="s">
        <v>110</v>
      </c>
      <c r="P41" s="112">
        <f t="shared" ref="P41:Q41" si="194">P20*100/P$22</f>
        <v>3.423550088</v>
      </c>
      <c r="Q41" s="656">
        <f t="shared" si="194"/>
        <v>5.318268387</v>
      </c>
      <c r="R41" s="113"/>
      <c r="S41" s="656">
        <f t="shared" ref="S41:T41" si="195">S20*100/S$22</f>
        <v>3.242538395</v>
      </c>
      <c r="T41" s="656">
        <f t="shared" si="195"/>
        <v>4.729208943</v>
      </c>
      <c r="U41" s="656"/>
      <c r="V41" s="112">
        <f t="shared" ref="V41:W41" si="196">V20*100/V$22</f>
        <v>7.088458049</v>
      </c>
      <c r="W41" s="656">
        <f t="shared" si="196"/>
        <v>9.401312837</v>
      </c>
      <c r="X41" s="113"/>
      <c r="Y41" s="656">
        <f t="shared" ref="Y41:Z41" si="197">Y20*100/Y$22</f>
        <v>5.165598735</v>
      </c>
      <c r="Z41" s="656">
        <f t="shared" si="197"/>
        <v>7.375837394</v>
      </c>
      <c r="AA41" s="114"/>
      <c r="AC41" s="162" t="s">
        <v>110</v>
      </c>
      <c r="AD41" s="112">
        <f t="shared" ref="AD41:AE41" si="198">AD20*100/AD$22</f>
        <v>4.637055316</v>
      </c>
      <c r="AE41" s="656">
        <f t="shared" si="198"/>
        <v>6.405089851</v>
      </c>
      <c r="AF41" s="113"/>
      <c r="AG41" s="656">
        <f t="shared" ref="AG41:AH41" si="199">AG20*100/AG$22</f>
        <v>3.736194877</v>
      </c>
      <c r="AH41" s="656">
        <f t="shared" si="199"/>
        <v>4.747245894</v>
      </c>
      <c r="AI41" s="656"/>
      <c r="AJ41" s="112">
        <f t="shared" ref="AJ41:AK41" si="200">AJ20*100/AJ$22</f>
        <v>7.590600227</v>
      </c>
      <c r="AK41" s="656">
        <f t="shared" si="200"/>
        <v>9.40218</v>
      </c>
      <c r="AL41" s="113"/>
      <c r="AM41" s="656">
        <f t="shared" ref="AM41:AN41" si="201">AM20*100/AM$22</f>
        <v>5.789175404</v>
      </c>
      <c r="AN41" s="656">
        <f t="shared" si="201"/>
        <v>7.491417098</v>
      </c>
      <c r="AO41" s="114"/>
    </row>
    <row r="42" ht="15.75" customHeight="1">
      <c r="A42" s="171" t="s">
        <v>113</v>
      </c>
      <c r="B42" s="119">
        <f t="shared" ref="B42:C42" si="202">IF(ISBLANK(B21),"",B21*100/B$22)</f>
        <v>4.810583283</v>
      </c>
      <c r="C42" s="657">
        <f t="shared" si="202"/>
        <v>4.79114754</v>
      </c>
      <c r="D42" s="120"/>
      <c r="E42" s="657">
        <f t="shared" ref="E42:F42" si="203">IF(ISBLANK(E21),"",E21*100/E$22)</f>
        <v>3.226936688</v>
      </c>
      <c r="F42" s="657">
        <f t="shared" si="203"/>
        <v>3.390256354</v>
      </c>
      <c r="G42" s="657"/>
      <c r="H42" s="119">
        <f t="shared" ref="H42:I42" si="204">IF(ISBLANK(H21),"",H21*100/H$22)</f>
        <v>9.476477572</v>
      </c>
      <c r="I42" s="657">
        <f t="shared" si="204"/>
        <v>9.080312031</v>
      </c>
      <c r="J42" s="120"/>
      <c r="K42" s="657">
        <f t="shared" ref="K42:L42" si="205">IF(ISBLANK(K21),"",K21*100/K$22)</f>
        <v>6.755622377</v>
      </c>
      <c r="L42" s="657">
        <f t="shared" si="205"/>
        <v>6.80709341</v>
      </c>
      <c r="M42" s="121"/>
      <c r="O42" s="171" t="s">
        <v>113</v>
      </c>
      <c r="P42" s="119">
        <f t="shared" ref="P42:Q42" si="206">P21*100/P$22</f>
        <v>3.887521968</v>
      </c>
      <c r="Q42" s="657">
        <f t="shared" si="206"/>
        <v>3.382136269</v>
      </c>
      <c r="R42" s="120"/>
      <c r="S42" s="657">
        <f t="shared" ref="S42:T42" si="207">S21*100/S$22</f>
        <v>3.196175022</v>
      </c>
      <c r="T42" s="657">
        <f t="shared" si="207"/>
        <v>3.393546709</v>
      </c>
      <c r="U42" s="657"/>
      <c r="V42" s="119">
        <f t="shared" ref="V42:W42" si="208">V21*100/V$22</f>
        <v>8.117972195</v>
      </c>
      <c r="W42" s="657">
        <f t="shared" si="208"/>
        <v>7.80653407</v>
      </c>
      <c r="X42" s="120"/>
      <c r="Y42" s="657">
        <f t="shared" ref="Y42:Z42" si="209">Y21*100/Y$22</f>
        <v>5.725222601</v>
      </c>
      <c r="Z42" s="657">
        <f t="shared" si="209"/>
        <v>5.813339617</v>
      </c>
      <c r="AA42" s="121"/>
      <c r="AC42" s="171" t="s">
        <v>113</v>
      </c>
      <c r="AD42" s="119">
        <f t="shared" ref="AD42:AE42" si="210">AD21*100/AD$22</f>
        <v>4.184659675</v>
      </c>
      <c r="AE42" s="657">
        <f t="shared" si="210"/>
        <v>3.543004998</v>
      </c>
      <c r="AF42" s="120"/>
      <c r="AG42" s="657">
        <f t="shared" ref="AG42:AH42" si="211">AG21*100/AG$22</f>
        <v>3.344560194</v>
      </c>
      <c r="AH42" s="657">
        <f t="shared" si="211"/>
        <v>3.341375515</v>
      </c>
      <c r="AI42" s="657"/>
      <c r="AJ42" s="119">
        <f t="shared" ref="AJ42:AK42" si="212">AJ21*100/AJ$22</f>
        <v>8.210645527</v>
      </c>
      <c r="AK42" s="657">
        <f t="shared" si="212"/>
        <v>7.303599615</v>
      </c>
      <c r="AL42" s="120"/>
      <c r="AM42" s="657">
        <f t="shared" ref="AM42:AN42" si="213">AM21*100/AM$22</f>
        <v>5.895437801</v>
      </c>
      <c r="AN42" s="657">
        <f t="shared" si="213"/>
        <v>5.509561239</v>
      </c>
      <c r="AO42" s="121"/>
    </row>
    <row r="43" ht="15.75" customHeight="1">
      <c r="A43" s="277" t="s">
        <v>13</v>
      </c>
      <c r="B43" s="658">
        <f t="shared" ref="B43:C43" si="214">IF(ISBLANK(B22),"",B22*100/B$22)</f>
        <v>100</v>
      </c>
      <c r="C43" s="659">
        <f t="shared" si="214"/>
        <v>100</v>
      </c>
      <c r="D43" s="660"/>
      <c r="E43" s="659">
        <f t="shared" ref="E43:F43" si="215">IF(ISBLANK(E22),"",E22*100/E$22)</f>
        <v>100</v>
      </c>
      <c r="F43" s="659">
        <f t="shared" si="215"/>
        <v>100</v>
      </c>
      <c r="G43" s="659"/>
      <c r="H43" s="658">
        <f t="shared" ref="H43:I43" si="216">IF(ISBLANK(H22),"",H22*100/H$22)</f>
        <v>100</v>
      </c>
      <c r="I43" s="659">
        <f t="shared" si="216"/>
        <v>100</v>
      </c>
      <c r="J43" s="413"/>
      <c r="K43" s="661">
        <f t="shared" ref="K43:L43" si="217">IF(ISBLANK(K22),"",K22*100/K$22)</f>
        <v>100</v>
      </c>
      <c r="L43" s="661">
        <f t="shared" si="217"/>
        <v>100</v>
      </c>
      <c r="M43" s="324"/>
      <c r="O43" s="277" t="s">
        <v>13</v>
      </c>
      <c r="P43" s="658">
        <f t="shared" ref="P43:Q43" si="218">P22*100/P$22</f>
        <v>100</v>
      </c>
      <c r="Q43" s="659">
        <f t="shared" si="218"/>
        <v>100</v>
      </c>
      <c r="R43" s="660"/>
      <c r="S43" s="659">
        <f t="shared" ref="S43:T43" si="219">S22*100/S$22</f>
        <v>100</v>
      </c>
      <c r="T43" s="659">
        <f t="shared" si="219"/>
        <v>100</v>
      </c>
      <c r="U43" s="659"/>
      <c r="V43" s="658">
        <f t="shared" ref="V43:W43" si="220">V22*100/V$22</f>
        <v>100</v>
      </c>
      <c r="W43" s="659">
        <f t="shared" si="220"/>
        <v>100</v>
      </c>
      <c r="X43" s="413"/>
      <c r="Y43" s="661">
        <f t="shared" ref="Y43:Z43" si="221">Y22*100/Y$22</f>
        <v>100</v>
      </c>
      <c r="Z43" s="661">
        <f t="shared" si="221"/>
        <v>100</v>
      </c>
      <c r="AA43" s="324"/>
      <c r="AC43" s="277" t="s">
        <v>13</v>
      </c>
      <c r="AD43" s="412">
        <f t="shared" ref="AD43:AE43" si="222">AD22*100/AD$22</f>
        <v>100</v>
      </c>
      <c r="AE43" s="661">
        <f t="shared" si="222"/>
        <v>100</v>
      </c>
      <c r="AF43" s="413"/>
      <c r="AG43" s="661">
        <f t="shared" ref="AG43:AH43" si="223">AG22*100/AG$22</f>
        <v>100</v>
      </c>
      <c r="AH43" s="661">
        <f t="shared" si="223"/>
        <v>100</v>
      </c>
      <c r="AI43" s="661"/>
      <c r="AJ43" s="412">
        <f t="shared" ref="AJ43:AK43" si="224">AJ22*100/AJ$22</f>
        <v>100</v>
      </c>
      <c r="AK43" s="661">
        <f t="shared" si="224"/>
        <v>100</v>
      </c>
      <c r="AL43" s="413"/>
      <c r="AM43" s="661">
        <f t="shared" ref="AM43:AN43" si="225">AM22*100/AM$22</f>
        <v>100</v>
      </c>
      <c r="AN43" s="661">
        <f t="shared" si="225"/>
        <v>100</v>
      </c>
      <c r="AO43" s="324"/>
    </row>
    <row r="44" ht="15.75" customHeight="1">
      <c r="B44" s="579" t="s">
        <v>230</v>
      </c>
      <c r="C44" s="211"/>
      <c r="D44" s="211"/>
      <c r="E44" s="211"/>
      <c r="F44" s="211"/>
      <c r="G44" s="211"/>
      <c r="H44" s="211"/>
      <c r="I44" s="17"/>
      <c r="P44" s="579" t="s">
        <v>230</v>
      </c>
      <c r="Q44" s="211"/>
      <c r="R44" s="211"/>
      <c r="S44" s="211"/>
      <c r="T44" s="211"/>
      <c r="U44" s="211"/>
      <c r="V44" s="211"/>
      <c r="W44" s="17"/>
      <c r="AD44" s="579" t="s">
        <v>230</v>
      </c>
      <c r="AE44" s="211"/>
      <c r="AF44" s="211"/>
      <c r="AG44" s="211"/>
      <c r="AH44" s="211"/>
      <c r="AI44" s="211"/>
      <c r="AJ44" s="211"/>
      <c r="AK44" s="17"/>
    </row>
    <row r="45" ht="15.75" customHeight="1">
      <c r="A45" s="269" t="s">
        <v>79</v>
      </c>
      <c r="B45" s="662" t="s">
        <v>261</v>
      </c>
      <c r="C45" s="663"/>
      <c r="D45" s="662" t="s">
        <v>262</v>
      </c>
      <c r="E45" s="663"/>
      <c r="F45" s="662" t="s">
        <v>263</v>
      </c>
      <c r="G45" s="664"/>
      <c r="H45" s="663" t="s">
        <v>245</v>
      </c>
      <c r="I45" s="665"/>
      <c r="O45" s="269" t="s">
        <v>79</v>
      </c>
      <c r="P45" s="666" t="s">
        <v>261</v>
      </c>
      <c r="Q45" s="667"/>
      <c r="R45" s="666" t="s">
        <v>262</v>
      </c>
      <c r="S45" s="667"/>
      <c r="T45" s="666" t="s">
        <v>263</v>
      </c>
      <c r="U45" s="668"/>
      <c r="V45" s="667" t="s">
        <v>245</v>
      </c>
      <c r="W45" s="669"/>
      <c r="AC45" s="269" t="s">
        <v>79</v>
      </c>
      <c r="AD45" s="174" t="s">
        <v>261</v>
      </c>
      <c r="AE45" s="670"/>
      <c r="AF45" s="174" t="s">
        <v>262</v>
      </c>
      <c r="AG45" s="670"/>
      <c r="AH45" s="174" t="s">
        <v>263</v>
      </c>
      <c r="AI45" s="671"/>
      <c r="AJ45" s="670" t="s">
        <v>245</v>
      </c>
      <c r="AK45" s="672"/>
    </row>
    <row r="46" ht="15.0" customHeight="1">
      <c r="A46" s="673"/>
      <c r="B46" s="674" t="s">
        <v>21</v>
      </c>
      <c r="C46" s="675" t="s">
        <v>44</v>
      </c>
      <c r="D46" s="676" t="s">
        <v>21</v>
      </c>
      <c r="E46" s="675" t="s">
        <v>44</v>
      </c>
      <c r="F46" s="676" t="s">
        <v>21</v>
      </c>
      <c r="G46" s="677" t="s">
        <v>44</v>
      </c>
      <c r="H46" s="678" t="s">
        <v>21</v>
      </c>
      <c r="I46" s="679" t="s">
        <v>44</v>
      </c>
      <c r="J46" s="100"/>
      <c r="K46" s="100"/>
      <c r="O46" s="673"/>
      <c r="P46" s="680" t="s">
        <v>21</v>
      </c>
      <c r="Q46" s="681" t="s">
        <v>44</v>
      </c>
      <c r="R46" s="682" t="s">
        <v>21</v>
      </c>
      <c r="S46" s="681" t="s">
        <v>44</v>
      </c>
      <c r="T46" s="682" t="s">
        <v>21</v>
      </c>
      <c r="U46" s="683" t="s">
        <v>44</v>
      </c>
      <c r="V46" s="684" t="s">
        <v>21</v>
      </c>
      <c r="W46" s="685" t="s">
        <v>44</v>
      </c>
      <c r="AC46" s="673"/>
      <c r="AD46" s="680" t="s">
        <v>21</v>
      </c>
      <c r="AE46" s="681" t="s">
        <v>44</v>
      </c>
      <c r="AF46" s="682" t="s">
        <v>21</v>
      </c>
      <c r="AG46" s="681" t="s">
        <v>44</v>
      </c>
      <c r="AH46" s="682" t="s">
        <v>21</v>
      </c>
      <c r="AI46" s="683" t="s">
        <v>44</v>
      </c>
      <c r="AJ46" s="684" t="s">
        <v>21</v>
      </c>
      <c r="AK46" s="685" t="s">
        <v>44</v>
      </c>
    </row>
    <row r="47" ht="15.75" customHeight="1">
      <c r="A47" s="159" t="s">
        <v>81</v>
      </c>
      <c r="B47" s="109">
        <f t="shared" ref="B47:B62" si="226">IF(ISBLANK(B7),"",B7*100/$K7)</f>
        <v>11.50763444</v>
      </c>
      <c r="C47" s="110">
        <f t="shared" ref="C47:C62" si="227">IF(ISBLANK(C7),"",C7*100/$L7)</f>
        <v>11.37104904</v>
      </c>
      <c r="D47" s="109">
        <f t="shared" ref="D47:D62" si="228">IF(ISBLANK(E7),"",E7*100/$K7)</f>
        <v>61.89943133</v>
      </c>
      <c r="E47" s="653">
        <f t="shared" ref="E47:E62" si="229">IF(ISBLANK(F7),"",F7*100/$L7)</f>
        <v>60.9066131</v>
      </c>
      <c r="F47" s="109">
        <f t="shared" ref="F47:F62" si="230">IF(ISBLANK(H7),"",H7*100/$K7)</f>
        <v>26.59293422</v>
      </c>
      <c r="G47" s="110">
        <f t="shared" ref="G47:G62" si="231">IF(ISBLANK(I7),"",I7*100/$L7)</f>
        <v>27.72233786</v>
      </c>
      <c r="H47" s="686">
        <f t="shared" ref="H47:H62" si="232">IF(ISBLANK(K7),"",K7*100/$K7)</f>
        <v>100</v>
      </c>
      <c r="I47" s="35">
        <f t="shared" ref="I47:I62" si="233">IF(ISBLANK(L7),"",L7*100/$L7)</f>
        <v>100</v>
      </c>
      <c r="J47" s="100"/>
      <c r="K47" s="100"/>
      <c r="O47" s="159" t="s">
        <v>81</v>
      </c>
      <c r="P47" s="109">
        <f t="shared" ref="P47:P62" si="234">P7*100/$Y7</f>
        <v>12.66684643</v>
      </c>
      <c r="Q47" s="110">
        <f t="shared" ref="Q47:Q62" si="235">Q7*100/$Z7</f>
        <v>11.38046651</v>
      </c>
      <c r="R47" s="109">
        <f>S7*100/$Y7</f>
        <v>61.96912498</v>
      </c>
      <c r="S47" s="653">
        <f>T7*100/$Z7</f>
        <v>62.48873963</v>
      </c>
      <c r="T47" s="109">
        <f t="shared" ref="T47:T62" si="236">V7*100/$Y7</f>
        <v>25.36402858</v>
      </c>
      <c r="U47" s="110">
        <f t="shared" ref="U47:U62" si="237">W7*100/$Z7</f>
        <v>26.13079386</v>
      </c>
      <c r="V47" s="686">
        <f t="shared" ref="V47:V62" si="238">Y7*100/$Y7</f>
        <v>100</v>
      </c>
      <c r="W47" s="35">
        <f t="shared" ref="W47:W62" si="239">Z7*100/$Z7</f>
        <v>100</v>
      </c>
      <c r="Y47" s="100"/>
      <c r="Z47" s="100"/>
      <c r="AC47" s="159" t="s">
        <v>81</v>
      </c>
      <c r="AD47" s="109">
        <f t="shared" ref="AD47:AD62" si="240">AD7*100/$AM7</f>
        <v>11.21460307</v>
      </c>
      <c r="AE47" s="109">
        <f t="shared" ref="AE47:AE62" si="241">AE7*100/$AN7</f>
        <v>10.85669066</v>
      </c>
      <c r="AF47" s="109">
        <f t="shared" ref="AF47:AF55" si="242">AG7*100/$AM7</f>
        <v>64.55221883</v>
      </c>
      <c r="AG47" s="653">
        <f t="shared" ref="AG47:AG55" si="243">AH7*100/$AN7</f>
        <v>62.67645675</v>
      </c>
      <c r="AH47" s="109">
        <f t="shared" ref="AH47:AH62" si="244">AJ7*100/$AM7</f>
        <v>24.2331781</v>
      </c>
      <c r="AI47" s="110">
        <f t="shared" ref="AI47:AI62" si="245">AK7*100/$AN7</f>
        <v>26.46685259</v>
      </c>
      <c r="AJ47" s="686">
        <f t="shared" ref="AJ47:AJ62" si="246">AM7*100/$AM7</f>
        <v>100</v>
      </c>
      <c r="AK47" s="35">
        <f t="shared" ref="AK47:AK62" si="247">AN7*100/$AN7</f>
        <v>100</v>
      </c>
    </row>
    <row r="48" ht="15.75" customHeight="1">
      <c r="A48" s="162" t="s">
        <v>83</v>
      </c>
      <c r="B48" s="112">
        <f t="shared" si="226"/>
        <v>7.333712337</v>
      </c>
      <c r="C48" s="656">
        <f t="shared" si="227"/>
        <v>7.722115958</v>
      </c>
      <c r="D48" s="112">
        <f t="shared" si="228"/>
        <v>18.19215463</v>
      </c>
      <c r="E48" s="656">
        <f t="shared" si="229"/>
        <v>16.29991698</v>
      </c>
      <c r="F48" s="112">
        <f t="shared" si="230"/>
        <v>74.47413303</v>
      </c>
      <c r="G48" s="113">
        <f t="shared" si="231"/>
        <v>75.97796706</v>
      </c>
      <c r="H48" s="689">
        <f t="shared" si="232"/>
        <v>100</v>
      </c>
      <c r="I48" s="40">
        <f t="shared" si="233"/>
        <v>100</v>
      </c>
      <c r="J48" s="100"/>
      <c r="K48" s="100"/>
      <c r="L48" s="100"/>
      <c r="O48" s="162" t="s">
        <v>83</v>
      </c>
      <c r="P48" s="112">
        <f t="shared" si="234"/>
        <v>27.70238652</v>
      </c>
      <c r="Q48" s="656">
        <f t="shared" si="235"/>
        <v>26.37477152</v>
      </c>
      <c r="R48" s="112"/>
      <c r="S48" s="656"/>
      <c r="T48" s="112">
        <f t="shared" si="236"/>
        <v>72.29761348</v>
      </c>
      <c r="U48" s="113">
        <f t="shared" si="237"/>
        <v>73.62522848</v>
      </c>
      <c r="V48" s="689">
        <f t="shared" si="238"/>
        <v>100</v>
      </c>
      <c r="W48" s="40">
        <f t="shared" si="239"/>
        <v>100</v>
      </c>
      <c r="Y48" s="100"/>
      <c r="Z48" s="100"/>
      <c r="AC48" s="162" t="s">
        <v>83</v>
      </c>
      <c r="AD48" s="112">
        <f t="shared" si="240"/>
        <v>9.529481834</v>
      </c>
      <c r="AE48" s="656">
        <f t="shared" si="241"/>
        <v>9.374963277</v>
      </c>
      <c r="AF48" s="112">
        <f t="shared" si="242"/>
        <v>21.56045265</v>
      </c>
      <c r="AG48" s="656">
        <f t="shared" si="243"/>
        <v>19.23418062</v>
      </c>
      <c r="AH48" s="112">
        <f t="shared" si="244"/>
        <v>68.91006552</v>
      </c>
      <c r="AI48" s="113">
        <f t="shared" si="245"/>
        <v>71.3908561</v>
      </c>
      <c r="AJ48" s="689">
        <f t="shared" si="246"/>
        <v>100</v>
      </c>
      <c r="AK48" s="40">
        <f t="shared" si="247"/>
        <v>100</v>
      </c>
    </row>
    <row r="49" ht="15.75" customHeight="1">
      <c r="A49" s="162" t="s">
        <v>85</v>
      </c>
      <c r="B49" s="112">
        <f t="shared" si="226"/>
        <v>12.21413721</v>
      </c>
      <c r="C49" s="656">
        <f t="shared" si="227"/>
        <v>13.31904676</v>
      </c>
      <c r="D49" s="112">
        <f t="shared" si="228"/>
        <v>29.52182952</v>
      </c>
      <c r="E49" s="656">
        <f t="shared" si="229"/>
        <v>19.53663447</v>
      </c>
      <c r="F49" s="112">
        <f t="shared" si="230"/>
        <v>58.26403326</v>
      </c>
      <c r="G49" s="113">
        <f t="shared" si="231"/>
        <v>67.14431878</v>
      </c>
      <c r="H49" s="689">
        <f t="shared" si="232"/>
        <v>100</v>
      </c>
      <c r="I49" s="40">
        <f t="shared" si="233"/>
        <v>100</v>
      </c>
      <c r="J49" s="100"/>
      <c r="K49" s="100"/>
      <c r="L49" s="100"/>
      <c r="O49" s="162" t="s">
        <v>85</v>
      </c>
      <c r="P49" s="112">
        <f t="shared" si="234"/>
        <v>27.11864407</v>
      </c>
      <c r="Q49" s="656">
        <f t="shared" si="235"/>
        <v>27.70590715</v>
      </c>
      <c r="R49" s="112">
        <f t="shared" ref="R49:R53" si="248">S9*100/$Y9</f>
        <v>23.27249022</v>
      </c>
      <c r="S49" s="656">
        <f t="shared" ref="S49:S53" si="249">T9*100/$Z9</f>
        <v>10.77716909</v>
      </c>
      <c r="T49" s="112">
        <f t="shared" si="236"/>
        <v>49.60886571</v>
      </c>
      <c r="U49" s="113">
        <f t="shared" si="237"/>
        <v>61.51692377</v>
      </c>
      <c r="V49" s="689">
        <f t="shared" si="238"/>
        <v>100</v>
      </c>
      <c r="W49" s="40">
        <f t="shared" si="239"/>
        <v>100</v>
      </c>
      <c r="Y49" s="100"/>
      <c r="Z49" s="100"/>
      <c r="AC49" s="162" t="s">
        <v>85</v>
      </c>
      <c r="AD49" s="112">
        <f t="shared" si="240"/>
        <v>26.75457252</v>
      </c>
      <c r="AE49" s="656">
        <f t="shared" si="241"/>
        <v>27.6937818</v>
      </c>
      <c r="AF49" s="112">
        <f t="shared" si="242"/>
        <v>21.18247554</v>
      </c>
      <c r="AG49" s="656">
        <f t="shared" si="243"/>
        <v>12.35679158</v>
      </c>
      <c r="AH49" s="112">
        <f t="shared" si="244"/>
        <v>52.06295194</v>
      </c>
      <c r="AI49" s="113">
        <f t="shared" si="245"/>
        <v>59.94942662</v>
      </c>
      <c r="AJ49" s="689">
        <f t="shared" si="246"/>
        <v>100</v>
      </c>
      <c r="AK49" s="40">
        <f t="shared" si="247"/>
        <v>100</v>
      </c>
    </row>
    <row r="50" ht="15.75" customHeight="1">
      <c r="A50" s="162" t="s">
        <v>87</v>
      </c>
      <c r="B50" s="112">
        <f t="shared" si="226"/>
        <v>11.66783462</v>
      </c>
      <c r="C50" s="656">
        <f t="shared" si="227"/>
        <v>11.57670027</v>
      </c>
      <c r="D50" s="112">
        <f t="shared" si="228"/>
        <v>16.29292221</v>
      </c>
      <c r="E50" s="656">
        <f t="shared" si="229"/>
        <v>14.16529198</v>
      </c>
      <c r="F50" s="112">
        <f t="shared" si="230"/>
        <v>72.03924317</v>
      </c>
      <c r="G50" s="113">
        <f t="shared" si="231"/>
        <v>74.25800775</v>
      </c>
      <c r="H50" s="689">
        <f t="shared" si="232"/>
        <v>100</v>
      </c>
      <c r="I50" s="40">
        <f t="shared" si="233"/>
        <v>100</v>
      </c>
      <c r="J50" s="100"/>
      <c r="K50" s="100"/>
      <c r="L50" s="100"/>
      <c r="O50" s="162" t="s">
        <v>87</v>
      </c>
      <c r="P50" s="112">
        <f t="shared" si="234"/>
        <v>9.290953545</v>
      </c>
      <c r="Q50" s="656">
        <f t="shared" si="235"/>
        <v>7.641029357</v>
      </c>
      <c r="R50" s="112">
        <f t="shared" si="248"/>
        <v>17.17603912</v>
      </c>
      <c r="S50" s="656">
        <f t="shared" si="249"/>
        <v>16.31441009</v>
      </c>
      <c r="T50" s="112">
        <f t="shared" si="236"/>
        <v>73.53300733</v>
      </c>
      <c r="U50" s="113">
        <f t="shared" si="237"/>
        <v>76.04456056</v>
      </c>
      <c r="V50" s="689">
        <f t="shared" si="238"/>
        <v>100</v>
      </c>
      <c r="W50" s="40">
        <f t="shared" si="239"/>
        <v>100</v>
      </c>
      <c r="Y50" s="100"/>
      <c r="Z50" s="100"/>
      <c r="AC50" s="162" t="s">
        <v>87</v>
      </c>
      <c r="AD50" s="112">
        <f t="shared" si="240"/>
        <v>10.01757469</v>
      </c>
      <c r="AE50" s="656">
        <f t="shared" si="241"/>
        <v>9.2224752</v>
      </c>
      <c r="AF50" s="112">
        <f t="shared" si="242"/>
        <v>19.68365554</v>
      </c>
      <c r="AG50" s="656">
        <f t="shared" si="243"/>
        <v>17.14194778</v>
      </c>
      <c r="AH50" s="112">
        <f t="shared" si="244"/>
        <v>70.29876977</v>
      </c>
      <c r="AI50" s="113">
        <f t="shared" si="245"/>
        <v>73.63557702</v>
      </c>
      <c r="AJ50" s="689">
        <f t="shared" si="246"/>
        <v>100</v>
      </c>
      <c r="AK50" s="40">
        <f t="shared" si="247"/>
        <v>100</v>
      </c>
    </row>
    <row r="51" ht="15.75" customHeight="1">
      <c r="A51" s="162" t="s">
        <v>89</v>
      </c>
      <c r="B51" s="112">
        <f t="shared" si="226"/>
        <v>12.52541684</v>
      </c>
      <c r="C51" s="656">
        <f t="shared" si="227"/>
        <v>10.06973951</v>
      </c>
      <c r="D51" s="112">
        <f t="shared" si="228"/>
        <v>21.6348109</v>
      </c>
      <c r="E51" s="656">
        <f t="shared" si="229"/>
        <v>21.63261084</v>
      </c>
      <c r="F51" s="112">
        <f t="shared" si="230"/>
        <v>65.83977227</v>
      </c>
      <c r="G51" s="113">
        <f t="shared" si="231"/>
        <v>68.29764965</v>
      </c>
      <c r="H51" s="689">
        <f t="shared" si="232"/>
        <v>100</v>
      </c>
      <c r="I51" s="40">
        <f t="shared" si="233"/>
        <v>100</v>
      </c>
      <c r="J51" s="100"/>
      <c r="K51" s="100"/>
      <c r="L51" s="100"/>
      <c r="O51" s="162" t="s">
        <v>89</v>
      </c>
      <c r="P51" s="112">
        <f t="shared" si="234"/>
        <v>21.83357879</v>
      </c>
      <c r="Q51" s="656">
        <f t="shared" si="235"/>
        <v>20.94059171</v>
      </c>
      <c r="R51" s="112">
        <f t="shared" si="248"/>
        <v>15.16936672</v>
      </c>
      <c r="S51" s="656">
        <f t="shared" si="249"/>
        <v>13.11752328</v>
      </c>
      <c r="T51" s="112">
        <f t="shared" si="236"/>
        <v>62.99705449</v>
      </c>
      <c r="U51" s="113">
        <f t="shared" si="237"/>
        <v>65.94188501</v>
      </c>
      <c r="V51" s="689">
        <f t="shared" si="238"/>
        <v>100</v>
      </c>
      <c r="W51" s="40">
        <f t="shared" si="239"/>
        <v>100</v>
      </c>
      <c r="Y51" s="100"/>
      <c r="Z51" s="100"/>
      <c r="AC51" s="162" t="s">
        <v>89</v>
      </c>
      <c r="AD51" s="112">
        <f t="shared" si="240"/>
        <v>24.58609272</v>
      </c>
      <c r="AE51" s="656">
        <f t="shared" si="241"/>
        <v>23.87002885</v>
      </c>
      <c r="AF51" s="112">
        <f t="shared" si="242"/>
        <v>14.98344371</v>
      </c>
      <c r="AG51" s="656">
        <f t="shared" si="243"/>
        <v>13.17408851</v>
      </c>
      <c r="AH51" s="112">
        <f t="shared" si="244"/>
        <v>60.43046358</v>
      </c>
      <c r="AI51" s="113">
        <f t="shared" si="245"/>
        <v>62.95588264</v>
      </c>
      <c r="AJ51" s="689">
        <f t="shared" si="246"/>
        <v>100</v>
      </c>
      <c r="AK51" s="40">
        <f t="shared" si="247"/>
        <v>100</v>
      </c>
    </row>
    <row r="52" ht="15.75" customHeight="1">
      <c r="A52" s="162" t="s">
        <v>91</v>
      </c>
      <c r="B52" s="112">
        <f t="shared" si="226"/>
        <v>9.048723898</v>
      </c>
      <c r="C52" s="656">
        <f t="shared" si="227"/>
        <v>8.180330658</v>
      </c>
      <c r="D52" s="112">
        <f t="shared" si="228"/>
        <v>23.10904872</v>
      </c>
      <c r="E52" s="656">
        <f t="shared" si="229"/>
        <v>17.24212028</v>
      </c>
      <c r="F52" s="112">
        <f t="shared" si="230"/>
        <v>67.84222738</v>
      </c>
      <c r="G52" s="113">
        <f t="shared" si="231"/>
        <v>74.57754907</v>
      </c>
      <c r="H52" s="689">
        <f t="shared" si="232"/>
        <v>100</v>
      </c>
      <c r="I52" s="40">
        <f t="shared" si="233"/>
        <v>100</v>
      </c>
      <c r="K52" s="100"/>
      <c r="L52" s="100"/>
      <c r="O52" s="162" t="s">
        <v>91</v>
      </c>
      <c r="P52" s="112">
        <f t="shared" si="234"/>
        <v>13.90944066</v>
      </c>
      <c r="Q52" s="656">
        <f t="shared" si="235"/>
        <v>10.94589918</v>
      </c>
      <c r="R52" s="112">
        <f t="shared" si="248"/>
        <v>21.5744303</v>
      </c>
      <c r="S52" s="656">
        <f t="shared" si="249"/>
        <v>14.80508228</v>
      </c>
      <c r="T52" s="112">
        <f t="shared" si="236"/>
        <v>64.51612903</v>
      </c>
      <c r="U52" s="113">
        <f t="shared" si="237"/>
        <v>74.24901854</v>
      </c>
      <c r="V52" s="689">
        <f t="shared" si="238"/>
        <v>100</v>
      </c>
      <c r="W52" s="40">
        <f t="shared" si="239"/>
        <v>100</v>
      </c>
      <c r="Y52" s="100"/>
      <c r="Z52" s="100"/>
      <c r="AC52" s="162" t="s">
        <v>91</v>
      </c>
      <c r="AD52" s="112">
        <f t="shared" si="240"/>
        <v>14.78658537</v>
      </c>
      <c r="AE52" s="656">
        <f t="shared" si="241"/>
        <v>12.35636477</v>
      </c>
      <c r="AF52" s="112">
        <f t="shared" si="242"/>
        <v>21.57012195</v>
      </c>
      <c r="AG52" s="656">
        <f t="shared" si="243"/>
        <v>16.449279</v>
      </c>
      <c r="AH52" s="112">
        <f t="shared" si="244"/>
        <v>63.64329268</v>
      </c>
      <c r="AI52" s="113">
        <f t="shared" si="245"/>
        <v>71.19435623</v>
      </c>
      <c r="AJ52" s="689">
        <f t="shared" si="246"/>
        <v>100</v>
      </c>
      <c r="AK52" s="40">
        <f t="shared" si="247"/>
        <v>100</v>
      </c>
    </row>
    <row r="53" ht="15.75" customHeight="1">
      <c r="A53" s="162" t="s">
        <v>93</v>
      </c>
      <c r="B53" s="112">
        <f t="shared" si="226"/>
        <v>15.3580673</v>
      </c>
      <c r="C53" s="656">
        <f t="shared" si="227"/>
        <v>16.94511738</v>
      </c>
      <c r="D53" s="112">
        <f t="shared" si="228"/>
        <v>20.68593615</v>
      </c>
      <c r="E53" s="656">
        <f t="shared" si="229"/>
        <v>17.70448854</v>
      </c>
      <c r="F53" s="112">
        <f t="shared" si="230"/>
        <v>63.95599655</v>
      </c>
      <c r="G53" s="113">
        <f t="shared" si="231"/>
        <v>65.35039408</v>
      </c>
      <c r="H53" s="689">
        <f t="shared" si="232"/>
        <v>100</v>
      </c>
      <c r="I53" s="40">
        <f t="shared" si="233"/>
        <v>100</v>
      </c>
      <c r="K53" s="100"/>
      <c r="L53" s="100"/>
      <c r="O53" s="162" t="s">
        <v>93</v>
      </c>
      <c r="P53" s="112">
        <f t="shared" si="234"/>
        <v>21.15349516</v>
      </c>
      <c r="Q53" s="656">
        <f t="shared" si="235"/>
        <v>21.70592055</v>
      </c>
      <c r="R53" s="112">
        <f t="shared" si="248"/>
        <v>20.20441686</v>
      </c>
      <c r="S53" s="656">
        <f t="shared" si="249"/>
        <v>17.33220633</v>
      </c>
      <c r="T53" s="112">
        <f t="shared" si="236"/>
        <v>58.64208797</v>
      </c>
      <c r="U53" s="113">
        <f t="shared" si="237"/>
        <v>60.96187312</v>
      </c>
      <c r="V53" s="689">
        <f t="shared" si="238"/>
        <v>100</v>
      </c>
      <c r="W53" s="40">
        <f t="shared" si="239"/>
        <v>100</v>
      </c>
      <c r="Y53" s="100"/>
      <c r="Z53" s="100"/>
      <c r="AC53" s="162" t="s">
        <v>93</v>
      </c>
      <c r="AD53" s="112">
        <f t="shared" si="240"/>
        <v>24.20194702</v>
      </c>
      <c r="AE53" s="656">
        <f t="shared" si="241"/>
        <v>24.61236857</v>
      </c>
      <c r="AF53" s="112">
        <f t="shared" si="242"/>
        <v>20.17206249</v>
      </c>
      <c r="AG53" s="656">
        <f t="shared" si="243"/>
        <v>16.60278842</v>
      </c>
      <c r="AH53" s="112">
        <f t="shared" si="244"/>
        <v>55.62599049</v>
      </c>
      <c r="AI53" s="113">
        <f t="shared" si="245"/>
        <v>58.78484301</v>
      </c>
      <c r="AJ53" s="689">
        <f t="shared" si="246"/>
        <v>100</v>
      </c>
      <c r="AK53" s="40">
        <f t="shared" si="247"/>
        <v>100</v>
      </c>
    </row>
    <row r="54" ht="15.75" customHeight="1">
      <c r="A54" s="162" t="s">
        <v>95</v>
      </c>
      <c r="B54" s="112">
        <f t="shared" si="226"/>
        <v>5.716023107</v>
      </c>
      <c r="C54" s="656">
        <f t="shared" si="227"/>
        <v>5.24526652</v>
      </c>
      <c r="D54" s="112">
        <f t="shared" si="228"/>
        <v>15.65825479</v>
      </c>
      <c r="E54" s="656">
        <f t="shared" si="229"/>
        <v>16.83447127</v>
      </c>
      <c r="F54" s="112">
        <f t="shared" si="230"/>
        <v>78.6257221</v>
      </c>
      <c r="G54" s="113">
        <f t="shared" si="231"/>
        <v>77.92026221</v>
      </c>
      <c r="H54" s="689">
        <f t="shared" si="232"/>
        <v>100</v>
      </c>
      <c r="I54" s="40">
        <f t="shared" si="233"/>
        <v>100</v>
      </c>
      <c r="K54" s="100"/>
      <c r="L54" s="100"/>
      <c r="O54" s="162" t="s">
        <v>95</v>
      </c>
      <c r="P54" s="112">
        <f t="shared" si="234"/>
        <v>23.33413519</v>
      </c>
      <c r="Q54" s="656">
        <f t="shared" si="235"/>
        <v>22.68386699</v>
      </c>
      <c r="R54" s="112"/>
      <c r="S54" s="656"/>
      <c r="T54" s="112">
        <f t="shared" si="236"/>
        <v>76.66586481</v>
      </c>
      <c r="U54" s="113">
        <f t="shared" si="237"/>
        <v>77.31613301</v>
      </c>
      <c r="V54" s="689">
        <f t="shared" si="238"/>
        <v>100</v>
      </c>
      <c r="W54" s="40">
        <f t="shared" si="239"/>
        <v>100</v>
      </c>
      <c r="Y54" s="100"/>
      <c r="Z54" s="100"/>
      <c r="AC54" s="162" t="s">
        <v>95</v>
      </c>
      <c r="AD54" s="112">
        <f t="shared" si="240"/>
        <v>11.53212521</v>
      </c>
      <c r="AE54" s="656">
        <f t="shared" si="241"/>
        <v>15.13804425</v>
      </c>
      <c r="AF54" s="112">
        <f t="shared" si="242"/>
        <v>12.71828666</v>
      </c>
      <c r="AG54" s="656">
        <f t="shared" si="243"/>
        <v>12.46710174</v>
      </c>
      <c r="AH54" s="112">
        <f t="shared" si="244"/>
        <v>75.74958814</v>
      </c>
      <c r="AI54" s="113">
        <f t="shared" si="245"/>
        <v>72.39485401</v>
      </c>
      <c r="AJ54" s="689">
        <f t="shared" si="246"/>
        <v>100</v>
      </c>
      <c r="AK54" s="40">
        <f t="shared" si="247"/>
        <v>100</v>
      </c>
    </row>
    <row r="55" ht="15.75" customHeight="1">
      <c r="A55" s="162" t="s">
        <v>97</v>
      </c>
      <c r="B55" s="112">
        <f t="shared" si="226"/>
        <v>10.78875793</v>
      </c>
      <c r="C55" s="656">
        <f t="shared" si="227"/>
        <v>9.599457087</v>
      </c>
      <c r="D55" s="112">
        <f t="shared" si="228"/>
        <v>26.56391659</v>
      </c>
      <c r="E55" s="656">
        <f t="shared" si="229"/>
        <v>24.70684495</v>
      </c>
      <c r="F55" s="112">
        <f t="shared" si="230"/>
        <v>62.64732548</v>
      </c>
      <c r="G55" s="113">
        <f t="shared" si="231"/>
        <v>65.69369796</v>
      </c>
      <c r="H55" s="689">
        <f t="shared" si="232"/>
        <v>100</v>
      </c>
      <c r="I55" s="40">
        <f t="shared" si="233"/>
        <v>100</v>
      </c>
      <c r="K55" s="100"/>
      <c r="L55" s="100"/>
      <c r="O55" s="162" t="s">
        <v>97</v>
      </c>
      <c r="P55" s="112">
        <f t="shared" si="234"/>
        <v>14.58621644</v>
      </c>
      <c r="Q55" s="656">
        <f t="shared" si="235"/>
        <v>13.30042928</v>
      </c>
      <c r="R55" s="112">
        <f>S15*100/$Y15</f>
        <v>28.02380293</v>
      </c>
      <c r="S55" s="656">
        <f>T15*100/$Z15</f>
        <v>25.5891986</v>
      </c>
      <c r="T55" s="112">
        <f t="shared" si="236"/>
        <v>57.38998063</v>
      </c>
      <c r="U55" s="113">
        <f t="shared" si="237"/>
        <v>61.11037212</v>
      </c>
      <c r="V55" s="689">
        <f t="shared" si="238"/>
        <v>100</v>
      </c>
      <c r="W55" s="40">
        <f t="shared" si="239"/>
        <v>100</v>
      </c>
      <c r="Y55" s="100"/>
      <c r="Z55" s="100"/>
      <c r="AC55" s="162" t="s">
        <v>97</v>
      </c>
      <c r="AD55" s="112">
        <f t="shared" si="240"/>
        <v>14.31213018</v>
      </c>
      <c r="AE55" s="656">
        <f t="shared" si="241"/>
        <v>14.81373761</v>
      </c>
      <c r="AF55" s="112">
        <f t="shared" si="242"/>
        <v>29.03106509</v>
      </c>
      <c r="AG55" s="656">
        <f t="shared" si="243"/>
        <v>26.02757672</v>
      </c>
      <c r="AH55" s="112">
        <f t="shared" si="244"/>
        <v>56.65680473</v>
      </c>
      <c r="AI55" s="113">
        <f t="shared" si="245"/>
        <v>59.15868567</v>
      </c>
      <c r="AJ55" s="689">
        <f t="shared" si="246"/>
        <v>100</v>
      </c>
      <c r="AK55" s="40">
        <f t="shared" si="247"/>
        <v>100</v>
      </c>
    </row>
    <row r="56" ht="15.75" customHeight="1">
      <c r="A56" s="162" t="s">
        <v>99</v>
      </c>
      <c r="B56" s="112">
        <f t="shared" si="226"/>
        <v>20.33652451</v>
      </c>
      <c r="C56" s="656">
        <f t="shared" si="227"/>
        <v>18.94538257</v>
      </c>
      <c r="D56" s="112">
        <f t="shared" si="228"/>
        <v>7.252683493</v>
      </c>
      <c r="E56" s="656">
        <f t="shared" si="229"/>
        <v>5.336199462</v>
      </c>
      <c r="F56" s="112">
        <f t="shared" si="230"/>
        <v>72.41079199</v>
      </c>
      <c r="G56" s="113">
        <f t="shared" si="231"/>
        <v>75.71841797</v>
      </c>
      <c r="H56" s="689">
        <f t="shared" si="232"/>
        <v>100</v>
      </c>
      <c r="I56" s="40">
        <f t="shared" si="233"/>
        <v>100</v>
      </c>
      <c r="K56" s="100"/>
      <c r="L56" s="100"/>
      <c r="O56" s="162" t="s">
        <v>99</v>
      </c>
      <c r="P56" s="112">
        <f t="shared" si="234"/>
        <v>32.47905372</v>
      </c>
      <c r="Q56" s="656">
        <f t="shared" si="235"/>
        <v>29.46950156</v>
      </c>
      <c r="R56" s="112"/>
      <c r="S56" s="656"/>
      <c r="T56" s="112">
        <f t="shared" si="236"/>
        <v>67.52094628</v>
      </c>
      <c r="U56" s="113">
        <f t="shared" si="237"/>
        <v>70.53049844</v>
      </c>
      <c r="V56" s="689">
        <f t="shared" si="238"/>
        <v>100</v>
      </c>
      <c r="W56" s="40">
        <f t="shared" si="239"/>
        <v>100</v>
      </c>
      <c r="Y56" s="100"/>
      <c r="Z56" s="100"/>
      <c r="AC56" s="162" t="s">
        <v>99</v>
      </c>
      <c r="AD56" s="112">
        <f t="shared" si="240"/>
        <v>31.4599686</v>
      </c>
      <c r="AE56" s="656">
        <f t="shared" si="241"/>
        <v>27.14838041</v>
      </c>
      <c r="AF56" s="112"/>
      <c r="AG56" s="656"/>
      <c r="AH56" s="112">
        <f t="shared" si="244"/>
        <v>68.5400314</v>
      </c>
      <c r="AI56" s="113">
        <f t="shared" si="245"/>
        <v>72.85161959</v>
      </c>
      <c r="AJ56" s="689">
        <f t="shared" si="246"/>
        <v>100</v>
      </c>
      <c r="AK56" s="40">
        <f t="shared" si="247"/>
        <v>100</v>
      </c>
    </row>
    <row r="57" ht="15.75" customHeight="1">
      <c r="A57" s="162" t="s">
        <v>101</v>
      </c>
      <c r="B57" s="112">
        <f t="shared" si="226"/>
        <v>10</v>
      </c>
      <c r="C57" s="656">
        <f t="shared" si="227"/>
        <v>8.423941205</v>
      </c>
      <c r="D57" s="112">
        <f t="shared" si="228"/>
        <v>25.65830721</v>
      </c>
      <c r="E57" s="656">
        <f t="shared" si="229"/>
        <v>23.43815689</v>
      </c>
      <c r="F57" s="112">
        <f t="shared" si="230"/>
        <v>64.34169279</v>
      </c>
      <c r="G57" s="113">
        <f t="shared" si="231"/>
        <v>68.13790191</v>
      </c>
      <c r="H57" s="689">
        <f t="shared" si="232"/>
        <v>100</v>
      </c>
      <c r="I57" s="40">
        <f t="shared" si="233"/>
        <v>100</v>
      </c>
      <c r="K57" s="100"/>
      <c r="L57" s="100"/>
      <c r="O57" s="162" t="s">
        <v>101</v>
      </c>
      <c r="P57" s="112">
        <f t="shared" si="234"/>
        <v>10.93394077</v>
      </c>
      <c r="Q57" s="656">
        <f t="shared" si="235"/>
        <v>9.233290223</v>
      </c>
      <c r="R57" s="112">
        <f t="shared" ref="R57:R62" si="250">S17*100/$Y17</f>
        <v>27.84738041</v>
      </c>
      <c r="S57" s="656">
        <f t="shared" ref="S57:S62" si="251">T17*100/$Z17</f>
        <v>24.83422282</v>
      </c>
      <c r="T57" s="112">
        <f t="shared" si="236"/>
        <v>61.21867882</v>
      </c>
      <c r="U57" s="113">
        <f t="shared" si="237"/>
        <v>65.93248696</v>
      </c>
      <c r="V57" s="689">
        <f t="shared" si="238"/>
        <v>100</v>
      </c>
      <c r="W57" s="40">
        <f t="shared" si="239"/>
        <v>100</v>
      </c>
      <c r="Y57" s="100"/>
      <c r="Z57" s="100"/>
      <c r="AC57" s="162" t="s">
        <v>101</v>
      </c>
      <c r="AD57" s="112">
        <f t="shared" si="240"/>
        <v>10.94765652</v>
      </c>
      <c r="AE57" s="656">
        <f t="shared" si="241"/>
        <v>9.399339209</v>
      </c>
      <c r="AF57" s="112">
        <f t="shared" ref="AF57:AF62" si="252">AG17*100/$AM17</f>
        <v>28.84023264</v>
      </c>
      <c r="AG57" s="656">
        <f t="shared" ref="AG57:AG62" si="253">AH17*100/$AN17</f>
        <v>26.19221938</v>
      </c>
      <c r="AH57" s="112">
        <f t="shared" si="244"/>
        <v>60.21211085</v>
      </c>
      <c r="AI57" s="113">
        <f t="shared" si="245"/>
        <v>64.40844142</v>
      </c>
      <c r="AJ57" s="689">
        <f t="shared" si="246"/>
        <v>100</v>
      </c>
      <c r="AK57" s="40">
        <f t="shared" si="247"/>
        <v>100</v>
      </c>
    </row>
    <row r="58" ht="15.75" customHeight="1">
      <c r="A58" s="162" t="s">
        <v>103</v>
      </c>
      <c r="B58" s="112">
        <f t="shared" si="226"/>
        <v>9.413580247</v>
      </c>
      <c r="C58" s="656">
        <f t="shared" si="227"/>
        <v>9.366279365</v>
      </c>
      <c r="D58" s="112">
        <f t="shared" si="228"/>
        <v>47.79835391</v>
      </c>
      <c r="E58" s="656">
        <f t="shared" si="229"/>
        <v>51.77035131</v>
      </c>
      <c r="F58" s="112">
        <f t="shared" si="230"/>
        <v>42.78806584</v>
      </c>
      <c r="G58" s="113">
        <f t="shared" si="231"/>
        <v>38.86336932</v>
      </c>
      <c r="H58" s="689">
        <f t="shared" si="232"/>
        <v>100</v>
      </c>
      <c r="I58" s="40">
        <f t="shared" si="233"/>
        <v>100</v>
      </c>
      <c r="K58" s="100"/>
      <c r="L58" s="100"/>
      <c r="O58" s="162" t="s">
        <v>103</v>
      </c>
      <c r="P58" s="112">
        <f t="shared" si="234"/>
        <v>10.08110147</v>
      </c>
      <c r="Q58" s="656">
        <f t="shared" si="235"/>
        <v>9.282351007</v>
      </c>
      <c r="R58" s="112">
        <f t="shared" si="250"/>
        <v>55.27159562</v>
      </c>
      <c r="S58" s="656">
        <f t="shared" si="251"/>
        <v>58.71122538</v>
      </c>
      <c r="T58" s="112">
        <f t="shared" si="236"/>
        <v>34.6473029</v>
      </c>
      <c r="U58" s="113">
        <f t="shared" si="237"/>
        <v>32.00642361</v>
      </c>
      <c r="V58" s="689">
        <f t="shared" si="238"/>
        <v>100</v>
      </c>
      <c r="W58" s="40">
        <f t="shared" si="239"/>
        <v>100</v>
      </c>
      <c r="Y58" s="100"/>
      <c r="Z58" s="100"/>
      <c r="AC58" s="162" t="s">
        <v>103</v>
      </c>
      <c r="AD58" s="112">
        <f t="shared" si="240"/>
        <v>8.366428382</v>
      </c>
      <c r="AE58" s="656">
        <f t="shared" si="241"/>
        <v>8.063338541</v>
      </c>
      <c r="AF58" s="112">
        <f t="shared" si="252"/>
        <v>57.14853058</v>
      </c>
      <c r="AG58" s="656">
        <f t="shared" si="253"/>
        <v>59.76930357</v>
      </c>
      <c r="AH58" s="112">
        <f t="shared" si="244"/>
        <v>34.48504104</v>
      </c>
      <c r="AI58" s="113">
        <f t="shared" si="245"/>
        <v>32.16735789</v>
      </c>
      <c r="AJ58" s="689">
        <f t="shared" si="246"/>
        <v>100</v>
      </c>
      <c r="AK58" s="40">
        <f t="shared" si="247"/>
        <v>100</v>
      </c>
    </row>
    <row r="59" ht="15.75" customHeight="1">
      <c r="A59" s="162" t="s">
        <v>105</v>
      </c>
      <c r="B59" s="112">
        <f t="shared" si="226"/>
        <v>3.47107438</v>
      </c>
      <c r="C59" s="656">
        <f t="shared" si="227"/>
        <v>2.873351075</v>
      </c>
      <c r="D59" s="112">
        <f t="shared" si="228"/>
        <v>23.63636364</v>
      </c>
      <c r="E59" s="656">
        <f t="shared" si="229"/>
        <v>21.40318016</v>
      </c>
      <c r="F59" s="112">
        <f t="shared" si="230"/>
        <v>72.89256198</v>
      </c>
      <c r="G59" s="113">
        <f t="shared" si="231"/>
        <v>75.72346877</v>
      </c>
      <c r="H59" s="689">
        <f t="shared" si="232"/>
        <v>100</v>
      </c>
      <c r="I59" s="40">
        <f t="shared" si="233"/>
        <v>100</v>
      </c>
      <c r="K59" s="100"/>
      <c r="L59" s="100"/>
      <c r="O59" s="162" t="s">
        <v>105</v>
      </c>
      <c r="P59" s="112">
        <f t="shared" si="234"/>
        <v>10.35441279</v>
      </c>
      <c r="Q59" s="656">
        <f t="shared" si="235"/>
        <v>7.800177423</v>
      </c>
      <c r="R59" s="112">
        <f t="shared" si="250"/>
        <v>18.65879083</v>
      </c>
      <c r="S59" s="656">
        <f t="shared" si="251"/>
        <v>17.92571655</v>
      </c>
      <c r="T59" s="112">
        <f t="shared" si="236"/>
        <v>70.98679639</v>
      </c>
      <c r="U59" s="113">
        <f t="shared" si="237"/>
        <v>74.27410603</v>
      </c>
      <c r="V59" s="689">
        <f t="shared" si="238"/>
        <v>100</v>
      </c>
      <c r="W59" s="40">
        <f t="shared" si="239"/>
        <v>100</v>
      </c>
      <c r="Y59" s="100"/>
      <c r="Z59" s="100"/>
      <c r="AC59" s="162" t="s">
        <v>105</v>
      </c>
      <c r="AD59" s="112">
        <f t="shared" si="240"/>
        <v>10.90750436</v>
      </c>
      <c r="AE59" s="656">
        <f t="shared" si="241"/>
        <v>8.295661332</v>
      </c>
      <c r="AF59" s="112">
        <f t="shared" si="252"/>
        <v>20.46247818</v>
      </c>
      <c r="AG59" s="656">
        <f t="shared" si="253"/>
        <v>19.84160617</v>
      </c>
      <c r="AH59" s="112">
        <f t="shared" si="244"/>
        <v>68.63001745</v>
      </c>
      <c r="AI59" s="113">
        <f t="shared" si="245"/>
        <v>71.86273249</v>
      </c>
      <c r="AJ59" s="689">
        <f t="shared" si="246"/>
        <v>100</v>
      </c>
      <c r="AK59" s="40">
        <f t="shared" si="247"/>
        <v>100</v>
      </c>
    </row>
    <row r="60" ht="15.75" customHeight="1">
      <c r="A60" s="162" t="s">
        <v>110</v>
      </c>
      <c r="B60" s="112">
        <f t="shared" si="226"/>
        <v>4.357642809</v>
      </c>
      <c r="C60" s="656">
        <f t="shared" si="227"/>
        <v>3.146199423</v>
      </c>
      <c r="D60" s="112">
        <f t="shared" si="228"/>
        <v>24.29442312</v>
      </c>
      <c r="E60" s="656">
        <f t="shared" si="229"/>
        <v>25.0845942</v>
      </c>
      <c r="F60" s="112">
        <f t="shared" si="230"/>
        <v>71.34793407</v>
      </c>
      <c r="G60" s="113">
        <f t="shared" si="231"/>
        <v>71.76920638</v>
      </c>
      <c r="H60" s="689">
        <f t="shared" si="232"/>
        <v>100</v>
      </c>
      <c r="I60" s="40">
        <f t="shared" si="233"/>
        <v>100</v>
      </c>
      <c r="K60" s="100"/>
      <c r="L60" s="100"/>
      <c r="O60" s="162" t="s">
        <v>110</v>
      </c>
      <c r="P60" s="112">
        <f t="shared" si="234"/>
        <v>9.806685461</v>
      </c>
      <c r="Q60" s="656">
        <f t="shared" si="235"/>
        <v>10.16573077</v>
      </c>
      <c r="R60" s="112">
        <f t="shared" si="250"/>
        <v>22.53322594</v>
      </c>
      <c r="S60" s="656">
        <f t="shared" si="251"/>
        <v>19.89657369</v>
      </c>
      <c r="T60" s="112">
        <f t="shared" si="236"/>
        <v>67.6600886</v>
      </c>
      <c r="U60" s="113">
        <f t="shared" si="237"/>
        <v>69.93769554</v>
      </c>
      <c r="V60" s="689">
        <f t="shared" si="238"/>
        <v>100</v>
      </c>
      <c r="W60" s="40">
        <f t="shared" si="239"/>
        <v>100</v>
      </c>
      <c r="Y60" s="100"/>
      <c r="Z60" s="100"/>
      <c r="AC60" s="162" t="s">
        <v>110</v>
      </c>
      <c r="AD60" s="112">
        <f t="shared" si="240"/>
        <v>11.03768967</v>
      </c>
      <c r="AE60" s="656">
        <f t="shared" si="241"/>
        <v>11.84890721</v>
      </c>
      <c r="AF60" s="112">
        <f t="shared" si="252"/>
        <v>23.34801762</v>
      </c>
      <c r="AG60" s="656">
        <f t="shared" si="253"/>
        <v>20.35750742</v>
      </c>
      <c r="AH60" s="112">
        <f t="shared" si="244"/>
        <v>65.61429271</v>
      </c>
      <c r="AI60" s="113">
        <f t="shared" si="245"/>
        <v>67.79358537</v>
      </c>
      <c r="AJ60" s="689">
        <f t="shared" si="246"/>
        <v>100</v>
      </c>
      <c r="AK60" s="40">
        <f t="shared" si="247"/>
        <v>100</v>
      </c>
    </row>
    <row r="61" ht="15.75" customHeight="1">
      <c r="A61" s="171" t="s">
        <v>113</v>
      </c>
      <c r="B61" s="119">
        <f t="shared" si="226"/>
        <v>7.418397626</v>
      </c>
      <c r="C61" s="657">
        <f t="shared" si="227"/>
        <v>7.001152823</v>
      </c>
      <c r="D61" s="119">
        <f t="shared" si="228"/>
        <v>17.08086053</v>
      </c>
      <c r="E61" s="657">
        <f t="shared" si="229"/>
        <v>16.16298076</v>
      </c>
      <c r="F61" s="119">
        <f t="shared" si="230"/>
        <v>75.50074184</v>
      </c>
      <c r="G61" s="120">
        <f t="shared" si="231"/>
        <v>76.83586642</v>
      </c>
      <c r="H61" s="691">
        <f t="shared" si="232"/>
        <v>100</v>
      </c>
      <c r="I61" s="59">
        <f t="shared" si="233"/>
        <v>100</v>
      </c>
      <c r="K61" s="100"/>
      <c r="L61" s="100"/>
      <c r="O61" s="171" t="s">
        <v>113</v>
      </c>
      <c r="P61" s="119">
        <f t="shared" si="234"/>
        <v>10.04723837</v>
      </c>
      <c r="Q61" s="657">
        <f t="shared" si="235"/>
        <v>8.202478367</v>
      </c>
      <c r="R61" s="119">
        <f t="shared" si="250"/>
        <v>20.03997093</v>
      </c>
      <c r="S61" s="657">
        <f t="shared" si="251"/>
        <v>18.11462142</v>
      </c>
      <c r="T61" s="119">
        <f t="shared" si="236"/>
        <v>69.9127907</v>
      </c>
      <c r="U61" s="120">
        <f t="shared" si="237"/>
        <v>73.68290021</v>
      </c>
      <c r="V61" s="691">
        <f t="shared" si="238"/>
        <v>100</v>
      </c>
      <c r="W61" s="59">
        <f t="shared" si="239"/>
        <v>100</v>
      </c>
      <c r="Y61" s="100"/>
      <c r="Z61" s="100"/>
      <c r="AC61" s="171" t="s">
        <v>113</v>
      </c>
      <c r="AD61" s="119">
        <f t="shared" si="240"/>
        <v>9.781302571</v>
      </c>
      <c r="AE61" s="657">
        <f t="shared" si="241"/>
        <v>8.91193069</v>
      </c>
      <c r="AF61" s="119">
        <f t="shared" si="252"/>
        <v>20.52391252</v>
      </c>
      <c r="AG61" s="657">
        <f t="shared" si="253"/>
        <v>19.48296827</v>
      </c>
      <c r="AH61" s="119">
        <f t="shared" si="244"/>
        <v>69.69478491</v>
      </c>
      <c r="AI61" s="120">
        <f t="shared" si="245"/>
        <v>71.60510104</v>
      </c>
      <c r="AJ61" s="691">
        <f t="shared" si="246"/>
        <v>100</v>
      </c>
      <c r="AK61" s="59">
        <f t="shared" si="247"/>
        <v>100</v>
      </c>
    </row>
    <row r="62" ht="15.75" customHeight="1">
      <c r="A62" s="277" t="s">
        <v>13</v>
      </c>
      <c r="B62" s="412">
        <f t="shared" si="226"/>
        <v>10.41784126</v>
      </c>
      <c r="C62" s="661">
        <f t="shared" si="227"/>
        <v>9.946990955</v>
      </c>
      <c r="D62" s="412">
        <f t="shared" si="228"/>
        <v>35.75894255</v>
      </c>
      <c r="E62" s="661">
        <f t="shared" si="229"/>
        <v>32.4526845</v>
      </c>
      <c r="F62" s="412">
        <f t="shared" si="230"/>
        <v>53.82321619</v>
      </c>
      <c r="G62" s="413">
        <f t="shared" si="231"/>
        <v>57.60032455</v>
      </c>
      <c r="H62" s="627">
        <f t="shared" si="232"/>
        <v>100</v>
      </c>
      <c r="I62" s="279">
        <f t="shared" si="233"/>
        <v>100</v>
      </c>
      <c r="K62" s="100"/>
      <c r="L62" s="100"/>
      <c r="O62" s="277" t="s">
        <v>13</v>
      </c>
      <c r="P62" s="412">
        <f t="shared" si="234"/>
        <v>14.79674628</v>
      </c>
      <c r="Q62" s="661">
        <f t="shared" si="235"/>
        <v>14.09872005</v>
      </c>
      <c r="R62" s="412">
        <f t="shared" si="250"/>
        <v>35.89706249</v>
      </c>
      <c r="S62" s="661">
        <f t="shared" si="251"/>
        <v>31.03138262</v>
      </c>
      <c r="T62" s="412">
        <f t="shared" si="236"/>
        <v>49.30619123</v>
      </c>
      <c r="U62" s="413">
        <f t="shared" si="237"/>
        <v>54.86989732</v>
      </c>
      <c r="V62" s="627">
        <f t="shared" si="238"/>
        <v>100</v>
      </c>
      <c r="W62" s="279">
        <f t="shared" si="239"/>
        <v>100</v>
      </c>
      <c r="Y62" s="100"/>
      <c r="Z62" s="100"/>
      <c r="AC62" s="277" t="s">
        <v>13</v>
      </c>
      <c r="AD62" s="412">
        <f t="shared" si="240"/>
        <v>13.78010768</v>
      </c>
      <c r="AE62" s="661">
        <f t="shared" si="241"/>
        <v>13.85852628</v>
      </c>
      <c r="AF62" s="412">
        <f t="shared" si="252"/>
        <v>36.17738736</v>
      </c>
      <c r="AG62" s="661">
        <f t="shared" si="253"/>
        <v>32.12527486</v>
      </c>
      <c r="AH62" s="412">
        <f t="shared" si="244"/>
        <v>50.04250496</v>
      </c>
      <c r="AI62" s="413">
        <f t="shared" si="245"/>
        <v>54.01619886</v>
      </c>
      <c r="AJ62" s="627">
        <f t="shared" si="246"/>
        <v>100</v>
      </c>
      <c r="AK62" s="279">
        <f t="shared" si="247"/>
        <v>100</v>
      </c>
    </row>
    <row r="63" ht="15.75" customHeight="1">
      <c r="B63" s="579" t="s">
        <v>277</v>
      </c>
      <c r="C63" s="211"/>
      <c r="D63" s="211"/>
      <c r="E63" s="211"/>
      <c r="F63" s="211"/>
      <c r="G63" s="211"/>
      <c r="H63" s="211"/>
      <c r="I63" s="17"/>
      <c r="P63" s="579" t="s">
        <v>277</v>
      </c>
      <c r="Q63" s="211"/>
      <c r="R63" s="211"/>
      <c r="S63" s="211"/>
      <c r="T63" s="211"/>
      <c r="U63" s="211"/>
      <c r="V63" s="211"/>
      <c r="W63" s="17"/>
      <c r="AD63" s="579" t="s">
        <v>277</v>
      </c>
      <c r="AE63" s="211"/>
      <c r="AF63" s="211"/>
      <c r="AG63" s="211"/>
      <c r="AH63" s="211"/>
      <c r="AI63" s="211"/>
      <c r="AJ63" s="211"/>
      <c r="AK63" s="17"/>
    </row>
    <row r="64" ht="15.75" customHeight="1">
      <c r="A64" s="269" t="s">
        <v>79</v>
      </c>
      <c r="B64" s="692" t="s">
        <v>261</v>
      </c>
      <c r="C64" s="693"/>
      <c r="D64" s="692" t="s">
        <v>262</v>
      </c>
      <c r="E64" s="693"/>
      <c r="F64" s="692" t="s">
        <v>263</v>
      </c>
      <c r="G64" s="694"/>
      <c r="H64" s="693" t="s">
        <v>245</v>
      </c>
      <c r="I64" s="695"/>
      <c r="O64" s="269" t="s">
        <v>79</v>
      </c>
      <c r="P64" s="174" t="s">
        <v>261</v>
      </c>
      <c r="Q64" s="670"/>
      <c r="R64" s="174" t="s">
        <v>262</v>
      </c>
      <c r="S64" s="670"/>
      <c r="T64" s="174" t="s">
        <v>263</v>
      </c>
      <c r="U64" s="671"/>
      <c r="V64" s="670" t="s">
        <v>245</v>
      </c>
      <c r="W64" s="672"/>
      <c r="AC64" s="269" t="s">
        <v>79</v>
      </c>
      <c r="AD64" s="174" t="s">
        <v>261</v>
      </c>
      <c r="AE64" s="670"/>
      <c r="AF64" s="174" t="s">
        <v>262</v>
      </c>
      <c r="AG64" s="670"/>
      <c r="AH64" s="174" t="s">
        <v>263</v>
      </c>
      <c r="AI64" s="671"/>
      <c r="AJ64" s="670" t="s">
        <v>245</v>
      </c>
      <c r="AK64" s="672"/>
    </row>
    <row r="65" ht="15.0" customHeight="1">
      <c r="A65" s="673"/>
      <c r="B65" s="674" t="s">
        <v>21</v>
      </c>
      <c r="C65" s="675" t="s">
        <v>44</v>
      </c>
      <c r="D65" s="676" t="s">
        <v>21</v>
      </c>
      <c r="E65" s="675" t="s">
        <v>44</v>
      </c>
      <c r="F65" s="676" t="s">
        <v>21</v>
      </c>
      <c r="G65" s="677" t="s">
        <v>44</v>
      </c>
      <c r="H65" s="678" t="s">
        <v>21</v>
      </c>
      <c r="I65" s="679" t="s">
        <v>44</v>
      </c>
      <c r="O65" s="673"/>
      <c r="P65" s="680" t="s">
        <v>21</v>
      </c>
      <c r="Q65" s="681" t="s">
        <v>44</v>
      </c>
      <c r="R65" s="682" t="s">
        <v>21</v>
      </c>
      <c r="S65" s="681" t="s">
        <v>44</v>
      </c>
      <c r="T65" s="682" t="s">
        <v>21</v>
      </c>
      <c r="U65" s="683" t="s">
        <v>44</v>
      </c>
      <c r="V65" s="684" t="s">
        <v>21</v>
      </c>
      <c r="W65" s="685" t="s">
        <v>44</v>
      </c>
      <c r="AC65" s="673"/>
      <c r="AD65" s="680" t="s">
        <v>21</v>
      </c>
      <c r="AE65" s="681" t="s">
        <v>44</v>
      </c>
      <c r="AF65" s="682" t="s">
        <v>21</v>
      </c>
      <c r="AG65" s="681" t="s">
        <v>44</v>
      </c>
      <c r="AH65" s="682" t="s">
        <v>21</v>
      </c>
      <c r="AI65" s="683" t="s">
        <v>44</v>
      </c>
      <c r="AJ65" s="684" t="s">
        <v>21</v>
      </c>
      <c r="AK65" s="685" t="s">
        <v>44</v>
      </c>
    </row>
    <row r="66" ht="15.75" customHeight="1">
      <c r="A66" s="159" t="s">
        <v>81</v>
      </c>
      <c r="B66" s="109">
        <f t="shared" ref="B66:B81" si="254">IF(ISBLANK(B7),"",B7*100/$K$22)</f>
        <v>3.219946125</v>
      </c>
      <c r="C66" s="110">
        <f t="shared" ref="C66:C81" si="255">IF(ISBLANK(C7),"",C7*100/$L$22)</f>
        <v>2.713207702</v>
      </c>
      <c r="D66" s="109">
        <f t="shared" ref="D66:D81" si="256">IF(ISBLANK(E7),"",E7*100/$K$22)</f>
        <v>17.32005262</v>
      </c>
      <c r="E66" s="653">
        <f t="shared" ref="E66:E81" si="257">IF(ISBLANK(F7),"",F7*100/$L$22)</f>
        <v>14.53272175</v>
      </c>
      <c r="F66" s="109">
        <f t="shared" ref="F66:F81" si="258">IF(ISBLANK(H7),"",H7*100/$K$22)</f>
        <v>7.440957214</v>
      </c>
      <c r="G66" s="110">
        <f t="shared" ref="G66:G81" si="259">IF(ISBLANK(I7),"",I7*100/$L$22)</f>
        <v>6.614733638</v>
      </c>
      <c r="H66" s="653">
        <f t="shared" ref="H66:H81" si="260">IF(ISBLANK(K7),"",K7*100/$K$22)</f>
        <v>27.98095596</v>
      </c>
      <c r="I66" s="111">
        <f t="shared" ref="I66:I81" si="261">IF(ISBLANK(L7),"",L7*100/$L$22)</f>
        <v>23.86066309</v>
      </c>
      <c r="O66" s="159" t="s">
        <v>81</v>
      </c>
      <c r="P66" s="109">
        <f t="shared" ref="P66:P81" si="262">P7*100/$Y$22</f>
        <v>3.909045519</v>
      </c>
      <c r="Q66" s="110">
        <f t="shared" ref="Q66:Q81" si="263">Q7*100/$Z$22</f>
        <v>2.763625961</v>
      </c>
      <c r="R66" s="109">
        <f>S7*100/$Y$22</f>
        <v>19.12394941</v>
      </c>
      <c r="S66" s="653">
        <f>T7*100/$Z$22</f>
        <v>15.17472969</v>
      </c>
      <c r="T66" s="109">
        <f t="shared" ref="T66:T81" si="264">V7*100/$Y$22</f>
        <v>7.827452775</v>
      </c>
      <c r="U66" s="110">
        <f t="shared" ref="U66:U81" si="265">W7*100/$Z$22</f>
        <v>6.345586995</v>
      </c>
      <c r="V66" s="653">
        <f t="shared" ref="V66:V81" si="266">Y7*100/$Y$22</f>
        <v>30.8604477</v>
      </c>
      <c r="W66" s="111">
        <f t="shared" ref="W66:W81" si="267">Z7*100/$Z$22</f>
        <v>24.28394265</v>
      </c>
      <c r="AC66" s="159" t="s">
        <v>81</v>
      </c>
      <c r="AD66" s="109">
        <f t="shared" ref="AD66:AD81" si="268">AD7*100/$AM$22</f>
        <v>2.968262964</v>
      </c>
      <c r="AE66" s="109">
        <f t="shared" ref="AE66:AE81" si="269">AE7*100/$AN$22</f>
        <v>2.549746857</v>
      </c>
      <c r="AF66" s="109">
        <f t="shared" ref="AF66:AF81" si="270">AG7*100/$AM$22</f>
        <v>17.08557665</v>
      </c>
      <c r="AG66" s="653">
        <f t="shared" ref="AG66:AG81" si="271">AH7*100/$AN$22</f>
        <v>14.71987216</v>
      </c>
      <c r="AH66" s="109">
        <f t="shared" ref="AH66:AH81" si="272">AJ7*100/$AM$22</f>
        <v>6.4139983</v>
      </c>
      <c r="AI66" s="110">
        <f t="shared" ref="AI66:AI81" si="273">AK7*100/$AN$22</f>
        <v>6.21586967</v>
      </c>
      <c r="AJ66" s="653">
        <f t="shared" ref="AJ66:AJ81" si="274">AM7*100/$AM$22</f>
        <v>26.46783791</v>
      </c>
      <c r="AK66" s="111">
        <f t="shared" ref="AK66:AK81" si="275">AN7*100/$AN$22</f>
        <v>23.48548868</v>
      </c>
    </row>
    <row r="67" ht="15.75" customHeight="1">
      <c r="A67" s="162" t="s">
        <v>83</v>
      </c>
      <c r="B67" s="112">
        <f t="shared" si="254"/>
        <v>0.1616237549</v>
      </c>
      <c r="C67" s="656">
        <f t="shared" si="255"/>
        <v>0.1774712338</v>
      </c>
      <c r="D67" s="112">
        <f t="shared" si="256"/>
        <v>0.400927144</v>
      </c>
      <c r="E67" s="656">
        <f t="shared" si="257"/>
        <v>0.374607995</v>
      </c>
      <c r="F67" s="112">
        <f t="shared" si="258"/>
        <v>1.641295496</v>
      </c>
      <c r="G67" s="113">
        <f t="shared" si="259"/>
        <v>1.746141035</v>
      </c>
      <c r="H67" s="656">
        <f t="shared" si="260"/>
        <v>2.203846395</v>
      </c>
      <c r="I67" s="114">
        <f t="shared" si="261"/>
        <v>2.298220264</v>
      </c>
      <c r="O67" s="162" t="s">
        <v>83</v>
      </c>
      <c r="P67" s="112">
        <f t="shared" si="262"/>
        <v>0.6157942914</v>
      </c>
      <c r="Q67" s="656">
        <f t="shared" si="263"/>
        <v>0.6161240082</v>
      </c>
      <c r="R67" s="112"/>
      <c r="S67" s="656"/>
      <c r="T67" s="112">
        <f t="shared" si="264"/>
        <v>1.607098277</v>
      </c>
      <c r="U67" s="113">
        <f t="shared" si="265"/>
        <v>1.719911425</v>
      </c>
      <c r="V67" s="656">
        <f t="shared" si="266"/>
        <v>2.222892569</v>
      </c>
      <c r="W67" s="114">
        <f t="shared" si="267"/>
        <v>2.336035433</v>
      </c>
      <c r="AC67" s="162" t="s">
        <v>83</v>
      </c>
      <c r="AD67" s="112">
        <f t="shared" si="268"/>
        <v>0.2266931142</v>
      </c>
      <c r="AE67" s="656">
        <f t="shared" si="269"/>
        <v>0.2289801417</v>
      </c>
      <c r="AF67" s="112">
        <f t="shared" si="270"/>
        <v>0.5128931709</v>
      </c>
      <c r="AG67" s="656">
        <f t="shared" si="271"/>
        <v>0.4697880168</v>
      </c>
      <c r="AH67" s="112">
        <f t="shared" si="272"/>
        <v>1.639274582</v>
      </c>
      <c r="AI67" s="113">
        <f t="shared" si="273"/>
        <v>1.743696254</v>
      </c>
      <c r="AJ67" s="656">
        <f t="shared" si="274"/>
        <v>2.378860867</v>
      </c>
      <c r="AK67" s="114">
        <f t="shared" si="275"/>
        <v>2.442464412</v>
      </c>
    </row>
    <row r="68" ht="15.75" customHeight="1">
      <c r="A68" s="162" t="s">
        <v>85</v>
      </c>
      <c r="B68" s="112">
        <f t="shared" si="254"/>
        <v>0.2944308714</v>
      </c>
      <c r="C68" s="656">
        <f t="shared" si="255"/>
        <v>0.3419534766</v>
      </c>
      <c r="D68" s="112">
        <f t="shared" si="256"/>
        <v>0.7116456806</v>
      </c>
      <c r="E68" s="656">
        <f t="shared" si="257"/>
        <v>0.5015839496</v>
      </c>
      <c r="F68" s="112">
        <f t="shared" si="258"/>
        <v>1.404497901</v>
      </c>
      <c r="G68" s="113">
        <f t="shared" si="259"/>
        <v>1.723864602</v>
      </c>
      <c r="H68" s="656">
        <f t="shared" si="260"/>
        <v>2.410574453</v>
      </c>
      <c r="I68" s="114">
        <f t="shared" si="261"/>
        <v>2.567402028</v>
      </c>
      <c r="O68" s="162" t="s">
        <v>85</v>
      </c>
      <c r="P68" s="112">
        <f t="shared" si="262"/>
        <v>0.8654406258</v>
      </c>
      <c r="Q68" s="656">
        <f t="shared" si="263"/>
        <v>0.9959964859</v>
      </c>
      <c r="R68" s="112">
        <f t="shared" ref="R68:R72" si="276">S9*100/$Y$22</f>
        <v>0.7426978447</v>
      </c>
      <c r="S68" s="656">
        <f t="shared" ref="S68:S72" si="277">T9*100/$Z$22</f>
        <v>0.3874272184</v>
      </c>
      <c r="T68" s="112">
        <f t="shared" si="264"/>
        <v>1.583173837</v>
      </c>
      <c r="U68" s="113">
        <f t="shared" si="265"/>
        <v>2.211464854</v>
      </c>
      <c r="V68" s="656">
        <f t="shared" si="266"/>
        <v>3.191312308</v>
      </c>
      <c r="W68" s="114">
        <f t="shared" si="267"/>
        <v>3.594888558</v>
      </c>
      <c r="AC68" s="162" t="s">
        <v>85</v>
      </c>
      <c r="AD68" s="112">
        <f t="shared" si="268"/>
        <v>0.8911873052</v>
      </c>
      <c r="AE68" s="656">
        <f t="shared" si="269"/>
        <v>1.046771781</v>
      </c>
      <c r="AF68" s="112">
        <f t="shared" si="270"/>
        <v>0.7055823179</v>
      </c>
      <c r="AG68" s="656">
        <f t="shared" si="271"/>
        <v>0.4670629968</v>
      </c>
      <c r="AH68" s="112">
        <f t="shared" si="272"/>
        <v>1.734202324</v>
      </c>
      <c r="AI68" s="113">
        <f t="shared" si="273"/>
        <v>2.265973224</v>
      </c>
      <c r="AJ68" s="656">
        <f t="shared" si="274"/>
        <v>3.330971947</v>
      </c>
      <c r="AK68" s="114">
        <f t="shared" si="275"/>
        <v>3.779808002</v>
      </c>
    </row>
    <row r="69" ht="15.75" customHeight="1">
      <c r="A69" s="162" t="s">
        <v>87</v>
      </c>
      <c r="B69" s="112">
        <f t="shared" si="254"/>
        <v>0.4172148092</v>
      </c>
      <c r="C69" s="656">
        <f t="shared" si="255"/>
        <v>0.4695892232</v>
      </c>
      <c r="D69" s="112">
        <f t="shared" si="256"/>
        <v>0.5825972562</v>
      </c>
      <c r="E69" s="656">
        <f t="shared" si="257"/>
        <v>0.5745910584</v>
      </c>
      <c r="F69" s="112">
        <f t="shared" si="258"/>
        <v>2.5759569</v>
      </c>
      <c r="G69" s="113">
        <f t="shared" si="259"/>
        <v>3.012150213</v>
      </c>
      <c r="H69" s="656">
        <f t="shared" si="260"/>
        <v>3.575768966</v>
      </c>
      <c r="I69" s="114">
        <f t="shared" si="261"/>
        <v>4.056330495</v>
      </c>
      <c r="O69" s="162" t="s">
        <v>87</v>
      </c>
      <c r="P69" s="112">
        <f t="shared" si="262"/>
        <v>0.3162186902</v>
      </c>
      <c r="Q69" s="656">
        <f t="shared" si="263"/>
        <v>0.2971931855</v>
      </c>
      <c r="R69" s="112">
        <f t="shared" si="276"/>
        <v>0.5845884996</v>
      </c>
      <c r="S69" s="656">
        <f t="shared" si="277"/>
        <v>0.6345390493</v>
      </c>
      <c r="T69" s="112">
        <f t="shared" si="264"/>
        <v>2.502704502</v>
      </c>
      <c r="U69" s="113">
        <f t="shared" si="265"/>
        <v>2.957706892</v>
      </c>
      <c r="V69" s="656">
        <f t="shared" si="266"/>
        <v>3.403511692</v>
      </c>
      <c r="W69" s="114">
        <f t="shared" si="267"/>
        <v>3.889439127</v>
      </c>
      <c r="AC69" s="162" t="s">
        <v>87</v>
      </c>
      <c r="AD69" s="112">
        <f t="shared" si="268"/>
        <v>0.4037971097</v>
      </c>
      <c r="AE69" s="656">
        <f t="shared" si="269"/>
        <v>0.368692485</v>
      </c>
      <c r="AF69" s="112">
        <f t="shared" si="270"/>
        <v>0.7934258997</v>
      </c>
      <c r="AG69" s="656">
        <f t="shared" si="271"/>
        <v>0.685294044</v>
      </c>
      <c r="AH69" s="112">
        <f t="shared" si="272"/>
        <v>2.833663927</v>
      </c>
      <c r="AI69" s="113">
        <f t="shared" si="273"/>
        <v>2.943774126</v>
      </c>
      <c r="AJ69" s="656">
        <f t="shared" si="274"/>
        <v>4.030886937</v>
      </c>
      <c r="AK69" s="114">
        <f t="shared" si="275"/>
        <v>3.997760655</v>
      </c>
    </row>
    <row r="70" ht="15.75" customHeight="1">
      <c r="A70" s="162" t="s">
        <v>89</v>
      </c>
      <c r="B70" s="112">
        <f t="shared" si="254"/>
        <v>0.3858923761</v>
      </c>
      <c r="C70" s="656">
        <f t="shared" si="255"/>
        <v>0.3810709731</v>
      </c>
      <c r="D70" s="112">
        <f t="shared" si="256"/>
        <v>0.6665413769</v>
      </c>
      <c r="E70" s="656">
        <f t="shared" si="257"/>
        <v>0.8186468034</v>
      </c>
      <c r="F70" s="112">
        <f t="shared" si="258"/>
        <v>2.028440769</v>
      </c>
      <c r="G70" s="113">
        <f t="shared" si="259"/>
        <v>2.584600305</v>
      </c>
      <c r="H70" s="656">
        <f t="shared" si="260"/>
        <v>3.080874522</v>
      </c>
      <c r="I70" s="114">
        <f t="shared" si="261"/>
        <v>3.784318081</v>
      </c>
      <c r="O70" s="162" t="s">
        <v>89</v>
      </c>
      <c r="P70" s="112">
        <f t="shared" si="262"/>
        <v>0.6168344845</v>
      </c>
      <c r="Q70" s="656">
        <f t="shared" si="263"/>
        <v>0.7853395628</v>
      </c>
      <c r="R70" s="112">
        <f t="shared" si="276"/>
        <v>0.4285595407</v>
      </c>
      <c r="S70" s="656">
        <f t="shared" si="277"/>
        <v>0.4919493268</v>
      </c>
      <c r="T70" s="112">
        <f t="shared" si="264"/>
        <v>1.779770325</v>
      </c>
      <c r="U70" s="113">
        <f t="shared" si="265"/>
        <v>2.473032848</v>
      </c>
      <c r="V70" s="656">
        <f t="shared" si="266"/>
        <v>2.825164351</v>
      </c>
      <c r="W70" s="114">
        <f t="shared" si="267"/>
        <v>3.750321737</v>
      </c>
      <c r="AC70" s="162" t="s">
        <v>89</v>
      </c>
      <c r="AD70" s="112">
        <f t="shared" si="268"/>
        <v>0.8415981865</v>
      </c>
      <c r="AE70" s="656">
        <f t="shared" si="269"/>
        <v>0.9813715168</v>
      </c>
      <c r="AF70" s="112">
        <f t="shared" si="270"/>
        <v>0.5128931709</v>
      </c>
      <c r="AG70" s="656">
        <f t="shared" si="271"/>
        <v>0.5416279678</v>
      </c>
      <c r="AH70" s="112">
        <f t="shared" si="272"/>
        <v>2.068574667</v>
      </c>
      <c r="AI70" s="113">
        <f t="shared" si="273"/>
        <v>2.58831317</v>
      </c>
      <c r="AJ70" s="656">
        <f t="shared" si="274"/>
        <v>3.423066024</v>
      </c>
      <c r="AK70" s="114">
        <f t="shared" si="275"/>
        <v>4.111312654</v>
      </c>
    </row>
    <row r="71" ht="15.75" customHeight="1">
      <c r="A71" s="162" t="s">
        <v>91</v>
      </c>
      <c r="B71" s="112">
        <f t="shared" si="254"/>
        <v>0.2443149784</v>
      </c>
      <c r="C71" s="656">
        <f t="shared" si="255"/>
        <v>0.2484026036</v>
      </c>
      <c r="D71" s="112">
        <f t="shared" si="256"/>
        <v>0.6239428679</v>
      </c>
      <c r="E71" s="656">
        <f t="shared" si="257"/>
        <v>0.523571448</v>
      </c>
      <c r="F71" s="112">
        <f t="shared" si="258"/>
        <v>1.831735889</v>
      </c>
      <c r="G71" s="113">
        <f t="shared" si="259"/>
        <v>2.264609847</v>
      </c>
      <c r="H71" s="656">
        <f t="shared" si="260"/>
        <v>2.699993736</v>
      </c>
      <c r="I71" s="114">
        <f t="shared" si="261"/>
        <v>3.036583898</v>
      </c>
      <c r="O71" s="162" t="s">
        <v>91</v>
      </c>
      <c r="P71" s="112">
        <f t="shared" si="262"/>
        <v>0.4888907381</v>
      </c>
      <c r="Q71" s="656">
        <f t="shared" si="263"/>
        <v>0.410041866</v>
      </c>
      <c r="R71" s="112">
        <f t="shared" si="276"/>
        <v>0.7583007406</v>
      </c>
      <c r="S71" s="656">
        <f t="shared" si="277"/>
        <v>0.5546098555</v>
      </c>
      <c r="T71" s="112">
        <f t="shared" si="264"/>
        <v>2.26762087</v>
      </c>
      <c r="U71" s="113">
        <f t="shared" si="265"/>
        <v>2.781425775</v>
      </c>
      <c r="V71" s="656">
        <f t="shared" si="266"/>
        <v>3.514812349</v>
      </c>
      <c r="W71" s="114">
        <f t="shared" si="267"/>
        <v>3.746077497</v>
      </c>
      <c r="AC71" s="162" t="s">
        <v>91</v>
      </c>
      <c r="AD71" s="112">
        <f t="shared" si="268"/>
        <v>0.5497308019</v>
      </c>
      <c r="AE71" s="656">
        <f t="shared" si="269"/>
        <v>0.4699813097</v>
      </c>
      <c r="AF71" s="112">
        <f t="shared" si="270"/>
        <v>0.8019268915</v>
      </c>
      <c r="AG71" s="656">
        <f t="shared" si="271"/>
        <v>0.6256576129</v>
      </c>
      <c r="AH71" s="112">
        <f t="shared" si="272"/>
        <v>2.366109379</v>
      </c>
      <c r="AI71" s="113">
        <f t="shared" si="273"/>
        <v>2.707917531</v>
      </c>
      <c r="AJ71" s="656">
        <f t="shared" si="274"/>
        <v>3.717767073</v>
      </c>
      <c r="AK71" s="114">
        <f t="shared" si="275"/>
        <v>3.803556453</v>
      </c>
    </row>
    <row r="72" ht="15.75" customHeight="1">
      <c r="A72" s="162" t="s">
        <v>93</v>
      </c>
      <c r="B72" s="112">
        <f t="shared" si="254"/>
        <v>0.8920628954</v>
      </c>
      <c r="C72" s="656">
        <f t="shared" si="255"/>
        <v>1.07186185</v>
      </c>
      <c r="D72" s="112">
        <f t="shared" si="256"/>
        <v>1.201528535</v>
      </c>
      <c r="E72" s="656">
        <f t="shared" si="257"/>
        <v>1.119895804</v>
      </c>
      <c r="F72" s="112">
        <f t="shared" si="258"/>
        <v>3.714840569</v>
      </c>
      <c r="G72" s="113">
        <f t="shared" si="259"/>
        <v>4.133733201</v>
      </c>
      <c r="H72" s="656">
        <f t="shared" si="260"/>
        <v>5.808431999</v>
      </c>
      <c r="I72" s="114">
        <f t="shared" si="261"/>
        <v>6.325490855</v>
      </c>
      <c r="O72" s="162" t="s">
        <v>93</v>
      </c>
      <c r="P72" s="112">
        <f t="shared" si="262"/>
        <v>1.205583756</v>
      </c>
      <c r="Q72" s="656">
        <f t="shared" si="263"/>
        <v>1.359057364</v>
      </c>
      <c r="R72" s="112">
        <f t="shared" si="276"/>
        <v>1.151493717</v>
      </c>
      <c r="S72" s="656">
        <f t="shared" si="277"/>
        <v>1.085209106</v>
      </c>
      <c r="T72" s="112">
        <f t="shared" si="264"/>
        <v>3.342140301</v>
      </c>
      <c r="U72" s="113">
        <f t="shared" si="265"/>
        <v>3.816962398</v>
      </c>
      <c r="V72" s="656">
        <f t="shared" si="266"/>
        <v>5.699217775</v>
      </c>
      <c r="W72" s="114">
        <f t="shared" si="267"/>
        <v>6.261228868</v>
      </c>
      <c r="AC72" s="162" t="s">
        <v>93</v>
      </c>
      <c r="AD72" s="112">
        <f t="shared" si="268"/>
        <v>1.514593369</v>
      </c>
      <c r="AE72" s="656">
        <f t="shared" si="269"/>
        <v>1.640240182</v>
      </c>
      <c r="AF72" s="112">
        <f t="shared" si="270"/>
        <v>1.26239728</v>
      </c>
      <c r="AG72" s="656">
        <f t="shared" si="271"/>
        <v>1.106458349</v>
      </c>
      <c r="AH72" s="112">
        <f t="shared" si="272"/>
        <v>3.481156135</v>
      </c>
      <c r="AI72" s="113">
        <f t="shared" si="273"/>
        <v>3.917593764</v>
      </c>
      <c r="AJ72" s="656">
        <f t="shared" si="274"/>
        <v>6.258146784</v>
      </c>
      <c r="AK72" s="114">
        <f t="shared" si="275"/>
        <v>6.664292295</v>
      </c>
    </row>
    <row r="73" ht="15.75" customHeight="1">
      <c r="A73" s="162" t="s">
        <v>95</v>
      </c>
      <c r="B73" s="112">
        <f t="shared" si="254"/>
        <v>0.2355446971</v>
      </c>
      <c r="C73" s="656">
        <f t="shared" si="255"/>
        <v>0.1831486471</v>
      </c>
      <c r="D73" s="112">
        <f t="shared" si="256"/>
        <v>0.6452421224</v>
      </c>
      <c r="E73" s="656">
        <f t="shared" si="257"/>
        <v>0.5878081936</v>
      </c>
      <c r="F73" s="112">
        <f t="shared" si="258"/>
        <v>3.239992483</v>
      </c>
      <c r="G73" s="113">
        <f t="shared" si="259"/>
        <v>2.720736983</v>
      </c>
      <c r="H73" s="656">
        <f t="shared" si="260"/>
        <v>4.120779302</v>
      </c>
      <c r="I73" s="114">
        <f t="shared" si="261"/>
        <v>3.491693823</v>
      </c>
      <c r="O73" s="162" t="s">
        <v>95</v>
      </c>
      <c r="P73" s="112">
        <f t="shared" si="262"/>
        <v>1.008987268</v>
      </c>
      <c r="Q73" s="656">
        <f t="shared" si="263"/>
        <v>0.9298344214</v>
      </c>
      <c r="R73" s="112"/>
      <c r="S73" s="656"/>
      <c r="T73" s="112">
        <f t="shared" si="264"/>
        <v>3.315095282</v>
      </c>
      <c r="U73" s="113">
        <f t="shared" si="265"/>
        <v>3.16926571</v>
      </c>
      <c r="V73" s="656">
        <f t="shared" si="266"/>
        <v>4.32408255</v>
      </c>
      <c r="W73" s="114">
        <f t="shared" si="267"/>
        <v>4.099100131</v>
      </c>
      <c r="AC73" s="162" t="s">
        <v>95</v>
      </c>
      <c r="AD73" s="112">
        <f t="shared" si="268"/>
        <v>0.4958911873</v>
      </c>
      <c r="AE73" s="656">
        <f t="shared" si="269"/>
        <v>0.5750443394</v>
      </c>
      <c r="AF73" s="112">
        <f t="shared" si="270"/>
        <v>0.546897138</v>
      </c>
      <c r="AG73" s="656">
        <f t="shared" si="271"/>
        <v>0.4735840487</v>
      </c>
      <c r="AH73" s="112">
        <f t="shared" si="272"/>
        <v>3.257296685</v>
      </c>
      <c r="AI73" s="113">
        <f t="shared" si="273"/>
        <v>2.750041572</v>
      </c>
      <c r="AJ73" s="656">
        <f t="shared" si="274"/>
        <v>4.30008501</v>
      </c>
      <c r="AK73" s="114">
        <f t="shared" si="275"/>
        <v>3.79866996</v>
      </c>
    </row>
    <row r="74" ht="15.75" customHeight="1">
      <c r="A74" s="162" t="s">
        <v>97</v>
      </c>
      <c r="B74" s="112">
        <f t="shared" si="254"/>
        <v>0.8945686901</v>
      </c>
      <c r="C74" s="656">
        <f t="shared" si="255"/>
        <v>0.9485146494</v>
      </c>
      <c r="D74" s="112">
        <f t="shared" si="256"/>
        <v>2.202593497</v>
      </c>
      <c r="E74" s="656">
        <f t="shared" si="257"/>
        <v>2.441263518</v>
      </c>
      <c r="F74" s="112">
        <f t="shared" si="258"/>
        <v>5.19451231</v>
      </c>
      <c r="G74" s="113">
        <f t="shared" si="259"/>
        <v>6.491141564</v>
      </c>
      <c r="H74" s="656">
        <f t="shared" si="260"/>
        <v>8.291674497</v>
      </c>
      <c r="I74" s="114">
        <f t="shared" si="261"/>
        <v>9.880919731</v>
      </c>
      <c r="O74" s="162" t="s">
        <v>97</v>
      </c>
      <c r="P74" s="112">
        <f t="shared" si="262"/>
        <v>1.096363485</v>
      </c>
      <c r="Q74" s="656">
        <f t="shared" si="263"/>
        <v>1.18265828</v>
      </c>
      <c r="R74" s="112">
        <f>S15*100/$Y$22</f>
        <v>2.106390946</v>
      </c>
      <c r="S74" s="656">
        <f>T15*100/$Z$22</f>
        <v>2.275360966</v>
      </c>
      <c r="T74" s="112">
        <f t="shared" si="264"/>
        <v>4.313680619</v>
      </c>
      <c r="U74" s="113">
        <f t="shared" si="265"/>
        <v>5.433861275</v>
      </c>
      <c r="V74" s="656">
        <f t="shared" si="266"/>
        <v>7.51643505</v>
      </c>
      <c r="W74" s="114">
        <f t="shared" si="267"/>
        <v>8.891880521</v>
      </c>
      <c r="AC74" s="162" t="s">
        <v>97</v>
      </c>
      <c r="AD74" s="112">
        <f t="shared" si="268"/>
        <v>1.09662794</v>
      </c>
      <c r="AE74" s="656">
        <f t="shared" si="269"/>
        <v>1.317202776</v>
      </c>
      <c r="AF74" s="112">
        <f t="shared" si="270"/>
        <v>2.224426183</v>
      </c>
      <c r="AG74" s="656">
        <f t="shared" si="271"/>
        <v>2.314311028</v>
      </c>
      <c r="AH74" s="112">
        <f t="shared" si="272"/>
        <v>4.341173137</v>
      </c>
      <c r="AI74" s="113">
        <f t="shared" si="273"/>
        <v>5.260251467</v>
      </c>
      <c r="AJ74" s="656">
        <f t="shared" si="274"/>
        <v>7.66222726</v>
      </c>
      <c r="AK74" s="114">
        <f t="shared" si="275"/>
        <v>8.891765271</v>
      </c>
    </row>
    <row r="75" ht="15.75" customHeight="1">
      <c r="A75" s="162" t="s">
        <v>99</v>
      </c>
      <c r="B75" s="112">
        <f t="shared" si="254"/>
        <v>0.8782810249</v>
      </c>
      <c r="C75" s="656">
        <f t="shared" si="255"/>
        <v>1.01196803</v>
      </c>
      <c r="D75" s="112">
        <f t="shared" si="256"/>
        <v>0.3132243313</v>
      </c>
      <c r="E75" s="656">
        <f t="shared" si="257"/>
        <v>0.2850332127</v>
      </c>
      <c r="F75" s="112">
        <f t="shared" si="258"/>
        <v>3.127231723</v>
      </c>
      <c r="G75" s="113">
        <f t="shared" si="259"/>
        <v>4.044500976</v>
      </c>
      <c r="H75" s="656">
        <f t="shared" si="260"/>
        <v>4.318737079</v>
      </c>
      <c r="I75" s="114">
        <f t="shared" si="261"/>
        <v>5.341502219</v>
      </c>
      <c r="O75" s="162" t="s">
        <v>99</v>
      </c>
      <c r="P75" s="112">
        <f t="shared" si="262"/>
        <v>1.370974453</v>
      </c>
      <c r="Q75" s="656">
        <f t="shared" si="263"/>
        <v>1.71875393</v>
      </c>
      <c r="R75" s="112"/>
      <c r="S75" s="656"/>
      <c r="T75" s="112">
        <f t="shared" si="264"/>
        <v>2.850128984</v>
      </c>
      <c r="U75" s="113">
        <f t="shared" si="265"/>
        <v>4.113560291</v>
      </c>
      <c r="V75" s="656">
        <f t="shared" si="266"/>
        <v>4.221103437</v>
      </c>
      <c r="W75" s="114">
        <f t="shared" si="267"/>
        <v>5.832314221</v>
      </c>
      <c r="AC75" s="162" t="s">
        <v>99</v>
      </c>
      <c r="AD75" s="112">
        <f t="shared" si="268"/>
        <v>1.419665628</v>
      </c>
      <c r="AE75" s="656">
        <f t="shared" si="269"/>
        <v>1.551827822</v>
      </c>
      <c r="AF75" s="112">
        <f t="shared" si="270"/>
        <v>0</v>
      </c>
      <c r="AG75" s="656">
        <f t="shared" si="271"/>
        <v>0</v>
      </c>
      <c r="AH75" s="112">
        <f t="shared" si="272"/>
        <v>3.092944177</v>
      </c>
      <c r="AI75" s="113">
        <f t="shared" si="273"/>
        <v>4.164269412</v>
      </c>
      <c r="AJ75" s="656">
        <f t="shared" si="274"/>
        <v>4.512609804</v>
      </c>
      <c r="AK75" s="114">
        <f t="shared" si="275"/>
        <v>5.716097233</v>
      </c>
    </row>
    <row r="76" ht="15.75" customHeight="1">
      <c r="A76" s="162" t="s">
        <v>101</v>
      </c>
      <c r="B76" s="112">
        <f t="shared" si="254"/>
        <v>0.7993484934</v>
      </c>
      <c r="C76" s="656">
        <f t="shared" si="255"/>
        <v>0.6530846659</v>
      </c>
      <c r="D76" s="112">
        <f t="shared" si="256"/>
        <v>2.050992921</v>
      </c>
      <c r="E76" s="656">
        <f t="shared" si="257"/>
        <v>1.817094931</v>
      </c>
      <c r="F76" s="112">
        <f t="shared" si="258"/>
        <v>5.143143519</v>
      </c>
      <c r="G76" s="113">
        <f t="shared" si="259"/>
        <v>5.282541487</v>
      </c>
      <c r="H76" s="656">
        <f t="shared" si="260"/>
        <v>7.993484934</v>
      </c>
      <c r="I76" s="114">
        <f t="shared" si="261"/>
        <v>7.752721084</v>
      </c>
      <c r="O76" s="162" t="s">
        <v>101</v>
      </c>
      <c r="P76" s="112">
        <f t="shared" si="262"/>
        <v>0.79886827</v>
      </c>
      <c r="Q76" s="656">
        <f t="shared" si="263"/>
        <v>0.6825283851</v>
      </c>
      <c r="R76" s="112">
        <f t="shared" ref="R76:R81" si="278">S17*100/$Y$22</f>
        <v>2.034617625</v>
      </c>
      <c r="S76" s="656">
        <f t="shared" ref="S76:S81" si="279">T17*100/$Z$22</f>
        <v>1.835755358</v>
      </c>
      <c r="T76" s="112">
        <f t="shared" si="264"/>
        <v>4.472830157</v>
      </c>
      <c r="U76" s="113">
        <f t="shared" si="265"/>
        <v>4.873754941</v>
      </c>
      <c r="V76" s="656">
        <f t="shared" si="266"/>
        <v>7.306316052</v>
      </c>
      <c r="W76" s="114">
        <f t="shared" si="267"/>
        <v>7.392038684</v>
      </c>
      <c r="AC76" s="162" t="s">
        <v>101</v>
      </c>
      <c r="AD76" s="112">
        <f t="shared" si="268"/>
        <v>0.9067724568</v>
      </c>
      <c r="AE76" s="656">
        <f t="shared" si="269"/>
        <v>0.7347269963</v>
      </c>
      <c r="AF76" s="112">
        <f t="shared" si="270"/>
        <v>2.388778691</v>
      </c>
      <c r="AG76" s="656">
        <f t="shared" si="271"/>
        <v>2.047391869</v>
      </c>
      <c r="AH76" s="112">
        <f t="shared" si="272"/>
        <v>4.987248512</v>
      </c>
      <c r="AI76" s="113">
        <f t="shared" si="273"/>
        <v>5.034675273</v>
      </c>
      <c r="AJ76" s="656">
        <f t="shared" si="274"/>
        <v>8.28279966</v>
      </c>
      <c r="AK76" s="114">
        <f t="shared" si="275"/>
        <v>7.816794138</v>
      </c>
    </row>
    <row r="77" ht="15.75" customHeight="1">
      <c r="A77" s="162" t="s">
        <v>103</v>
      </c>
      <c r="B77" s="112">
        <f t="shared" si="254"/>
        <v>1.146401052</v>
      </c>
      <c r="C77" s="656">
        <f t="shared" si="255"/>
        <v>0.9409454463</v>
      </c>
      <c r="D77" s="112">
        <f t="shared" si="256"/>
        <v>5.820960972</v>
      </c>
      <c r="E77" s="656">
        <f t="shared" si="257"/>
        <v>5.200899357</v>
      </c>
      <c r="F77" s="112">
        <f t="shared" si="258"/>
        <v>5.210799975</v>
      </c>
      <c r="G77" s="113">
        <f t="shared" si="259"/>
        <v>3.904251514</v>
      </c>
      <c r="H77" s="656">
        <f t="shared" si="260"/>
        <v>12.178162</v>
      </c>
      <c r="I77" s="114">
        <f t="shared" si="261"/>
        <v>10.04609632</v>
      </c>
      <c r="O77" s="162" t="s">
        <v>103</v>
      </c>
      <c r="P77" s="112">
        <f t="shared" si="262"/>
        <v>1.111966381</v>
      </c>
      <c r="Q77" s="656">
        <f t="shared" si="263"/>
        <v>0.8622493455</v>
      </c>
      <c r="R77" s="112">
        <f t="shared" si="278"/>
        <v>6.096571524</v>
      </c>
      <c r="S77" s="656">
        <f t="shared" si="279"/>
        <v>5.453760111</v>
      </c>
      <c r="T77" s="112">
        <f t="shared" si="264"/>
        <v>3.821669302</v>
      </c>
      <c r="U77" s="113">
        <f t="shared" si="265"/>
        <v>2.97311724</v>
      </c>
      <c r="V77" s="656">
        <f t="shared" si="266"/>
        <v>11.03020721</v>
      </c>
      <c r="W77" s="114">
        <f t="shared" si="267"/>
        <v>9.289126696</v>
      </c>
      <c r="AC77" s="162" t="s">
        <v>103</v>
      </c>
      <c r="AD77" s="112">
        <f t="shared" si="268"/>
        <v>0.8954378011</v>
      </c>
      <c r="AE77" s="656">
        <f t="shared" si="269"/>
        <v>0.7264728718</v>
      </c>
      <c r="AF77" s="112">
        <f t="shared" si="270"/>
        <v>6.116463587</v>
      </c>
      <c r="AG77" s="656">
        <f t="shared" si="271"/>
        <v>5.384962741</v>
      </c>
      <c r="AH77" s="112">
        <f t="shared" si="272"/>
        <v>3.690847266</v>
      </c>
      <c r="AI77" s="113">
        <f t="shared" si="273"/>
        <v>2.898143584</v>
      </c>
      <c r="AJ77" s="656">
        <f t="shared" si="274"/>
        <v>10.70274865</v>
      </c>
      <c r="AK77" s="114">
        <f t="shared" si="275"/>
        <v>9.009579197</v>
      </c>
    </row>
    <row r="78" ht="15.75" customHeight="1">
      <c r="A78" s="162" t="s">
        <v>105</v>
      </c>
      <c r="B78" s="112">
        <f t="shared" si="254"/>
        <v>0.1052433753</v>
      </c>
      <c r="C78" s="656">
        <f t="shared" si="255"/>
        <v>0.09529819522</v>
      </c>
      <c r="D78" s="112">
        <f t="shared" si="256"/>
        <v>0.7166572699</v>
      </c>
      <c r="E78" s="656">
        <f t="shared" si="257"/>
        <v>0.7098625918</v>
      </c>
      <c r="F78" s="112">
        <f t="shared" si="258"/>
        <v>2.210110881</v>
      </c>
      <c r="G78" s="113">
        <f t="shared" si="259"/>
        <v>2.511461259</v>
      </c>
      <c r="H78" s="656">
        <f t="shared" si="260"/>
        <v>3.032011527</v>
      </c>
      <c r="I78" s="114">
        <f t="shared" si="261"/>
        <v>3.316622046</v>
      </c>
      <c r="O78" s="162" t="s">
        <v>105</v>
      </c>
      <c r="P78" s="112">
        <f t="shared" si="262"/>
        <v>0.3099775318</v>
      </c>
      <c r="Q78" s="656">
        <f t="shared" si="263"/>
        <v>0.268671563</v>
      </c>
      <c r="R78" s="112">
        <f t="shared" si="278"/>
        <v>0.5585836731</v>
      </c>
      <c r="S78" s="656">
        <f t="shared" si="279"/>
        <v>0.6174385556</v>
      </c>
      <c r="T78" s="112">
        <f t="shared" si="264"/>
        <v>2.125114421</v>
      </c>
      <c r="U78" s="113">
        <f t="shared" si="265"/>
        <v>2.55831875</v>
      </c>
      <c r="V78" s="656">
        <f t="shared" si="266"/>
        <v>2.993675626</v>
      </c>
      <c r="W78" s="114">
        <f t="shared" si="267"/>
        <v>3.444428869</v>
      </c>
      <c r="AC78" s="162" t="s">
        <v>105</v>
      </c>
      <c r="AD78" s="112">
        <f t="shared" si="268"/>
        <v>0.3542079909</v>
      </c>
      <c r="AE78" s="656">
        <f t="shared" si="269"/>
        <v>0.288807867</v>
      </c>
      <c r="AF78" s="112">
        <f t="shared" si="270"/>
        <v>0.664494191</v>
      </c>
      <c r="AG78" s="656">
        <f t="shared" si="271"/>
        <v>0.6907721672</v>
      </c>
      <c r="AH78" s="112">
        <f t="shared" si="272"/>
        <v>2.228676679</v>
      </c>
      <c r="AI78" s="113">
        <f t="shared" si="273"/>
        <v>2.501852674</v>
      </c>
      <c r="AJ78" s="656">
        <f t="shared" si="274"/>
        <v>3.247378861</v>
      </c>
      <c r="AK78" s="114">
        <f t="shared" si="275"/>
        <v>3.481432708</v>
      </c>
    </row>
    <row r="79" ht="15.75" customHeight="1">
      <c r="A79" s="162" t="s">
        <v>110</v>
      </c>
      <c r="B79" s="112">
        <f t="shared" si="254"/>
        <v>0.2418091837</v>
      </c>
      <c r="C79" s="656">
        <f t="shared" si="255"/>
        <v>0.2338992457</v>
      </c>
      <c r="D79" s="112">
        <f t="shared" si="256"/>
        <v>1.348117522</v>
      </c>
      <c r="E79" s="656">
        <f t="shared" si="257"/>
        <v>1.864874686</v>
      </c>
      <c r="F79" s="112">
        <f t="shared" si="258"/>
        <v>3.959155547</v>
      </c>
      <c r="G79" s="113">
        <f t="shared" si="259"/>
        <v>5.335568721</v>
      </c>
      <c r="H79" s="656">
        <f t="shared" si="260"/>
        <v>5.549082253</v>
      </c>
      <c r="I79" s="114">
        <f t="shared" si="261"/>
        <v>7.434342652</v>
      </c>
      <c r="O79" s="162" t="s">
        <v>110</v>
      </c>
      <c r="P79" s="112">
        <f t="shared" si="262"/>
        <v>0.5065740201</v>
      </c>
      <c r="Q79" s="656">
        <f t="shared" si="263"/>
        <v>0.7498077716</v>
      </c>
      <c r="R79" s="112">
        <f t="shared" si="278"/>
        <v>1.163976034</v>
      </c>
      <c r="S79" s="656">
        <f t="shared" si="279"/>
        <v>1.467538922</v>
      </c>
      <c r="T79" s="112">
        <f t="shared" si="264"/>
        <v>3.495048681</v>
      </c>
      <c r="U79" s="113">
        <f t="shared" si="265"/>
        <v>5.158490701</v>
      </c>
      <c r="V79" s="656">
        <f t="shared" si="266"/>
        <v>5.165598735</v>
      </c>
      <c r="W79" s="114">
        <f t="shared" si="267"/>
        <v>7.375837394</v>
      </c>
      <c r="AC79" s="162" t="s">
        <v>110</v>
      </c>
      <c r="AD79" s="112">
        <f t="shared" si="268"/>
        <v>0.6389912156</v>
      </c>
      <c r="AE79" s="656">
        <f t="shared" si="269"/>
        <v>0.8876510605</v>
      </c>
      <c r="AF79" s="112">
        <f t="shared" si="270"/>
        <v>1.351657693</v>
      </c>
      <c r="AG79" s="656">
        <f t="shared" si="271"/>
        <v>1.525065792</v>
      </c>
      <c r="AH79" s="112">
        <f t="shared" si="272"/>
        <v>3.798526495</v>
      </c>
      <c r="AI79" s="113">
        <f t="shared" si="273"/>
        <v>5.078700246</v>
      </c>
      <c r="AJ79" s="656">
        <f t="shared" si="274"/>
        <v>5.789175404</v>
      </c>
      <c r="AK79" s="114">
        <f t="shared" si="275"/>
        <v>7.491417098</v>
      </c>
    </row>
    <row r="80" ht="15.75" customHeight="1">
      <c r="A80" s="171" t="s">
        <v>113</v>
      </c>
      <c r="B80" s="119">
        <f t="shared" si="254"/>
        <v>0.50115893</v>
      </c>
      <c r="C80" s="657">
        <f t="shared" si="255"/>
        <v>0.4765750125</v>
      </c>
      <c r="D80" s="119">
        <f t="shared" si="256"/>
        <v>1.153918436</v>
      </c>
      <c r="E80" s="657">
        <f t="shared" si="257"/>
        <v>1.100229198</v>
      </c>
      <c r="F80" s="119">
        <f t="shared" si="258"/>
        <v>5.10054501</v>
      </c>
      <c r="G80" s="120">
        <f t="shared" si="259"/>
        <v>5.2302892</v>
      </c>
      <c r="H80" s="657">
        <f t="shared" si="260"/>
        <v>6.755622377</v>
      </c>
      <c r="I80" s="121">
        <f t="shared" si="261"/>
        <v>6.80709341</v>
      </c>
      <c r="O80" s="171" t="s">
        <v>113</v>
      </c>
      <c r="P80" s="119">
        <f t="shared" si="262"/>
        <v>0.5752267621</v>
      </c>
      <c r="Q80" s="657">
        <f t="shared" si="263"/>
        <v>0.4768379245</v>
      </c>
      <c r="R80" s="119">
        <f t="shared" si="278"/>
        <v>1.147332945</v>
      </c>
      <c r="S80" s="657">
        <f t="shared" si="279"/>
        <v>1.053064464</v>
      </c>
      <c r="T80" s="119">
        <f t="shared" si="264"/>
        <v>4.002662894</v>
      </c>
      <c r="U80" s="120">
        <f t="shared" si="265"/>
        <v>4.283437229</v>
      </c>
      <c r="V80" s="657">
        <f t="shared" si="266"/>
        <v>5.725222601</v>
      </c>
      <c r="W80" s="121">
        <f t="shared" si="267"/>
        <v>5.813339617</v>
      </c>
      <c r="AC80" s="171" t="s">
        <v>113</v>
      </c>
      <c r="AD80" s="119">
        <f t="shared" si="268"/>
        <v>0.5766506092</v>
      </c>
      <c r="AE80" s="657">
        <f t="shared" si="269"/>
        <v>0.4910082789</v>
      </c>
      <c r="AF80" s="119">
        <f t="shared" si="270"/>
        <v>1.209974497</v>
      </c>
      <c r="AG80" s="657">
        <f t="shared" si="271"/>
        <v>1.073426068</v>
      </c>
      <c r="AH80" s="119">
        <f t="shared" si="272"/>
        <v>4.108812695</v>
      </c>
      <c r="AI80" s="120">
        <f t="shared" si="273"/>
        <v>3.945126892</v>
      </c>
      <c r="AJ80" s="657">
        <f t="shared" si="274"/>
        <v>5.895437801</v>
      </c>
      <c r="AK80" s="121">
        <f t="shared" si="275"/>
        <v>5.509561239</v>
      </c>
    </row>
    <row r="81" ht="15.75" customHeight="1">
      <c r="A81" s="277" t="s">
        <v>13</v>
      </c>
      <c r="B81" s="412">
        <f t="shared" si="254"/>
        <v>10.41784126</v>
      </c>
      <c r="C81" s="661">
        <f t="shared" si="255"/>
        <v>9.946990955</v>
      </c>
      <c r="D81" s="412">
        <f t="shared" si="256"/>
        <v>35.75894255</v>
      </c>
      <c r="E81" s="661">
        <f t="shared" si="257"/>
        <v>32.4526845</v>
      </c>
      <c r="F81" s="412">
        <f t="shared" si="258"/>
        <v>53.82321619</v>
      </c>
      <c r="G81" s="413">
        <f t="shared" si="259"/>
        <v>57.60032455</v>
      </c>
      <c r="H81" s="627">
        <f t="shared" si="260"/>
        <v>100</v>
      </c>
      <c r="I81" s="279">
        <f t="shared" si="261"/>
        <v>100</v>
      </c>
      <c r="O81" s="277" t="s">
        <v>13</v>
      </c>
      <c r="P81" s="412">
        <f t="shared" si="262"/>
        <v>14.79674628</v>
      </c>
      <c r="Q81" s="661">
        <f t="shared" si="263"/>
        <v>14.09872005</v>
      </c>
      <c r="R81" s="412">
        <f t="shared" si="278"/>
        <v>35.89706249</v>
      </c>
      <c r="S81" s="661">
        <f t="shared" si="279"/>
        <v>31.03138262</v>
      </c>
      <c r="T81" s="412">
        <f t="shared" si="264"/>
        <v>49.30619123</v>
      </c>
      <c r="U81" s="413">
        <f t="shared" si="265"/>
        <v>54.86989732</v>
      </c>
      <c r="V81" s="627">
        <f t="shared" si="266"/>
        <v>100</v>
      </c>
      <c r="W81" s="279">
        <f t="shared" si="267"/>
        <v>100</v>
      </c>
      <c r="AC81" s="277" t="s">
        <v>13</v>
      </c>
      <c r="AD81" s="412">
        <f t="shared" si="268"/>
        <v>13.78010768</v>
      </c>
      <c r="AE81" s="661">
        <f t="shared" si="269"/>
        <v>13.85852628</v>
      </c>
      <c r="AF81" s="412">
        <f t="shared" si="270"/>
        <v>36.17738736</v>
      </c>
      <c r="AG81" s="661">
        <f t="shared" si="271"/>
        <v>32.12527486</v>
      </c>
      <c r="AH81" s="412">
        <f t="shared" si="272"/>
        <v>50.04250496</v>
      </c>
      <c r="AI81" s="413">
        <f t="shared" si="273"/>
        <v>54.01619886</v>
      </c>
      <c r="AJ81" s="627">
        <f t="shared" si="274"/>
        <v>100</v>
      </c>
      <c r="AK81" s="279">
        <f t="shared" si="275"/>
        <v>100</v>
      </c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7">
    <mergeCell ref="V4:X4"/>
    <mergeCell ref="W5:X5"/>
    <mergeCell ref="Y4:AA4"/>
    <mergeCell ref="Z5:AA5"/>
    <mergeCell ref="AD4:AF4"/>
    <mergeCell ref="AE5:AF5"/>
    <mergeCell ref="AG4:AI4"/>
    <mergeCell ref="AH5:AI5"/>
    <mergeCell ref="AJ4:AL4"/>
    <mergeCell ref="AK5:AL5"/>
    <mergeCell ref="AM4:AO4"/>
    <mergeCell ref="AN5:AO5"/>
    <mergeCell ref="AC4:AC6"/>
    <mergeCell ref="V5:V6"/>
    <mergeCell ref="Y5:Y6"/>
    <mergeCell ref="AD5:AD6"/>
    <mergeCell ref="AG5:AG6"/>
    <mergeCell ref="AJ5:AJ6"/>
    <mergeCell ref="AM5:AM6"/>
    <mergeCell ref="AD25:AF25"/>
    <mergeCell ref="AG25:AI25"/>
    <mergeCell ref="AD44:AK44"/>
    <mergeCell ref="AD63:AK63"/>
    <mergeCell ref="K25:M25"/>
    <mergeCell ref="L26:M26"/>
    <mergeCell ref="P25:R25"/>
    <mergeCell ref="Q26:R26"/>
    <mergeCell ref="S25:U25"/>
    <mergeCell ref="T26:U26"/>
    <mergeCell ref="V25:X25"/>
    <mergeCell ref="W26:X26"/>
    <mergeCell ref="Y25:AA25"/>
    <mergeCell ref="Z26:AA26"/>
    <mergeCell ref="AD26:AD27"/>
    <mergeCell ref="AE26:AF26"/>
    <mergeCell ref="AG26:AG27"/>
    <mergeCell ref="AH26:AI26"/>
    <mergeCell ref="AJ26:AJ27"/>
    <mergeCell ref="AM26:AM27"/>
    <mergeCell ref="O25:O27"/>
    <mergeCell ref="AC25:AC27"/>
    <mergeCell ref="K26:K27"/>
    <mergeCell ref="P26:P27"/>
    <mergeCell ref="S26:S27"/>
    <mergeCell ref="V26:V27"/>
    <mergeCell ref="Y26:Y27"/>
    <mergeCell ref="E25:G25"/>
    <mergeCell ref="F26:G26"/>
    <mergeCell ref="B44:I44"/>
    <mergeCell ref="P44:W44"/>
    <mergeCell ref="P63:W63"/>
    <mergeCell ref="H25:J25"/>
    <mergeCell ref="I26:J26"/>
    <mergeCell ref="B63:I63"/>
    <mergeCell ref="K4:M4"/>
    <mergeCell ref="L5:M5"/>
    <mergeCell ref="B24:M24"/>
    <mergeCell ref="A25:A27"/>
    <mergeCell ref="B26:B27"/>
    <mergeCell ref="E26:E27"/>
    <mergeCell ref="H26:H27"/>
    <mergeCell ref="B4:D4"/>
    <mergeCell ref="C5:D5"/>
    <mergeCell ref="E4:G4"/>
    <mergeCell ref="F5:G5"/>
    <mergeCell ref="H4:J4"/>
    <mergeCell ref="I5:J5"/>
    <mergeCell ref="P4:R4"/>
    <mergeCell ref="Q5:R5"/>
    <mergeCell ref="A4:A6"/>
    <mergeCell ref="O4:O6"/>
    <mergeCell ref="B5:B6"/>
    <mergeCell ref="E5:E6"/>
    <mergeCell ref="H5:H6"/>
    <mergeCell ref="K5:K6"/>
    <mergeCell ref="P5:P6"/>
    <mergeCell ref="B25:D25"/>
    <mergeCell ref="C26:D26"/>
    <mergeCell ref="AK26:AL26"/>
    <mergeCell ref="AN26:AO26"/>
    <mergeCell ref="S4:U4"/>
    <mergeCell ref="S5:S6"/>
    <mergeCell ref="T5:U5"/>
    <mergeCell ref="P24:AA24"/>
    <mergeCell ref="AD24:AO24"/>
    <mergeCell ref="AJ25:AL25"/>
    <mergeCell ref="AM25:AO25"/>
  </mergeCells>
  <printOptions/>
  <pageMargins bottom="0.75" footer="0.0" header="0.0" left="0.7" right="0.7" top="0.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2.29"/>
    <col customWidth="1" min="12" max="20" width="8.71"/>
    <col customWidth="1" min="21" max="21" width="12.29"/>
    <col customWidth="1" min="22" max="42" width="8.71"/>
  </cols>
  <sheetData>
    <row r="1">
      <c r="A1" s="144" t="s">
        <v>266</v>
      </c>
      <c r="K1" s="144" t="s">
        <v>267</v>
      </c>
      <c r="U1" s="144" t="s">
        <v>268</v>
      </c>
    </row>
    <row r="2">
      <c r="A2" s="3" t="s">
        <v>6</v>
      </c>
      <c r="K2" s="3" t="s">
        <v>7</v>
      </c>
      <c r="U2" s="3" t="s">
        <v>8</v>
      </c>
    </row>
    <row r="3">
      <c r="A3" s="4"/>
      <c r="K3" s="4"/>
      <c r="U3" s="4"/>
    </row>
    <row r="4">
      <c r="A4" s="172" t="s">
        <v>269</v>
      </c>
      <c r="B4" s="346" t="s">
        <v>270</v>
      </c>
      <c r="C4" s="8"/>
      <c r="D4" s="346" t="s">
        <v>271</v>
      </c>
      <c r="E4" s="8"/>
      <c r="F4" s="346" t="s">
        <v>272</v>
      </c>
      <c r="G4" s="8"/>
      <c r="H4" s="346" t="s">
        <v>245</v>
      </c>
      <c r="I4" s="10"/>
      <c r="K4" s="172" t="s">
        <v>269</v>
      </c>
      <c r="L4" s="346" t="s">
        <v>270</v>
      </c>
      <c r="M4" s="8"/>
      <c r="N4" s="346" t="s">
        <v>271</v>
      </c>
      <c r="O4" s="8"/>
      <c r="P4" s="346" t="s">
        <v>272</v>
      </c>
      <c r="Q4" s="8"/>
      <c r="R4" s="346" t="s">
        <v>245</v>
      </c>
      <c r="S4" s="10"/>
      <c r="U4" s="172" t="s">
        <v>269</v>
      </c>
      <c r="V4" s="346" t="s">
        <v>270</v>
      </c>
      <c r="W4" s="8"/>
      <c r="X4" s="346" t="s">
        <v>271</v>
      </c>
      <c r="Y4" s="8"/>
      <c r="Z4" s="346" t="s">
        <v>272</v>
      </c>
      <c r="AA4" s="8"/>
      <c r="AB4" s="346" t="s">
        <v>245</v>
      </c>
      <c r="AC4" s="10"/>
    </row>
    <row r="5">
      <c r="A5" s="180" t="s">
        <v>20</v>
      </c>
      <c r="B5" s="353" t="s">
        <v>21</v>
      </c>
      <c r="C5" s="353" t="s">
        <v>44</v>
      </c>
      <c r="D5" s="353" t="s">
        <v>21</v>
      </c>
      <c r="E5" s="353" t="s">
        <v>44</v>
      </c>
      <c r="F5" s="353" t="s">
        <v>21</v>
      </c>
      <c r="G5" s="353" t="s">
        <v>44</v>
      </c>
      <c r="H5" s="353" t="s">
        <v>21</v>
      </c>
      <c r="I5" s="376" t="s">
        <v>44</v>
      </c>
      <c r="K5" s="180" t="s">
        <v>20</v>
      </c>
      <c r="L5" s="353" t="s">
        <v>21</v>
      </c>
      <c r="M5" s="353" t="s">
        <v>44</v>
      </c>
      <c r="N5" s="353" t="s">
        <v>21</v>
      </c>
      <c r="O5" s="353" t="s">
        <v>44</v>
      </c>
      <c r="P5" s="353" t="s">
        <v>21</v>
      </c>
      <c r="Q5" s="353" t="s">
        <v>44</v>
      </c>
      <c r="R5" s="353" t="s">
        <v>21</v>
      </c>
      <c r="S5" s="376" t="s">
        <v>44</v>
      </c>
      <c r="U5" s="180" t="s">
        <v>20</v>
      </c>
      <c r="V5" s="353" t="s">
        <v>21</v>
      </c>
      <c r="W5" s="353" t="s">
        <v>44</v>
      </c>
      <c r="X5" s="353" t="s">
        <v>21</v>
      </c>
      <c r="Y5" s="353" t="s">
        <v>44</v>
      </c>
      <c r="Z5" s="353" t="s">
        <v>21</v>
      </c>
      <c r="AA5" s="353" t="s">
        <v>44</v>
      </c>
      <c r="AB5" s="353" t="s">
        <v>21</v>
      </c>
      <c r="AC5" s="376" t="s">
        <v>44</v>
      </c>
    </row>
    <row r="6">
      <c r="A6" s="20" t="s">
        <v>25</v>
      </c>
      <c r="B6" s="21">
        <v>15534.0</v>
      </c>
      <c r="C6" s="22">
        <v>3818.42090468033</v>
      </c>
      <c r="D6" s="21">
        <v>187.0</v>
      </c>
      <c r="E6" s="22">
        <v>47.59022118024</v>
      </c>
      <c r="F6" s="21">
        <v>266.0</v>
      </c>
      <c r="G6" s="22">
        <v>69.3215585261918</v>
      </c>
      <c r="H6" s="21">
        <f t="shared" ref="H6:I6" si="1">B6+D6+F6</f>
        <v>15987</v>
      </c>
      <c r="I6" s="27">
        <f t="shared" si="1"/>
        <v>3935.332684</v>
      </c>
      <c r="K6" s="20" t="s">
        <v>25</v>
      </c>
      <c r="L6" s="21">
        <v>23536.0</v>
      </c>
      <c r="M6" s="22">
        <v>5190.022971065603</v>
      </c>
      <c r="N6" s="21">
        <v>257.0</v>
      </c>
      <c r="O6" s="22">
        <v>62.828875367701585</v>
      </c>
      <c r="P6" s="21">
        <v>732.0</v>
      </c>
      <c r="Q6" s="22">
        <v>166.4119897488198</v>
      </c>
      <c r="R6" s="21">
        <v>24525.0</v>
      </c>
      <c r="S6" s="27">
        <v>5419.263836182125</v>
      </c>
      <c r="U6" s="20" t="s">
        <v>25</v>
      </c>
      <c r="V6" s="21">
        <v>8871.0</v>
      </c>
      <c r="W6" s="22">
        <v>2372.4134212493236</v>
      </c>
      <c r="X6" s="21">
        <v>166.0</v>
      </c>
      <c r="Y6" s="22">
        <v>41.88575000049998</v>
      </c>
      <c r="Z6" s="21">
        <v>452.0</v>
      </c>
      <c r="AA6" s="22">
        <v>119.21016317779993</v>
      </c>
      <c r="AB6" s="21">
        <v>9489.0</v>
      </c>
      <c r="AC6" s="27">
        <v>2533.5093344276243</v>
      </c>
      <c r="AO6" s="32"/>
      <c r="AP6" s="32"/>
    </row>
    <row r="7">
      <c r="A7" s="20" t="s">
        <v>28</v>
      </c>
      <c r="B7" s="21">
        <v>9888.0</v>
      </c>
      <c r="C7" s="22">
        <v>7351.62043469921</v>
      </c>
      <c r="D7" s="21">
        <v>176.0</v>
      </c>
      <c r="E7" s="22">
        <v>134.77415995671</v>
      </c>
      <c r="F7" s="21">
        <v>217.0</v>
      </c>
      <c r="G7" s="22">
        <v>165.372007727652</v>
      </c>
      <c r="H7" s="21">
        <f t="shared" ref="H7:I7" si="2">B7+D7+F7</f>
        <v>10281</v>
      </c>
      <c r="I7" s="27">
        <f t="shared" si="2"/>
        <v>7651.766602</v>
      </c>
      <c r="K7" s="20" t="s">
        <v>28</v>
      </c>
      <c r="L7" s="21">
        <v>9210.0</v>
      </c>
      <c r="M7" s="22">
        <v>6893.120985302942</v>
      </c>
      <c r="N7" s="21">
        <v>164.0</v>
      </c>
      <c r="O7" s="22">
        <v>120.27398311687375</v>
      </c>
      <c r="P7" s="21">
        <v>395.0</v>
      </c>
      <c r="Q7" s="22">
        <v>301.1365936438524</v>
      </c>
      <c r="R7" s="21">
        <v>9769.0</v>
      </c>
      <c r="S7" s="27">
        <v>7314.531562063668</v>
      </c>
      <c r="U7" s="20" t="s">
        <v>28</v>
      </c>
      <c r="V7" s="21">
        <v>6898.0</v>
      </c>
      <c r="W7" s="22">
        <v>4954.192722391921</v>
      </c>
      <c r="X7" s="21">
        <v>128.0</v>
      </c>
      <c r="Y7" s="22">
        <v>92.99161190519999</v>
      </c>
      <c r="Z7" s="21">
        <v>441.0</v>
      </c>
      <c r="AA7" s="22">
        <v>318.34299900299993</v>
      </c>
      <c r="AB7" s="21">
        <v>7467.0</v>
      </c>
      <c r="AC7" s="27">
        <v>5365.527333300122</v>
      </c>
      <c r="AO7" s="32"/>
      <c r="AP7" s="32"/>
    </row>
    <row r="8">
      <c r="A8" s="20" t="s">
        <v>29</v>
      </c>
      <c r="B8" s="21">
        <v>13791.0</v>
      </c>
      <c r="C8" s="22">
        <v>20281.6638851565</v>
      </c>
      <c r="D8" s="21">
        <v>186.0</v>
      </c>
      <c r="E8" s="22">
        <v>266.356009218047</v>
      </c>
      <c r="F8" s="21">
        <v>310.0</v>
      </c>
      <c r="G8" s="22">
        <v>461.613240366672</v>
      </c>
      <c r="H8" s="21">
        <f t="shared" ref="H8:I8" si="3">B8+D8+F8</f>
        <v>14287</v>
      </c>
      <c r="I8" s="27">
        <f t="shared" si="3"/>
        <v>21009.63313</v>
      </c>
      <c r="K8" s="20" t="s">
        <v>29</v>
      </c>
      <c r="L8" s="21">
        <v>12674.0</v>
      </c>
      <c r="M8" s="22">
        <v>18796.64925860925</v>
      </c>
      <c r="N8" s="21">
        <v>211.0</v>
      </c>
      <c r="O8" s="22">
        <v>312.7591770496838</v>
      </c>
      <c r="P8" s="21">
        <v>604.0</v>
      </c>
      <c r="Q8" s="22">
        <v>903.5921018609888</v>
      </c>
      <c r="R8" s="21">
        <v>13489.0</v>
      </c>
      <c r="S8" s="27">
        <v>20013.00053751992</v>
      </c>
      <c r="U8" s="20" t="s">
        <v>29</v>
      </c>
      <c r="V8" s="21">
        <v>11278.0</v>
      </c>
      <c r="W8" s="22">
        <v>16459.795755595555</v>
      </c>
      <c r="X8" s="21">
        <v>188.0</v>
      </c>
      <c r="Y8" s="22">
        <v>283.7293184981999</v>
      </c>
      <c r="Z8" s="21">
        <v>799.0</v>
      </c>
      <c r="AA8" s="22">
        <v>1160.9266544748002</v>
      </c>
      <c r="AB8" s="21">
        <v>12265.0</v>
      </c>
      <c r="AC8" s="27">
        <v>17904.45172856851</v>
      </c>
      <c r="AO8" s="32"/>
      <c r="AP8" s="32"/>
    </row>
    <row r="9">
      <c r="A9" s="20" t="s">
        <v>30</v>
      </c>
      <c r="B9" s="21">
        <v>21906.0</v>
      </c>
      <c r="C9" s="22">
        <v>72753.3594728731</v>
      </c>
      <c r="D9" s="21">
        <v>292.0</v>
      </c>
      <c r="E9" s="22">
        <v>918.934380952381</v>
      </c>
      <c r="F9" s="21">
        <v>422.0</v>
      </c>
      <c r="G9" s="22">
        <v>1346.21479239406</v>
      </c>
      <c r="H9" s="21">
        <f t="shared" ref="H9:I9" si="4">B9+D9+F9</f>
        <v>22620</v>
      </c>
      <c r="I9" s="27">
        <f t="shared" si="4"/>
        <v>75018.50865</v>
      </c>
      <c r="K9" s="20" t="s">
        <v>30</v>
      </c>
      <c r="L9" s="21">
        <v>20852.0</v>
      </c>
      <c r="M9" s="22">
        <v>69968.0038578994</v>
      </c>
      <c r="N9" s="21">
        <v>264.0</v>
      </c>
      <c r="O9" s="22">
        <v>852.5675336825807</v>
      </c>
      <c r="P9" s="21">
        <v>1166.0</v>
      </c>
      <c r="Q9" s="22">
        <v>3921.365595311066</v>
      </c>
      <c r="R9" s="21">
        <v>22282.0</v>
      </c>
      <c r="S9" s="27">
        <v>74741.93698689305</v>
      </c>
      <c r="U9" s="20" t="s">
        <v>30</v>
      </c>
      <c r="V9" s="21">
        <v>20851.0</v>
      </c>
      <c r="W9" s="22">
        <v>69161.79100450283</v>
      </c>
      <c r="X9" s="21">
        <v>250.0</v>
      </c>
      <c r="Y9" s="22">
        <v>788.8550148171009</v>
      </c>
      <c r="Z9" s="21">
        <v>1652.0</v>
      </c>
      <c r="AA9" s="22">
        <v>5493.391561338496</v>
      </c>
      <c r="AB9" s="21">
        <v>22753.0</v>
      </c>
      <c r="AC9" s="27">
        <v>75444.03758065873</v>
      </c>
      <c r="AO9" s="32"/>
      <c r="AP9" s="32"/>
    </row>
    <row r="10">
      <c r="A10" s="20" t="s">
        <v>31</v>
      </c>
      <c r="B10" s="21">
        <v>16254.0</v>
      </c>
      <c r="C10" s="22">
        <v>116585.052600035</v>
      </c>
      <c r="D10" s="21">
        <v>171.0</v>
      </c>
      <c r="E10" s="22">
        <v>1209.75083333333</v>
      </c>
      <c r="F10" s="21">
        <v>278.0</v>
      </c>
      <c r="G10" s="22">
        <v>1998.0084744222</v>
      </c>
      <c r="H10" s="21">
        <f t="shared" ref="H10:I10" si="5">B10+D10+F10</f>
        <v>16703</v>
      </c>
      <c r="I10" s="27">
        <f t="shared" si="5"/>
        <v>119792.8119</v>
      </c>
      <c r="K10" s="20" t="s">
        <v>31</v>
      </c>
      <c r="L10" s="21">
        <v>16213.0</v>
      </c>
      <c r="M10" s="22">
        <v>116535.8343701812</v>
      </c>
      <c r="N10" s="21">
        <v>166.0</v>
      </c>
      <c r="O10" s="22">
        <v>1190.5635746032203</v>
      </c>
      <c r="P10" s="21">
        <v>866.0</v>
      </c>
      <c r="Q10" s="22">
        <v>6234.183384944276</v>
      </c>
      <c r="R10" s="21">
        <v>17245.0</v>
      </c>
      <c r="S10" s="27">
        <v>123960.5813297287</v>
      </c>
      <c r="U10" s="20" t="s">
        <v>31</v>
      </c>
      <c r="V10" s="21">
        <v>17309.0</v>
      </c>
      <c r="W10" s="22">
        <v>123610.92053129541</v>
      </c>
      <c r="X10" s="21">
        <v>147.0</v>
      </c>
      <c r="Y10" s="22">
        <v>1057.3792043924</v>
      </c>
      <c r="Z10" s="21">
        <v>1351.0</v>
      </c>
      <c r="AA10" s="22">
        <v>9626.053581190798</v>
      </c>
      <c r="AB10" s="21">
        <v>18807.0</v>
      </c>
      <c r="AC10" s="27">
        <v>134294.35331687855</v>
      </c>
      <c r="AO10" s="32"/>
      <c r="AP10" s="32"/>
    </row>
    <row r="11">
      <c r="A11" s="20" t="s">
        <v>32</v>
      </c>
      <c r="B11" s="21">
        <v>11284.0</v>
      </c>
      <c r="C11" s="22">
        <v>157777.882900215</v>
      </c>
      <c r="D11" s="21">
        <v>97.0</v>
      </c>
      <c r="E11" s="22">
        <v>1319.03764566505</v>
      </c>
      <c r="F11" s="21">
        <v>182.0</v>
      </c>
      <c r="G11" s="22">
        <v>2451.69779411765</v>
      </c>
      <c r="H11" s="21">
        <f t="shared" ref="H11:I11" si="6">B11+D11+F11</f>
        <v>11563</v>
      </c>
      <c r="I11" s="27">
        <f t="shared" si="6"/>
        <v>161548.6183</v>
      </c>
      <c r="K11" s="20" t="s">
        <v>32</v>
      </c>
      <c r="L11" s="21">
        <v>11715.0</v>
      </c>
      <c r="M11" s="22">
        <v>163646.0037523812</v>
      </c>
      <c r="N11" s="21">
        <v>102.0</v>
      </c>
      <c r="O11" s="22">
        <v>1359.9680639301369</v>
      </c>
      <c r="P11" s="21">
        <v>632.0</v>
      </c>
      <c r="Q11" s="22">
        <v>8832.214204974669</v>
      </c>
      <c r="R11" s="21">
        <v>12449.0</v>
      </c>
      <c r="S11" s="27">
        <v>173838.186021286</v>
      </c>
      <c r="U11" s="20" t="s">
        <v>32</v>
      </c>
      <c r="V11" s="21">
        <v>12936.0</v>
      </c>
      <c r="W11" s="22">
        <v>180310.01833414962</v>
      </c>
      <c r="X11" s="21">
        <v>118.0</v>
      </c>
      <c r="Y11" s="22">
        <v>1572.6631800160003</v>
      </c>
      <c r="Z11" s="21">
        <v>993.0</v>
      </c>
      <c r="AA11" s="22">
        <v>13729.629480474006</v>
      </c>
      <c r="AB11" s="21">
        <v>14047.0</v>
      </c>
      <c r="AC11" s="27">
        <v>195612.31099463988</v>
      </c>
      <c r="AO11" s="32"/>
      <c r="AP11" s="32"/>
    </row>
    <row r="12">
      <c r="A12" s="20" t="s">
        <v>33</v>
      </c>
      <c r="B12" s="21">
        <v>5879.0</v>
      </c>
      <c r="C12" s="22">
        <v>170806.833125242</v>
      </c>
      <c r="D12" s="21">
        <v>31.0</v>
      </c>
      <c r="E12" s="22">
        <v>870.345</v>
      </c>
      <c r="F12" s="21">
        <v>60.0</v>
      </c>
      <c r="G12" s="22">
        <v>1876.33533333333</v>
      </c>
      <c r="H12" s="21">
        <f t="shared" ref="H12:I12" si="7">B12+D12+F12</f>
        <v>5970</v>
      </c>
      <c r="I12" s="27">
        <f t="shared" si="7"/>
        <v>173553.5135</v>
      </c>
      <c r="K12" s="20" t="s">
        <v>33</v>
      </c>
      <c r="L12" s="21">
        <v>6045.0</v>
      </c>
      <c r="M12" s="22">
        <v>175547.4371327299</v>
      </c>
      <c r="N12" s="21">
        <v>39.0</v>
      </c>
      <c r="O12" s="22">
        <v>1100.4487722485792</v>
      </c>
      <c r="P12" s="21">
        <v>286.0</v>
      </c>
      <c r="Q12" s="22">
        <v>8421.249444444444</v>
      </c>
      <c r="R12" s="21">
        <v>6370.0</v>
      </c>
      <c r="S12" s="27">
        <v>185069.1353494229</v>
      </c>
      <c r="U12" s="20" t="s">
        <v>33</v>
      </c>
      <c r="V12" s="21">
        <v>6811.0</v>
      </c>
      <c r="W12" s="22">
        <v>197652.94216155974</v>
      </c>
      <c r="X12" s="21">
        <v>36.0</v>
      </c>
      <c r="Y12" s="22">
        <v>1025.224511951</v>
      </c>
      <c r="Z12" s="21">
        <v>426.0</v>
      </c>
      <c r="AA12" s="22">
        <v>12322.846444445006</v>
      </c>
      <c r="AB12" s="21">
        <v>7273.0</v>
      </c>
      <c r="AC12" s="27">
        <v>211001.01311795568</v>
      </c>
      <c r="AO12" s="32"/>
      <c r="AP12" s="32"/>
    </row>
    <row r="13">
      <c r="A13" s="20" t="s">
        <v>34</v>
      </c>
      <c r="B13" s="21">
        <v>778.0</v>
      </c>
      <c r="C13" s="22">
        <v>50604.4375225506</v>
      </c>
      <c r="D13" s="21">
        <v>5.0</v>
      </c>
      <c r="E13" s="22">
        <v>309.543888888889</v>
      </c>
      <c r="F13" s="21">
        <v>7.0</v>
      </c>
      <c r="G13" s="22">
        <v>459.263888888889</v>
      </c>
      <c r="H13" s="21">
        <f t="shared" ref="H13:I13" si="8">B13+D13+F13</f>
        <v>790</v>
      </c>
      <c r="I13" s="27">
        <f t="shared" si="8"/>
        <v>51373.2453</v>
      </c>
      <c r="K13" s="20" t="s">
        <v>34</v>
      </c>
      <c r="L13" s="21">
        <v>783.0</v>
      </c>
      <c r="M13" s="22">
        <v>51491.88485742571</v>
      </c>
      <c r="N13" s="21">
        <v>8.0</v>
      </c>
      <c r="O13" s="22">
        <v>535.3812451300473</v>
      </c>
      <c r="P13" s="21">
        <v>29.0</v>
      </c>
      <c r="Q13" s="22">
        <v>1867.910639149205</v>
      </c>
      <c r="R13" s="21">
        <v>820.0</v>
      </c>
      <c r="S13" s="27">
        <v>53895.17674170496</v>
      </c>
      <c r="U13" s="20" t="s">
        <v>34</v>
      </c>
      <c r="V13" s="21">
        <v>886.0</v>
      </c>
      <c r="W13" s="22">
        <v>58337.92407003601</v>
      </c>
      <c r="X13" s="21">
        <v>11.0</v>
      </c>
      <c r="Y13" s="22">
        <v>709.5030399070001</v>
      </c>
      <c r="Z13" s="21">
        <v>45.0</v>
      </c>
      <c r="AA13" s="22">
        <v>2822.0634637249996</v>
      </c>
      <c r="AB13" s="21">
        <v>942.0</v>
      </c>
      <c r="AC13" s="27">
        <v>61869.490573668</v>
      </c>
      <c r="AO13" s="32"/>
      <c r="AP13" s="32"/>
    </row>
    <row r="14">
      <c r="A14" s="20" t="s">
        <v>35</v>
      </c>
      <c r="B14" s="21">
        <v>178.0</v>
      </c>
      <c r="C14" s="22">
        <v>28299.8285454028</v>
      </c>
      <c r="D14" s="21">
        <v>4.0</v>
      </c>
      <c r="E14" s="22">
        <v>734.57</v>
      </c>
      <c r="F14" s="21">
        <v>1.0</v>
      </c>
      <c r="G14" s="22">
        <v>192.46</v>
      </c>
      <c r="H14" s="21">
        <f t="shared" ref="H14:I14" si="9">B14+D14+F14</f>
        <v>183</v>
      </c>
      <c r="I14" s="27">
        <f t="shared" si="9"/>
        <v>29226.85855</v>
      </c>
      <c r="K14" s="20" t="s">
        <v>35</v>
      </c>
      <c r="L14" s="21">
        <v>200.0</v>
      </c>
      <c r="M14" s="22">
        <v>32905.95496282027</v>
      </c>
      <c r="N14" s="21">
        <v>4.0</v>
      </c>
      <c r="O14" s="22">
        <v>712.5400000000009</v>
      </c>
      <c r="P14" s="21">
        <v>5.0</v>
      </c>
      <c r="Q14" s="22">
        <v>690.1399999999999</v>
      </c>
      <c r="R14" s="21">
        <v>209.0</v>
      </c>
      <c r="S14" s="27">
        <v>34308.63496282027</v>
      </c>
      <c r="U14" s="20" t="s">
        <v>273</v>
      </c>
      <c r="V14" s="21">
        <v>214.0</v>
      </c>
      <c r="W14" s="22">
        <v>41106.05793005997</v>
      </c>
      <c r="X14" s="21">
        <v>3.0</v>
      </c>
      <c r="Y14" s="22">
        <v>1669.54</v>
      </c>
      <c r="Z14" s="21">
        <v>7.0</v>
      </c>
      <c r="AA14" s="22">
        <v>997.5299999999999</v>
      </c>
      <c r="AB14" s="21">
        <v>224.0</v>
      </c>
      <c r="AC14" s="27">
        <v>43773.12793005997</v>
      </c>
      <c r="AO14" s="32"/>
      <c r="AP14" s="32"/>
    </row>
    <row r="15">
      <c r="A15" s="20" t="s">
        <v>36</v>
      </c>
      <c r="B15" s="21">
        <v>9.0</v>
      </c>
      <c r="C15" s="22">
        <v>6159.52930510764</v>
      </c>
      <c r="D15" s="21"/>
      <c r="E15" s="22"/>
      <c r="F15" s="21"/>
      <c r="G15" s="22"/>
      <c r="H15" s="21">
        <f t="shared" ref="H15:I15" si="10">B15+D15+F15</f>
        <v>9</v>
      </c>
      <c r="I15" s="27">
        <f t="shared" si="10"/>
        <v>6159.529305</v>
      </c>
      <c r="K15" s="20" t="s">
        <v>274</v>
      </c>
      <c r="L15" s="21">
        <v>12.0</v>
      </c>
      <c r="M15" s="22">
        <v>9685.245253070352</v>
      </c>
      <c r="N15" s="21"/>
      <c r="O15" s="22"/>
      <c r="P15" s="21"/>
      <c r="Q15" s="22"/>
      <c r="R15" s="21">
        <v>12.0</v>
      </c>
      <c r="S15" s="27">
        <v>9685.245253070352</v>
      </c>
      <c r="U15" s="20"/>
      <c r="V15" s="21"/>
      <c r="W15" s="22"/>
      <c r="X15" s="21"/>
      <c r="Y15" s="22"/>
      <c r="Z15" s="21"/>
      <c r="AA15" s="22"/>
      <c r="AB15" s="21"/>
      <c r="AC15" s="27"/>
      <c r="AO15" s="32"/>
      <c r="AP15" s="32"/>
    </row>
    <row r="16">
      <c r="A16" s="630" t="s">
        <v>13</v>
      </c>
      <c r="B16" s="631">
        <f t="shared" ref="B16:I16" si="11">SUM(B6:B15)</f>
        <v>95501</v>
      </c>
      <c r="C16" s="632">
        <f t="shared" si="11"/>
        <v>634438.6287</v>
      </c>
      <c r="D16" s="631">
        <f t="shared" si="11"/>
        <v>1149</v>
      </c>
      <c r="E16" s="632">
        <f t="shared" si="11"/>
        <v>5810.902139</v>
      </c>
      <c r="F16" s="631">
        <f t="shared" si="11"/>
        <v>1743</v>
      </c>
      <c r="G16" s="632">
        <f t="shared" si="11"/>
        <v>9020.28709</v>
      </c>
      <c r="H16" s="631">
        <f t="shared" si="11"/>
        <v>98393</v>
      </c>
      <c r="I16" s="633">
        <f t="shared" si="11"/>
        <v>649269.8179</v>
      </c>
      <c r="K16" s="630" t="s">
        <v>13</v>
      </c>
      <c r="L16" s="631">
        <v>101240.0</v>
      </c>
      <c r="M16" s="632">
        <v>650660.1574014858</v>
      </c>
      <c r="N16" s="631">
        <v>1215.0</v>
      </c>
      <c r="O16" s="632">
        <v>6247.331225128824</v>
      </c>
      <c r="P16" s="631">
        <v>4715.0</v>
      </c>
      <c r="Q16" s="632">
        <v>31338.203954077322</v>
      </c>
      <c r="R16" s="631">
        <v>107170.0</v>
      </c>
      <c r="S16" s="633">
        <v>688245.6925806919</v>
      </c>
      <c r="U16" s="630" t="s">
        <v>13</v>
      </c>
      <c r="V16" s="631">
        <v>86054.0</v>
      </c>
      <c r="W16" s="632">
        <v>693966.0559308341</v>
      </c>
      <c r="X16" s="631">
        <v>1047.0</v>
      </c>
      <c r="Y16" s="632">
        <v>7241.771631487401</v>
      </c>
      <c r="Z16" s="631">
        <v>6166.0</v>
      </c>
      <c r="AA16" s="632">
        <v>46589.99434782893</v>
      </c>
      <c r="AB16" s="631">
        <v>93267.0</v>
      </c>
      <c r="AC16" s="633">
        <v>747797.8219101571</v>
      </c>
      <c r="AO16" s="32"/>
      <c r="AP16" s="32"/>
    </row>
    <row r="17">
      <c r="A17" s="635"/>
      <c r="B17" s="636" t="s">
        <v>275</v>
      </c>
      <c r="C17" s="98"/>
      <c r="D17" s="98"/>
      <c r="E17" s="98"/>
      <c r="F17" s="98"/>
      <c r="G17" s="98"/>
      <c r="H17" s="98"/>
      <c r="I17" s="99"/>
      <c r="K17" s="635"/>
      <c r="L17" s="636" t="s">
        <v>275</v>
      </c>
      <c r="M17" s="98"/>
      <c r="N17" s="98"/>
      <c r="O17" s="98"/>
      <c r="P17" s="98"/>
      <c r="Q17" s="98"/>
      <c r="R17" s="98"/>
      <c r="S17" s="99"/>
      <c r="U17" s="635"/>
      <c r="V17" s="636" t="s">
        <v>275</v>
      </c>
      <c r="W17" s="98"/>
      <c r="X17" s="98"/>
      <c r="Y17" s="98"/>
      <c r="Z17" s="98"/>
      <c r="AA17" s="98"/>
      <c r="AB17" s="98"/>
      <c r="AC17" s="99"/>
    </row>
    <row r="18">
      <c r="A18" s="20" t="s">
        <v>25</v>
      </c>
      <c r="B18" s="102">
        <f t="shared" ref="B18:I18" si="12">IF(ISBLANK(B6),"",B6*100/B$16)</f>
        <v>16.26579826</v>
      </c>
      <c r="C18" s="104">
        <f t="shared" si="12"/>
        <v>0.601858199</v>
      </c>
      <c r="D18" s="102">
        <f t="shared" si="12"/>
        <v>16.27502176</v>
      </c>
      <c r="E18" s="104">
        <f t="shared" si="12"/>
        <v>0.8189816321</v>
      </c>
      <c r="F18" s="102">
        <f t="shared" si="12"/>
        <v>15.26104418</v>
      </c>
      <c r="G18" s="104">
        <f t="shared" si="12"/>
        <v>0.7685072308</v>
      </c>
      <c r="H18" s="102">
        <f t="shared" si="12"/>
        <v>16.24810708</v>
      </c>
      <c r="I18" s="638">
        <f t="shared" si="12"/>
        <v>0.606116683</v>
      </c>
      <c r="K18" s="20" t="s">
        <v>25</v>
      </c>
      <c r="L18" s="102">
        <f t="shared" ref="L18:S18" si="13">L6*100/L$16</f>
        <v>23.24772817</v>
      </c>
      <c r="M18" s="104">
        <f t="shared" si="13"/>
        <v>0.7976549527</v>
      </c>
      <c r="N18" s="102">
        <f t="shared" si="13"/>
        <v>21.15226337</v>
      </c>
      <c r="O18" s="104">
        <f t="shared" si="13"/>
        <v>1.00569144</v>
      </c>
      <c r="P18" s="102">
        <f t="shared" si="13"/>
        <v>15.52492047</v>
      </c>
      <c r="Q18" s="104">
        <f t="shared" si="13"/>
        <v>0.5310195504</v>
      </c>
      <c r="R18" s="102">
        <f t="shared" si="13"/>
        <v>22.88420267</v>
      </c>
      <c r="S18" s="638">
        <f t="shared" si="13"/>
        <v>0.7874025068</v>
      </c>
      <c r="U18" s="20" t="s">
        <v>25</v>
      </c>
      <c r="V18" s="102">
        <f t="shared" ref="V18:AC18" si="14">V6*100/V$16</f>
        <v>10.30864341</v>
      </c>
      <c r="W18" s="104">
        <f t="shared" si="14"/>
        <v>0.3418630351</v>
      </c>
      <c r="X18" s="102">
        <f t="shared" si="14"/>
        <v>15.8548233</v>
      </c>
      <c r="Y18" s="104">
        <f t="shared" si="14"/>
        <v>0.578390926</v>
      </c>
      <c r="Z18" s="102">
        <f t="shared" si="14"/>
        <v>7.330522219</v>
      </c>
      <c r="AA18" s="104">
        <f t="shared" si="14"/>
        <v>0.2558707397</v>
      </c>
      <c r="AB18" s="102">
        <f t="shared" si="14"/>
        <v>10.17401653</v>
      </c>
      <c r="AC18" s="638">
        <f t="shared" si="14"/>
        <v>0.3387960302</v>
      </c>
    </row>
    <row r="19">
      <c r="A19" s="20" t="s">
        <v>28</v>
      </c>
      <c r="B19" s="106">
        <f t="shared" ref="B19:I19" si="15">IF(ISBLANK(B7),"",B7*100/B$16)</f>
        <v>10.35381828</v>
      </c>
      <c r="C19" s="108">
        <f t="shared" si="15"/>
        <v>1.158759902</v>
      </c>
      <c r="D19" s="106">
        <f t="shared" si="15"/>
        <v>15.31766754</v>
      </c>
      <c r="E19" s="108">
        <f t="shared" si="15"/>
        <v>2.319332811</v>
      </c>
      <c r="F19" s="106">
        <f t="shared" si="15"/>
        <v>12.4497992</v>
      </c>
      <c r="G19" s="108">
        <f t="shared" si="15"/>
        <v>1.833334195</v>
      </c>
      <c r="H19" s="106">
        <f t="shared" si="15"/>
        <v>10.44891405</v>
      </c>
      <c r="I19" s="107">
        <f t="shared" si="15"/>
        <v>1.178518759</v>
      </c>
      <c r="K19" s="20" t="s">
        <v>28</v>
      </c>
      <c r="L19" s="106">
        <f t="shared" ref="L19:S19" si="16">L7*100/L$16</f>
        <v>9.097194785</v>
      </c>
      <c r="M19" s="108">
        <f t="shared" si="16"/>
        <v>1.059404192</v>
      </c>
      <c r="N19" s="106">
        <f t="shared" si="16"/>
        <v>13.49794239</v>
      </c>
      <c r="O19" s="108">
        <f t="shared" si="16"/>
        <v>1.9252058</v>
      </c>
      <c r="P19" s="106">
        <f t="shared" si="16"/>
        <v>8.377518558</v>
      </c>
      <c r="Q19" s="108">
        <f t="shared" si="16"/>
        <v>0.9609248637</v>
      </c>
      <c r="R19" s="106">
        <f t="shared" si="16"/>
        <v>9.115424093</v>
      </c>
      <c r="S19" s="107">
        <f t="shared" si="16"/>
        <v>1.062779127</v>
      </c>
      <c r="U19" s="20" t="s">
        <v>28</v>
      </c>
      <c r="V19" s="106">
        <f t="shared" ref="V19:AC19" si="17">V7*100/V$16</f>
        <v>8.015896995</v>
      </c>
      <c r="W19" s="108">
        <f t="shared" si="17"/>
        <v>0.71389554</v>
      </c>
      <c r="X19" s="106">
        <f t="shared" si="17"/>
        <v>12.22540592</v>
      </c>
      <c r="Y19" s="108">
        <f t="shared" si="17"/>
        <v>1.284100309</v>
      </c>
      <c r="Z19" s="106">
        <f t="shared" si="17"/>
        <v>7.152124554</v>
      </c>
      <c r="AA19" s="108">
        <f t="shared" si="17"/>
        <v>0.6832861937</v>
      </c>
      <c r="AB19" s="106">
        <f t="shared" si="17"/>
        <v>8.006047155</v>
      </c>
      <c r="AC19" s="107">
        <f t="shared" si="17"/>
        <v>0.7175104254</v>
      </c>
    </row>
    <row r="20">
      <c r="A20" s="20" t="s">
        <v>29</v>
      </c>
      <c r="B20" s="106">
        <f t="shared" ref="B20:I20" si="18">IF(ISBLANK(B8),"",B8*100/B$16)</f>
        <v>14.44068648</v>
      </c>
      <c r="C20" s="108">
        <f t="shared" si="18"/>
        <v>3.196788936</v>
      </c>
      <c r="D20" s="106">
        <f t="shared" si="18"/>
        <v>16.18798956</v>
      </c>
      <c r="E20" s="108">
        <f t="shared" si="18"/>
        <v>4.583729047</v>
      </c>
      <c r="F20" s="106">
        <f t="shared" si="18"/>
        <v>17.78542742</v>
      </c>
      <c r="G20" s="108">
        <f t="shared" si="18"/>
        <v>5.117500538</v>
      </c>
      <c r="H20" s="106">
        <f t="shared" si="18"/>
        <v>14.52034189</v>
      </c>
      <c r="I20" s="107">
        <f t="shared" si="18"/>
        <v>3.235886307</v>
      </c>
      <c r="K20" s="20" t="s">
        <v>29</v>
      </c>
      <c r="L20" s="106">
        <f t="shared" ref="L20:S20" si="19">L8*100/L$16</f>
        <v>12.51876729</v>
      </c>
      <c r="M20" s="108">
        <f t="shared" si="19"/>
        <v>2.888858192</v>
      </c>
      <c r="N20" s="106">
        <f t="shared" si="19"/>
        <v>17.36625514</v>
      </c>
      <c r="O20" s="108">
        <f t="shared" si="19"/>
        <v>5.006284536</v>
      </c>
      <c r="P20" s="106">
        <f t="shared" si="19"/>
        <v>12.81018028</v>
      </c>
      <c r="Q20" s="108">
        <f t="shared" si="19"/>
        <v>2.883356376</v>
      </c>
      <c r="R20" s="106">
        <f t="shared" si="19"/>
        <v>12.58654474</v>
      </c>
      <c r="S20" s="107">
        <f t="shared" si="19"/>
        <v>2.907827939</v>
      </c>
      <c r="U20" s="20" t="s">
        <v>29</v>
      </c>
      <c r="V20" s="106">
        <f t="shared" ref="V20:AC20" si="20">V8*100/V$16</f>
        <v>13.10572431</v>
      </c>
      <c r="W20" s="108">
        <f t="shared" si="20"/>
        <v>2.371844504</v>
      </c>
      <c r="X20" s="106">
        <f t="shared" si="20"/>
        <v>17.95606495</v>
      </c>
      <c r="Y20" s="108">
        <f t="shared" si="20"/>
        <v>3.917954514</v>
      </c>
      <c r="Z20" s="106">
        <f t="shared" si="20"/>
        <v>12.95815764</v>
      </c>
      <c r="AA20" s="108">
        <f t="shared" si="20"/>
        <v>2.491793937</v>
      </c>
      <c r="AB20" s="106">
        <f t="shared" si="20"/>
        <v>13.15041762</v>
      </c>
      <c r="AC20" s="107">
        <f t="shared" si="20"/>
        <v>2.394290436</v>
      </c>
    </row>
    <row r="21" ht="15.75" customHeight="1">
      <c r="A21" s="20" t="s">
        <v>30</v>
      </c>
      <c r="B21" s="106">
        <f t="shared" ref="B21:I21" si="21">IF(ISBLANK(B9),"",B9*100/B$16)</f>
        <v>22.93797971</v>
      </c>
      <c r="C21" s="108">
        <f t="shared" si="21"/>
        <v>11.46735968</v>
      </c>
      <c r="D21" s="106">
        <f t="shared" si="21"/>
        <v>25.41340296</v>
      </c>
      <c r="E21" s="108">
        <f t="shared" si="21"/>
        <v>15.81397103</v>
      </c>
      <c r="F21" s="106">
        <f t="shared" si="21"/>
        <v>24.21113024</v>
      </c>
      <c r="G21" s="108">
        <f t="shared" si="21"/>
        <v>14.92430096</v>
      </c>
      <c r="H21" s="106">
        <f t="shared" si="21"/>
        <v>22.98944031</v>
      </c>
      <c r="I21" s="107">
        <f t="shared" si="21"/>
        <v>11.55428861</v>
      </c>
      <c r="K21" s="20" t="s">
        <v>30</v>
      </c>
      <c r="L21" s="106">
        <f t="shared" ref="L21:S21" si="22">L9*100/L$16</f>
        <v>20.59660213</v>
      </c>
      <c r="M21" s="108">
        <f t="shared" si="22"/>
        <v>10.75338686</v>
      </c>
      <c r="N21" s="106">
        <f t="shared" si="22"/>
        <v>21.72839506</v>
      </c>
      <c r="O21" s="108">
        <f t="shared" si="22"/>
        <v>13.64690782</v>
      </c>
      <c r="P21" s="106">
        <f t="shared" si="22"/>
        <v>24.72958643</v>
      </c>
      <c r="Q21" s="108">
        <f t="shared" si="22"/>
        <v>12.51305149</v>
      </c>
      <c r="R21" s="106">
        <f t="shared" si="22"/>
        <v>20.79126621</v>
      </c>
      <c r="S21" s="107">
        <f t="shared" si="22"/>
        <v>10.85977548</v>
      </c>
      <c r="U21" s="20" t="s">
        <v>30</v>
      </c>
      <c r="V21" s="106">
        <f t="shared" ref="V21:AC21" si="23">V9*100/V$16</f>
        <v>24.23013457</v>
      </c>
      <c r="W21" s="108">
        <f t="shared" si="23"/>
        <v>9.96616339</v>
      </c>
      <c r="X21" s="106">
        <f t="shared" si="23"/>
        <v>23.87774594</v>
      </c>
      <c r="Y21" s="108">
        <f t="shared" si="23"/>
        <v>10.89312195</v>
      </c>
      <c r="Z21" s="106">
        <f t="shared" si="23"/>
        <v>26.79208563</v>
      </c>
      <c r="AA21" s="108">
        <f t="shared" si="23"/>
        <v>11.79092558</v>
      </c>
      <c r="AB21" s="106">
        <f t="shared" si="23"/>
        <v>24.39555255</v>
      </c>
      <c r="AC21" s="107">
        <f t="shared" si="23"/>
        <v>10.08882821</v>
      </c>
    </row>
    <row r="22" ht="15.75" customHeight="1">
      <c r="A22" s="20" t="s">
        <v>31</v>
      </c>
      <c r="B22" s="106">
        <f t="shared" ref="B22:I22" si="24">IF(ISBLANK(B10),"",B10*100/B$16)</f>
        <v>17.01971707</v>
      </c>
      <c r="C22" s="108">
        <f t="shared" si="24"/>
        <v>18.37609618</v>
      </c>
      <c r="D22" s="106">
        <f t="shared" si="24"/>
        <v>14.88250653</v>
      </c>
      <c r="E22" s="108">
        <f t="shared" si="24"/>
        <v>20.81864062</v>
      </c>
      <c r="F22" s="106">
        <f t="shared" si="24"/>
        <v>15.94951234</v>
      </c>
      <c r="G22" s="108">
        <f t="shared" si="24"/>
        <v>22.15016501</v>
      </c>
      <c r="H22" s="106">
        <f t="shared" si="24"/>
        <v>16.97580112</v>
      </c>
      <c r="I22" s="107">
        <f t="shared" si="24"/>
        <v>18.45038975</v>
      </c>
      <c r="K22" s="20" t="s">
        <v>31</v>
      </c>
      <c r="L22" s="106">
        <f t="shared" ref="L22:S22" si="25">L10*100/L$16</f>
        <v>16.01442118</v>
      </c>
      <c r="M22" s="108">
        <f t="shared" si="25"/>
        <v>17.91039962</v>
      </c>
      <c r="N22" s="106">
        <f t="shared" si="25"/>
        <v>13.66255144</v>
      </c>
      <c r="O22" s="108">
        <f t="shared" si="25"/>
        <v>19.05715467</v>
      </c>
      <c r="P22" s="106">
        <f t="shared" si="25"/>
        <v>18.3669141</v>
      </c>
      <c r="Q22" s="108">
        <f t="shared" si="25"/>
        <v>19.89323764</v>
      </c>
      <c r="R22" s="106">
        <f t="shared" si="25"/>
        <v>16.09125688</v>
      </c>
      <c r="S22" s="107">
        <f t="shared" si="25"/>
        <v>18.01109439</v>
      </c>
      <c r="U22" s="20" t="s">
        <v>31</v>
      </c>
      <c r="V22" s="106">
        <f t="shared" ref="V22:AC22" si="26">V10*100/V$16</f>
        <v>20.11411439</v>
      </c>
      <c r="W22" s="108">
        <f t="shared" si="26"/>
        <v>17.81224304</v>
      </c>
      <c r="X22" s="106">
        <f t="shared" si="26"/>
        <v>14.04011461</v>
      </c>
      <c r="Y22" s="108">
        <f t="shared" si="26"/>
        <v>14.60111224</v>
      </c>
      <c r="Z22" s="106">
        <f t="shared" si="26"/>
        <v>21.91047681</v>
      </c>
      <c r="AA22" s="108">
        <f t="shared" si="26"/>
        <v>20.66120358</v>
      </c>
      <c r="AB22" s="106">
        <f t="shared" si="26"/>
        <v>20.16468848</v>
      </c>
      <c r="AC22" s="107">
        <f t="shared" si="26"/>
        <v>17.95864462</v>
      </c>
    </row>
    <row r="23" ht="15.75" customHeight="1">
      <c r="A23" s="20" t="s">
        <v>32</v>
      </c>
      <c r="B23" s="106">
        <f t="shared" ref="B23:I23" si="27">IF(ISBLANK(B11),"",B11*100/B$16)</f>
        <v>11.81558308</v>
      </c>
      <c r="C23" s="108">
        <f t="shared" si="27"/>
        <v>24.86889602</v>
      </c>
      <c r="D23" s="106">
        <f t="shared" si="27"/>
        <v>8.442123586</v>
      </c>
      <c r="E23" s="108">
        <f t="shared" si="27"/>
        <v>22.69936086</v>
      </c>
      <c r="F23" s="106">
        <f t="shared" si="27"/>
        <v>10.44176707</v>
      </c>
      <c r="G23" s="108">
        <f t="shared" si="27"/>
        <v>27.17982</v>
      </c>
      <c r="H23" s="106">
        <f t="shared" si="27"/>
        <v>11.75185227</v>
      </c>
      <c r="I23" s="107">
        <f t="shared" si="27"/>
        <v>24.88158449</v>
      </c>
      <c r="K23" s="20" t="s">
        <v>32</v>
      </c>
      <c r="L23" s="106">
        <f t="shared" ref="L23:S23" si="28">L11*100/L$16</f>
        <v>11.57151324</v>
      </c>
      <c r="M23" s="108">
        <f t="shared" si="28"/>
        <v>25.15076448</v>
      </c>
      <c r="N23" s="106">
        <f t="shared" si="28"/>
        <v>8.395061728</v>
      </c>
      <c r="O23" s="108">
        <f t="shared" si="28"/>
        <v>21.76878438</v>
      </c>
      <c r="P23" s="106">
        <f t="shared" si="28"/>
        <v>13.40402969</v>
      </c>
      <c r="Q23" s="108">
        <f t="shared" si="28"/>
        <v>28.18353668</v>
      </c>
      <c r="R23" s="106">
        <f t="shared" si="28"/>
        <v>11.61612392</v>
      </c>
      <c r="S23" s="107">
        <f t="shared" si="28"/>
        <v>25.25815823</v>
      </c>
      <c r="U23" s="20" t="s">
        <v>32</v>
      </c>
      <c r="V23" s="106">
        <f t="shared" ref="V23:AC23" si="29">V11*100/V$16</f>
        <v>15.0324215</v>
      </c>
      <c r="W23" s="108">
        <f t="shared" si="29"/>
        <v>25.98254148</v>
      </c>
      <c r="X23" s="106">
        <f t="shared" si="29"/>
        <v>11.27029608</v>
      </c>
      <c r="Y23" s="108">
        <f t="shared" si="29"/>
        <v>21.71655308</v>
      </c>
      <c r="Z23" s="106">
        <f t="shared" si="29"/>
        <v>16.10444372</v>
      </c>
      <c r="AA23" s="108">
        <f t="shared" si="29"/>
        <v>29.46905161</v>
      </c>
      <c r="AB23" s="106">
        <f t="shared" si="29"/>
        <v>15.06106125</v>
      </c>
      <c r="AC23" s="107">
        <f t="shared" si="29"/>
        <v>26.15844888</v>
      </c>
    </row>
    <row r="24" ht="15.75" customHeight="1">
      <c r="A24" s="20" t="s">
        <v>33</v>
      </c>
      <c r="B24" s="106">
        <f t="shared" ref="B24:I24" si="30">IF(ISBLANK(B12),"",B12*100/B$16)</f>
        <v>6.155956482</v>
      </c>
      <c r="C24" s="108">
        <f t="shared" si="30"/>
        <v>26.92251471</v>
      </c>
      <c r="D24" s="106">
        <f t="shared" si="30"/>
        <v>2.697998259</v>
      </c>
      <c r="E24" s="108">
        <f t="shared" si="30"/>
        <v>14.97779483</v>
      </c>
      <c r="F24" s="106">
        <f t="shared" si="30"/>
        <v>3.442340792</v>
      </c>
      <c r="G24" s="108">
        <f t="shared" si="30"/>
        <v>20.80128176</v>
      </c>
      <c r="H24" s="106">
        <f t="shared" si="30"/>
        <v>6.067504802</v>
      </c>
      <c r="I24" s="107">
        <f t="shared" si="30"/>
        <v>26.7305685</v>
      </c>
      <c r="K24" s="20" t="s">
        <v>33</v>
      </c>
      <c r="L24" s="106">
        <f t="shared" ref="L24:S24" si="31">L12*100/L$16</f>
        <v>5.970960095</v>
      </c>
      <c r="M24" s="108">
        <f t="shared" si="31"/>
        <v>26.97989652</v>
      </c>
      <c r="N24" s="106">
        <f t="shared" si="31"/>
        <v>3.209876543</v>
      </c>
      <c r="O24" s="108">
        <f t="shared" si="31"/>
        <v>17.6147019</v>
      </c>
      <c r="P24" s="106">
        <f t="shared" si="31"/>
        <v>6.065747614</v>
      </c>
      <c r="Q24" s="108">
        <f t="shared" si="31"/>
        <v>26.87215086</v>
      </c>
      <c r="R24" s="106">
        <f t="shared" si="31"/>
        <v>5.943827564</v>
      </c>
      <c r="S24" s="107">
        <f t="shared" si="31"/>
        <v>26.88998091</v>
      </c>
      <c r="U24" s="20" t="s">
        <v>33</v>
      </c>
      <c r="V24" s="106">
        <f t="shared" ref="V24:AC24" si="32">V12*100/V$16</f>
        <v>7.914797685</v>
      </c>
      <c r="W24" s="108">
        <f t="shared" si="32"/>
        <v>28.48164409</v>
      </c>
      <c r="X24" s="106">
        <f t="shared" si="32"/>
        <v>3.438395415</v>
      </c>
      <c r="Y24" s="108">
        <f t="shared" si="32"/>
        <v>14.15709531</v>
      </c>
      <c r="Z24" s="106">
        <f t="shared" si="32"/>
        <v>6.908855011</v>
      </c>
      <c r="AA24" s="108">
        <f t="shared" si="32"/>
        <v>26.44955557</v>
      </c>
      <c r="AB24" s="106">
        <f t="shared" si="32"/>
        <v>7.79804218</v>
      </c>
      <c r="AC24" s="107">
        <f t="shared" si="32"/>
        <v>28.21631823</v>
      </c>
    </row>
    <row r="25" ht="15.75" customHeight="1">
      <c r="A25" s="20" t="s">
        <v>34</v>
      </c>
      <c r="B25" s="106">
        <f t="shared" ref="B25:I25" si="33">IF(ISBLANK(B13),"",B13*100/B$16)</f>
        <v>0.8146511555</v>
      </c>
      <c r="C25" s="108">
        <f t="shared" si="33"/>
        <v>7.976254161</v>
      </c>
      <c r="D25" s="106">
        <f t="shared" si="33"/>
        <v>0.4351610096</v>
      </c>
      <c r="E25" s="108">
        <f t="shared" si="33"/>
        <v>5.326950643</v>
      </c>
      <c r="F25" s="106">
        <f t="shared" si="33"/>
        <v>0.4016064257</v>
      </c>
      <c r="G25" s="108">
        <f t="shared" si="33"/>
        <v>5.091455342</v>
      </c>
      <c r="H25" s="106">
        <f t="shared" si="33"/>
        <v>0.8029026455</v>
      </c>
      <c r="I25" s="107">
        <f t="shared" si="33"/>
        <v>7.912464723</v>
      </c>
      <c r="K25" s="20" t="s">
        <v>34</v>
      </c>
      <c r="L25" s="106">
        <f t="shared" ref="L25:S25" si="34">L13*100/L$16</f>
        <v>0.7734097195</v>
      </c>
      <c r="M25" s="108">
        <f t="shared" si="34"/>
        <v>7.913790982</v>
      </c>
      <c r="N25" s="106">
        <f t="shared" si="34"/>
        <v>0.658436214</v>
      </c>
      <c r="O25" s="108">
        <f t="shared" si="34"/>
        <v>8.569759243</v>
      </c>
      <c r="P25" s="106">
        <f t="shared" si="34"/>
        <v>0.6150583245</v>
      </c>
      <c r="Q25" s="108">
        <f t="shared" si="34"/>
        <v>5.960490403</v>
      </c>
      <c r="R25" s="106">
        <f t="shared" si="34"/>
        <v>0.765139498</v>
      </c>
      <c r="S25" s="107">
        <f t="shared" si="34"/>
        <v>7.830804802</v>
      </c>
      <c r="U25" s="20" t="s">
        <v>34</v>
      </c>
      <c r="V25" s="106">
        <f t="shared" ref="V25:AC25" si="35">V13*100/V$16</f>
        <v>1.029586074</v>
      </c>
      <c r="W25" s="108">
        <f t="shared" si="35"/>
        <v>8.406452098</v>
      </c>
      <c r="X25" s="106">
        <f t="shared" si="35"/>
        <v>1.050620821</v>
      </c>
      <c r="Y25" s="108">
        <f t="shared" si="35"/>
        <v>9.797368324</v>
      </c>
      <c r="Z25" s="106">
        <f t="shared" si="35"/>
        <v>0.729808628</v>
      </c>
      <c r="AA25" s="108">
        <f t="shared" si="35"/>
        <v>6.057230749</v>
      </c>
      <c r="AB25" s="106">
        <f t="shared" si="35"/>
        <v>1.010003538</v>
      </c>
      <c r="AC25" s="107">
        <f t="shared" si="35"/>
        <v>8.273558542</v>
      </c>
    </row>
    <row r="26" ht="15.75" customHeight="1">
      <c r="A26" s="20" t="s">
        <v>35</v>
      </c>
      <c r="B26" s="106">
        <f t="shared" ref="B26:I26" si="36">IF(ISBLANK(B14),"",B14*100/B$16)</f>
        <v>0.1863854829</v>
      </c>
      <c r="C26" s="108">
        <f t="shared" si="36"/>
        <v>4.460609311</v>
      </c>
      <c r="D26" s="106">
        <f t="shared" si="36"/>
        <v>0.3481288077</v>
      </c>
      <c r="E26" s="108">
        <f t="shared" si="36"/>
        <v>12.64123853</v>
      </c>
      <c r="F26" s="106">
        <f t="shared" si="36"/>
        <v>0.05737234653</v>
      </c>
      <c r="G26" s="108">
        <f t="shared" si="36"/>
        <v>2.133634973</v>
      </c>
      <c r="H26" s="106">
        <f t="shared" si="36"/>
        <v>0.1859888407</v>
      </c>
      <c r="I26" s="107">
        <f t="shared" si="36"/>
        <v>4.501496564</v>
      </c>
      <c r="K26" s="20" t="s">
        <v>35</v>
      </c>
      <c r="L26" s="106">
        <f t="shared" ref="L26:S26" si="37">L14*100/L$16</f>
        <v>0.1975503753</v>
      </c>
      <c r="M26" s="108">
        <f t="shared" si="37"/>
        <v>5.057318262</v>
      </c>
      <c r="N26" s="106">
        <f t="shared" si="37"/>
        <v>0.329218107</v>
      </c>
      <c r="O26" s="108">
        <f t="shared" si="37"/>
        <v>11.4055102</v>
      </c>
      <c r="P26" s="106">
        <f t="shared" si="37"/>
        <v>0.1060445387</v>
      </c>
      <c r="Q26" s="108">
        <f t="shared" si="37"/>
        <v>2.202232141</v>
      </c>
      <c r="R26" s="106">
        <f t="shared" si="37"/>
        <v>0.1950172623</v>
      </c>
      <c r="S26" s="107">
        <f t="shared" si="37"/>
        <v>4.98494002</v>
      </c>
      <c r="U26" s="20" t="s">
        <v>273</v>
      </c>
      <c r="V26" s="106">
        <f t="shared" ref="V26:AC26" si="38">V14*100/V$16</f>
        <v>0.2486810607</v>
      </c>
      <c r="W26" s="108">
        <f t="shared" si="38"/>
        <v>5.923352818</v>
      </c>
      <c r="X26" s="106">
        <f t="shared" si="38"/>
        <v>0.2865329513</v>
      </c>
      <c r="Y26" s="108">
        <f t="shared" si="38"/>
        <v>23.05430335</v>
      </c>
      <c r="Z26" s="106">
        <f t="shared" si="38"/>
        <v>0.1135257866</v>
      </c>
      <c r="AA26" s="108">
        <f t="shared" si="38"/>
        <v>2.141082037</v>
      </c>
      <c r="AB26" s="106">
        <f t="shared" si="38"/>
        <v>0.2401706927</v>
      </c>
      <c r="AC26" s="107">
        <f t="shared" si="38"/>
        <v>5.85360463</v>
      </c>
    </row>
    <row r="27" ht="15.75" customHeight="1">
      <c r="A27" s="20" t="s">
        <v>274</v>
      </c>
      <c r="B27" s="106">
        <f t="shared" ref="B27:I27" si="39">IF(ISBLANK(B15),"",B15*100/B$16)</f>
        <v>0.009423985089</v>
      </c>
      <c r="C27" s="108">
        <f t="shared" si="39"/>
        <v>0.9708629056</v>
      </c>
      <c r="D27" s="106" t="str">
        <f t="shared" si="39"/>
        <v/>
      </c>
      <c r="E27" s="108" t="str">
        <f t="shared" si="39"/>
        <v/>
      </c>
      <c r="F27" s="106" t="str">
        <f t="shared" si="39"/>
        <v/>
      </c>
      <c r="G27" s="108" t="str">
        <f t="shared" si="39"/>
        <v/>
      </c>
      <c r="H27" s="106">
        <f t="shared" si="39"/>
        <v>0.009146992164</v>
      </c>
      <c r="I27" s="107">
        <f t="shared" si="39"/>
        <v>0.9486856057</v>
      </c>
      <c r="K27" s="20" t="s">
        <v>274</v>
      </c>
      <c r="L27" s="106">
        <f t="shared" ref="L27:M27" si="40">L15*100/L$16</f>
        <v>0.01185302252</v>
      </c>
      <c r="M27" s="108">
        <f t="shared" si="40"/>
        <v>1.488525944</v>
      </c>
      <c r="N27" s="106"/>
      <c r="O27" s="108"/>
      <c r="P27" s="106"/>
      <c r="Q27" s="108"/>
      <c r="R27" s="106">
        <f t="shared" ref="R27:S27" si="41">R15*100/R$16</f>
        <v>0.01119716339</v>
      </c>
      <c r="S27" s="107">
        <f t="shared" si="41"/>
        <v>1.407236596</v>
      </c>
      <c r="U27" s="20"/>
      <c r="V27" s="106"/>
      <c r="W27" s="108"/>
      <c r="X27" s="106"/>
      <c r="Y27" s="108"/>
      <c r="Z27" s="106"/>
      <c r="AA27" s="108"/>
      <c r="AB27" s="106"/>
      <c r="AC27" s="107"/>
    </row>
    <row r="28" ht="15.75" customHeight="1">
      <c r="A28" s="654" t="s">
        <v>13</v>
      </c>
      <c r="B28" s="412">
        <f t="shared" ref="B28:I28" si="42">IF(ISBLANK(B16),"",B16*100/B$16)</f>
        <v>100</v>
      </c>
      <c r="C28" s="413">
        <f t="shared" si="42"/>
        <v>100</v>
      </c>
      <c r="D28" s="412">
        <f t="shared" si="42"/>
        <v>100</v>
      </c>
      <c r="E28" s="413">
        <f t="shared" si="42"/>
        <v>100</v>
      </c>
      <c r="F28" s="412">
        <f t="shared" si="42"/>
        <v>100</v>
      </c>
      <c r="G28" s="413">
        <f t="shared" si="42"/>
        <v>100</v>
      </c>
      <c r="H28" s="412">
        <f t="shared" si="42"/>
        <v>100</v>
      </c>
      <c r="I28" s="312">
        <f t="shared" si="42"/>
        <v>100</v>
      </c>
      <c r="K28" s="654" t="s">
        <v>13</v>
      </c>
      <c r="L28" s="412">
        <f t="shared" ref="L28:S28" si="43">L16*100/L$16</f>
        <v>100</v>
      </c>
      <c r="M28" s="413">
        <f t="shared" si="43"/>
        <v>100</v>
      </c>
      <c r="N28" s="412">
        <f t="shared" si="43"/>
        <v>100</v>
      </c>
      <c r="O28" s="413">
        <f t="shared" si="43"/>
        <v>100</v>
      </c>
      <c r="P28" s="412">
        <f t="shared" si="43"/>
        <v>100</v>
      </c>
      <c r="Q28" s="413">
        <f t="shared" si="43"/>
        <v>100</v>
      </c>
      <c r="R28" s="412">
        <f t="shared" si="43"/>
        <v>100</v>
      </c>
      <c r="S28" s="312">
        <f t="shared" si="43"/>
        <v>100</v>
      </c>
      <c r="U28" s="654" t="s">
        <v>13</v>
      </c>
      <c r="V28" s="412">
        <f t="shared" ref="V28:AC28" si="44">V16*100/V$16</f>
        <v>100</v>
      </c>
      <c r="W28" s="413">
        <f t="shared" si="44"/>
        <v>100</v>
      </c>
      <c r="X28" s="412">
        <f t="shared" si="44"/>
        <v>100</v>
      </c>
      <c r="Y28" s="413">
        <f t="shared" si="44"/>
        <v>100</v>
      </c>
      <c r="Z28" s="412">
        <f t="shared" si="44"/>
        <v>100</v>
      </c>
      <c r="AA28" s="413">
        <f t="shared" si="44"/>
        <v>100</v>
      </c>
      <c r="AB28" s="412">
        <f t="shared" si="44"/>
        <v>100</v>
      </c>
      <c r="AC28" s="312">
        <f t="shared" si="44"/>
        <v>100</v>
      </c>
    </row>
    <row r="29" ht="15.75" customHeight="1">
      <c r="A29" s="655"/>
      <c r="B29" s="636" t="s">
        <v>277</v>
      </c>
      <c r="C29" s="98"/>
      <c r="D29" s="98"/>
      <c r="E29" s="98"/>
      <c r="F29" s="98"/>
      <c r="G29" s="98"/>
      <c r="H29" s="98"/>
      <c r="I29" s="99"/>
      <c r="K29" s="655"/>
      <c r="L29" s="636" t="s">
        <v>277</v>
      </c>
      <c r="M29" s="98"/>
      <c r="N29" s="98"/>
      <c r="O29" s="98"/>
      <c r="P29" s="98"/>
      <c r="Q29" s="98"/>
      <c r="R29" s="98"/>
      <c r="S29" s="99"/>
      <c r="U29" s="655"/>
      <c r="V29" s="636" t="s">
        <v>277</v>
      </c>
      <c r="W29" s="98"/>
      <c r="X29" s="98"/>
      <c r="Y29" s="98"/>
      <c r="Z29" s="98"/>
      <c r="AA29" s="98"/>
      <c r="AB29" s="98"/>
      <c r="AC29" s="99"/>
    </row>
    <row r="30" ht="15.75" customHeight="1">
      <c r="A30" s="20" t="s">
        <v>25</v>
      </c>
      <c r="B30" s="106">
        <f t="shared" ref="B30:B40" si="45">IF(ISBLANK(B6),"",B6*100/$H$16)</f>
        <v>15.78770848</v>
      </c>
      <c r="C30" s="108">
        <f t="shared" ref="C30:C40" si="46">IF(ISBLANK(C6),"",C6*100/$I$16)</f>
        <v>0.5881100275</v>
      </c>
      <c r="D30" s="106">
        <f t="shared" ref="D30:D40" si="47">IF(ISBLANK(D6),"",D6*100/$H$16)</f>
        <v>0.1900541705</v>
      </c>
      <c r="E30" s="108">
        <f t="shared" ref="E30:E40" si="48">IF(ISBLANK(E6),"",E6*100/$I$16)</f>
        <v>0.007329806479</v>
      </c>
      <c r="F30" s="106">
        <f t="shared" ref="F30:F40" si="49">IF(ISBLANK(F6),"",F6*100/$H$16)</f>
        <v>0.2703444351</v>
      </c>
      <c r="G30" s="108">
        <f t="shared" ref="G30:G40" si="50">IF(ISBLANK(G6),"",G6*100/$I$16)</f>
        <v>0.01067684907</v>
      </c>
      <c r="H30" s="106">
        <f t="shared" ref="H30:H40" si="51">IF(ISBLANK(H6),"",H6*100/$H$16)</f>
        <v>16.24810708</v>
      </c>
      <c r="I30" s="107">
        <f t="shared" ref="I30:I40" si="52">IF(ISBLANK(I6),"",I6*100/$I$16)</f>
        <v>0.606116683</v>
      </c>
      <c r="K30" s="20" t="s">
        <v>25</v>
      </c>
      <c r="L30" s="106">
        <f t="shared" ref="L30:L40" si="53">L6*100/$R$16</f>
        <v>21.96136979</v>
      </c>
      <c r="M30" s="108">
        <f t="shared" ref="M30:M40" si="54">M6*100/$S$16</f>
        <v>0.7540945083</v>
      </c>
      <c r="N30" s="106">
        <f t="shared" ref="N30:N40" si="55">N6*100/$R$16</f>
        <v>0.2398059158</v>
      </c>
      <c r="O30" s="108">
        <f t="shared" ref="O30:O40" si="56">O6*100/$S$16</f>
        <v>0.009128843964</v>
      </c>
      <c r="P30" s="106">
        <f t="shared" ref="P30:P40" si="57">P6*100/$R$16</f>
        <v>0.6830269665</v>
      </c>
      <c r="Q30" s="108">
        <f t="shared" ref="Q30:Q40" si="58">Q6*100/$S$16</f>
        <v>0.02417915456</v>
      </c>
      <c r="R30" s="106">
        <f t="shared" ref="R30:R40" si="59">R6*100/$R$16</f>
        <v>22.88420267</v>
      </c>
      <c r="S30" s="107">
        <f t="shared" ref="S30:S40" si="60">S6*100/$S$16</f>
        <v>0.7874025068</v>
      </c>
      <c r="U30" s="20" t="s">
        <v>25</v>
      </c>
      <c r="V30" s="106">
        <f t="shared" ref="V30:V38" si="61">V6*100/$AB$16</f>
        <v>9.511402747</v>
      </c>
      <c r="W30" s="108">
        <f t="shared" ref="W30:W38" si="62">W6*100/$AC$16</f>
        <v>0.3172533206</v>
      </c>
      <c r="X30" s="106">
        <f t="shared" ref="X30:X38" si="63">X6*100/$AB$16</f>
        <v>0.1779836384</v>
      </c>
      <c r="Y30" s="108">
        <f t="shared" ref="Y30:Y38" si="64">Y6*100/$AC$16</f>
        <v>0.005601213159</v>
      </c>
      <c r="Z30" s="106">
        <f t="shared" ref="Z30:Z38" si="65">Z6*100/$AB$16</f>
        <v>0.4846301479</v>
      </c>
      <c r="AA30" s="108">
        <f t="shared" ref="AA30:AA38" si="66">AA6*100/$AC$16</f>
        <v>0.01594149644</v>
      </c>
      <c r="AB30" s="106">
        <f t="shared" ref="AB30:AB38" si="67">AB6*100/$AB$16</f>
        <v>10.17401653</v>
      </c>
      <c r="AC30" s="107">
        <f t="shared" ref="AC30:AC38" si="68">AC6*100/$AC$16</f>
        <v>0.3387960302</v>
      </c>
    </row>
    <row r="31" ht="15.75" customHeight="1">
      <c r="A31" s="20" t="s">
        <v>28</v>
      </c>
      <c r="B31" s="106">
        <f t="shared" si="45"/>
        <v>10.04949539</v>
      </c>
      <c r="C31" s="108">
        <f t="shared" si="46"/>
        <v>1.132290495</v>
      </c>
      <c r="D31" s="106">
        <f t="shared" si="47"/>
        <v>0.1788745134</v>
      </c>
      <c r="E31" s="108">
        <f t="shared" si="48"/>
        <v>0.02075780457</v>
      </c>
      <c r="F31" s="106">
        <f t="shared" si="49"/>
        <v>0.2205441444</v>
      </c>
      <c r="G31" s="108">
        <f t="shared" si="50"/>
        <v>0.02547045976</v>
      </c>
      <c r="H31" s="106">
        <f t="shared" si="51"/>
        <v>10.44891405</v>
      </c>
      <c r="I31" s="107">
        <f t="shared" si="52"/>
        <v>1.178518759</v>
      </c>
      <c r="K31" s="20" t="s">
        <v>28</v>
      </c>
      <c r="L31" s="106">
        <f t="shared" si="53"/>
        <v>8.593822898</v>
      </c>
      <c r="M31" s="108">
        <f t="shared" si="54"/>
        <v>1.001549455</v>
      </c>
      <c r="N31" s="106">
        <f t="shared" si="55"/>
        <v>0.1530278996</v>
      </c>
      <c r="O31" s="108">
        <f t="shared" si="56"/>
        <v>0.01747544291</v>
      </c>
      <c r="P31" s="106">
        <f t="shared" si="57"/>
        <v>0.3685732948</v>
      </c>
      <c r="Q31" s="108">
        <f t="shared" si="58"/>
        <v>0.0437542286</v>
      </c>
      <c r="R31" s="106">
        <f t="shared" si="59"/>
        <v>9.115424093</v>
      </c>
      <c r="S31" s="107">
        <f t="shared" si="60"/>
        <v>1.062779127</v>
      </c>
      <c r="U31" s="20" t="s">
        <v>28</v>
      </c>
      <c r="V31" s="106">
        <f t="shared" si="61"/>
        <v>7.395970708</v>
      </c>
      <c r="W31" s="108">
        <f t="shared" si="62"/>
        <v>0.6625042996</v>
      </c>
      <c r="X31" s="106">
        <f t="shared" si="63"/>
        <v>0.1372403959</v>
      </c>
      <c r="Y31" s="108">
        <f t="shared" si="64"/>
        <v>0.01243539486</v>
      </c>
      <c r="Z31" s="106">
        <f t="shared" si="65"/>
        <v>0.4728360513</v>
      </c>
      <c r="AA31" s="108">
        <f t="shared" si="66"/>
        <v>0.04257073098</v>
      </c>
      <c r="AB31" s="106">
        <f t="shared" si="67"/>
        <v>8.006047155</v>
      </c>
      <c r="AC31" s="107">
        <f t="shared" si="68"/>
        <v>0.7175104254</v>
      </c>
    </row>
    <row r="32" ht="15.75" customHeight="1">
      <c r="A32" s="20" t="s">
        <v>29</v>
      </c>
      <c r="B32" s="106">
        <f t="shared" si="45"/>
        <v>14.01624099</v>
      </c>
      <c r="C32" s="108">
        <f t="shared" si="46"/>
        <v>3.123765086</v>
      </c>
      <c r="D32" s="106">
        <f t="shared" si="47"/>
        <v>0.1890378381</v>
      </c>
      <c r="E32" s="108">
        <f t="shared" si="48"/>
        <v>0.04102393209</v>
      </c>
      <c r="F32" s="106">
        <f t="shared" si="49"/>
        <v>0.3150630634</v>
      </c>
      <c r="G32" s="108">
        <f t="shared" si="50"/>
        <v>0.07109728924</v>
      </c>
      <c r="H32" s="106">
        <f t="shared" si="51"/>
        <v>14.52034189</v>
      </c>
      <c r="I32" s="107">
        <f t="shared" si="52"/>
        <v>3.235886307</v>
      </c>
      <c r="K32" s="20" t="s">
        <v>29</v>
      </c>
      <c r="L32" s="106">
        <f t="shared" si="53"/>
        <v>11.82607073</v>
      </c>
      <c r="M32" s="108">
        <f t="shared" si="54"/>
        <v>2.731095808</v>
      </c>
      <c r="N32" s="106">
        <f t="shared" si="55"/>
        <v>0.1968834562</v>
      </c>
      <c r="O32" s="108">
        <f t="shared" si="56"/>
        <v>0.04544295452</v>
      </c>
      <c r="P32" s="106">
        <f t="shared" si="57"/>
        <v>0.5635905571</v>
      </c>
      <c r="Q32" s="108">
        <f t="shared" si="58"/>
        <v>0.1312891765</v>
      </c>
      <c r="R32" s="106">
        <f t="shared" si="59"/>
        <v>12.58654474</v>
      </c>
      <c r="S32" s="107">
        <f t="shared" si="60"/>
        <v>2.907827939</v>
      </c>
      <c r="U32" s="20" t="s">
        <v>29</v>
      </c>
      <c r="V32" s="106">
        <f t="shared" si="61"/>
        <v>12.0921655</v>
      </c>
      <c r="W32" s="108">
        <f t="shared" si="62"/>
        <v>2.201102393</v>
      </c>
      <c r="X32" s="106">
        <f t="shared" si="63"/>
        <v>0.2015718314</v>
      </c>
      <c r="Y32" s="108">
        <f t="shared" si="64"/>
        <v>0.03794198247</v>
      </c>
      <c r="Z32" s="106">
        <f t="shared" si="65"/>
        <v>0.8566802835</v>
      </c>
      <c r="AA32" s="108">
        <f t="shared" si="66"/>
        <v>0.1552460599</v>
      </c>
      <c r="AB32" s="106">
        <f t="shared" si="67"/>
        <v>13.15041762</v>
      </c>
      <c r="AC32" s="107">
        <f t="shared" si="68"/>
        <v>2.394290436</v>
      </c>
    </row>
    <row r="33" ht="15.75" customHeight="1">
      <c r="A33" s="20" t="s">
        <v>30</v>
      </c>
      <c r="B33" s="106">
        <f t="shared" si="45"/>
        <v>22.26377893</v>
      </c>
      <c r="C33" s="108">
        <f t="shared" si="46"/>
        <v>11.20541221</v>
      </c>
      <c r="D33" s="106">
        <f t="shared" si="47"/>
        <v>0.2967690791</v>
      </c>
      <c r="E33" s="108">
        <f t="shared" si="48"/>
        <v>0.1415335128</v>
      </c>
      <c r="F33" s="106">
        <f t="shared" si="49"/>
        <v>0.4288922992</v>
      </c>
      <c r="G33" s="108">
        <f t="shared" si="50"/>
        <v>0.2073428882</v>
      </c>
      <c r="H33" s="106">
        <f t="shared" si="51"/>
        <v>22.98944031</v>
      </c>
      <c r="I33" s="107">
        <f t="shared" si="52"/>
        <v>11.55428861</v>
      </c>
      <c r="K33" s="20" t="s">
        <v>30</v>
      </c>
      <c r="L33" s="106">
        <f t="shared" si="53"/>
        <v>19.45693758</v>
      </c>
      <c r="M33" s="108">
        <f t="shared" si="54"/>
        <v>10.16613756</v>
      </c>
      <c r="N33" s="106">
        <f t="shared" si="55"/>
        <v>0.2463375945</v>
      </c>
      <c r="O33" s="108">
        <f t="shared" si="56"/>
        <v>0.1238754623</v>
      </c>
      <c r="P33" s="106">
        <f t="shared" si="57"/>
        <v>1.087991042</v>
      </c>
      <c r="Q33" s="108">
        <f t="shared" si="58"/>
        <v>0.5697624609</v>
      </c>
      <c r="R33" s="106">
        <f t="shared" si="59"/>
        <v>20.79126621</v>
      </c>
      <c r="S33" s="107">
        <f t="shared" si="60"/>
        <v>10.85977548</v>
      </c>
      <c r="U33" s="20" t="s">
        <v>30</v>
      </c>
      <c r="V33" s="106">
        <f t="shared" si="61"/>
        <v>22.35624605</v>
      </c>
      <c r="W33" s="108">
        <f t="shared" si="62"/>
        <v>9.248728597</v>
      </c>
      <c r="X33" s="106">
        <f t="shared" si="63"/>
        <v>0.2680476481</v>
      </c>
      <c r="Y33" s="108">
        <f t="shared" si="64"/>
        <v>0.1054904135</v>
      </c>
      <c r="Z33" s="106">
        <f t="shared" si="65"/>
        <v>1.771258859</v>
      </c>
      <c r="AA33" s="108">
        <f t="shared" si="66"/>
        <v>0.7346091952</v>
      </c>
      <c r="AB33" s="106">
        <f t="shared" si="67"/>
        <v>24.39555255</v>
      </c>
      <c r="AC33" s="107">
        <f t="shared" si="68"/>
        <v>10.08882821</v>
      </c>
    </row>
    <row r="34" ht="15.75" customHeight="1">
      <c r="A34" s="20" t="s">
        <v>31</v>
      </c>
      <c r="B34" s="106">
        <f t="shared" si="45"/>
        <v>16.51946785</v>
      </c>
      <c r="C34" s="108">
        <f t="shared" si="46"/>
        <v>17.95633331</v>
      </c>
      <c r="D34" s="106">
        <f t="shared" si="47"/>
        <v>0.1737928511</v>
      </c>
      <c r="E34" s="108">
        <f t="shared" si="48"/>
        <v>0.1863248221</v>
      </c>
      <c r="F34" s="106">
        <f t="shared" si="49"/>
        <v>0.2825404246</v>
      </c>
      <c r="G34" s="108">
        <f t="shared" si="50"/>
        <v>0.3077316116</v>
      </c>
      <c r="H34" s="106">
        <f t="shared" si="51"/>
        <v>16.97580112</v>
      </c>
      <c r="I34" s="107">
        <f t="shared" si="52"/>
        <v>18.45038975</v>
      </c>
      <c r="K34" s="20" t="s">
        <v>31</v>
      </c>
      <c r="L34" s="106">
        <f t="shared" si="53"/>
        <v>15.12830083</v>
      </c>
      <c r="M34" s="108">
        <f t="shared" si="54"/>
        <v>16.9323013</v>
      </c>
      <c r="N34" s="106">
        <f t="shared" si="55"/>
        <v>0.1548940935</v>
      </c>
      <c r="O34" s="108">
        <f t="shared" si="56"/>
        <v>0.1729852562</v>
      </c>
      <c r="P34" s="106">
        <f t="shared" si="57"/>
        <v>0.8080619576</v>
      </c>
      <c r="Q34" s="108">
        <f t="shared" si="58"/>
        <v>0.9058078317</v>
      </c>
      <c r="R34" s="106">
        <f t="shared" si="59"/>
        <v>16.09125688</v>
      </c>
      <c r="S34" s="107">
        <f t="shared" si="60"/>
        <v>18.01109439</v>
      </c>
      <c r="U34" s="20" t="s">
        <v>31</v>
      </c>
      <c r="V34" s="106">
        <f t="shared" si="61"/>
        <v>18.55854697</v>
      </c>
      <c r="W34" s="108">
        <f t="shared" si="62"/>
        <v>16.52999205</v>
      </c>
      <c r="X34" s="106">
        <f t="shared" si="63"/>
        <v>0.1576120171</v>
      </c>
      <c r="Y34" s="108">
        <f t="shared" si="64"/>
        <v>0.1413990752</v>
      </c>
      <c r="Z34" s="106">
        <f t="shared" si="65"/>
        <v>1.448529491</v>
      </c>
      <c r="AA34" s="108">
        <f t="shared" si="66"/>
        <v>1.287253493</v>
      </c>
      <c r="AB34" s="106">
        <f t="shared" si="67"/>
        <v>20.16468848</v>
      </c>
      <c r="AC34" s="107">
        <f t="shared" si="68"/>
        <v>17.95864462</v>
      </c>
    </row>
    <row r="35" ht="15.75" customHeight="1">
      <c r="A35" s="20" t="s">
        <v>32</v>
      </c>
      <c r="B35" s="106">
        <f t="shared" si="45"/>
        <v>11.46829551</v>
      </c>
      <c r="C35" s="108">
        <f t="shared" si="46"/>
        <v>24.30081894</v>
      </c>
      <c r="D35" s="106">
        <f t="shared" si="47"/>
        <v>0.09858424888</v>
      </c>
      <c r="E35" s="108">
        <f t="shared" si="48"/>
        <v>0.2031570865</v>
      </c>
      <c r="F35" s="106">
        <f t="shared" si="49"/>
        <v>0.1849725082</v>
      </c>
      <c r="G35" s="108">
        <f t="shared" si="50"/>
        <v>0.3776084651</v>
      </c>
      <c r="H35" s="106">
        <f t="shared" si="51"/>
        <v>11.75185227</v>
      </c>
      <c r="I35" s="107">
        <f t="shared" si="52"/>
        <v>24.88158449</v>
      </c>
      <c r="K35" s="20" t="s">
        <v>32</v>
      </c>
      <c r="L35" s="106">
        <f t="shared" si="53"/>
        <v>10.93123075</v>
      </c>
      <c r="M35" s="108">
        <f t="shared" si="54"/>
        <v>23.77726523</v>
      </c>
      <c r="N35" s="106">
        <f t="shared" si="55"/>
        <v>0.09517588877</v>
      </c>
      <c r="O35" s="108">
        <f t="shared" si="56"/>
        <v>0.1975992118</v>
      </c>
      <c r="P35" s="106">
        <f t="shared" si="57"/>
        <v>0.5897172716</v>
      </c>
      <c r="Q35" s="108">
        <f t="shared" si="58"/>
        <v>1.283293786</v>
      </c>
      <c r="R35" s="106">
        <f t="shared" si="59"/>
        <v>11.61612392</v>
      </c>
      <c r="S35" s="107">
        <f t="shared" si="60"/>
        <v>25.25815823</v>
      </c>
      <c r="U35" s="20" t="s">
        <v>32</v>
      </c>
      <c r="V35" s="106">
        <f t="shared" si="61"/>
        <v>13.86985751</v>
      </c>
      <c r="W35" s="108">
        <f t="shared" si="62"/>
        <v>24.11213473</v>
      </c>
      <c r="X35" s="106">
        <f t="shared" si="63"/>
        <v>0.1265184899</v>
      </c>
      <c r="Y35" s="108">
        <f t="shared" si="64"/>
        <v>0.2103059322</v>
      </c>
      <c r="Z35" s="106">
        <f t="shared" si="65"/>
        <v>1.064685258</v>
      </c>
      <c r="AA35" s="108">
        <f t="shared" si="66"/>
        <v>1.83600822</v>
      </c>
      <c r="AB35" s="106">
        <f t="shared" si="67"/>
        <v>15.06106125</v>
      </c>
      <c r="AC35" s="107">
        <f t="shared" si="68"/>
        <v>26.15844888</v>
      </c>
    </row>
    <row r="36" ht="15.75" customHeight="1">
      <c r="A36" s="20" t="s">
        <v>33</v>
      </c>
      <c r="B36" s="106">
        <f t="shared" si="45"/>
        <v>5.975018548</v>
      </c>
      <c r="C36" s="108">
        <f t="shared" si="46"/>
        <v>26.30752707</v>
      </c>
      <c r="D36" s="106">
        <f t="shared" si="47"/>
        <v>0.03150630634</v>
      </c>
      <c r="E36" s="108">
        <f t="shared" si="48"/>
        <v>0.1340498166</v>
      </c>
      <c r="F36" s="106">
        <f t="shared" si="49"/>
        <v>0.06097994776</v>
      </c>
      <c r="G36" s="108">
        <f t="shared" si="50"/>
        <v>0.2889916151</v>
      </c>
      <c r="H36" s="106">
        <f t="shared" si="51"/>
        <v>6.067504802</v>
      </c>
      <c r="I36" s="107">
        <f t="shared" si="52"/>
        <v>26.7305685</v>
      </c>
      <c r="K36" s="20" t="s">
        <v>33</v>
      </c>
      <c r="L36" s="106">
        <f t="shared" si="53"/>
        <v>5.640571055</v>
      </c>
      <c r="M36" s="108">
        <f t="shared" si="54"/>
        <v>25.5065072</v>
      </c>
      <c r="N36" s="106">
        <f t="shared" si="55"/>
        <v>0.036390781</v>
      </c>
      <c r="O36" s="108">
        <f t="shared" si="56"/>
        <v>0.1598918503</v>
      </c>
      <c r="P36" s="106">
        <f t="shared" si="57"/>
        <v>0.2668657273</v>
      </c>
      <c r="Q36" s="108">
        <f t="shared" si="58"/>
        <v>1.22358186</v>
      </c>
      <c r="R36" s="106">
        <f t="shared" si="59"/>
        <v>5.943827564</v>
      </c>
      <c r="S36" s="107">
        <f t="shared" si="60"/>
        <v>26.88998091</v>
      </c>
      <c r="U36" s="20" t="s">
        <v>33</v>
      </c>
      <c r="V36" s="106">
        <f t="shared" si="61"/>
        <v>7.302690126</v>
      </c>
      <c r="W36" s="108">
        <f t="shared" si="62"/>
        <v>26.4313343</v>
      </c>
      <c r="X36" s="106">
        <f t="shared" si="63"/>
        <v>0.03859886133</v>
      </c>
      <c r="Y36" s="108">
        <f t="shared" si="64"/>
        <v>0.1370991573</v>
      </c>
      <c r="Z36" s="106">
        <f t="shared" si="65"/>
        <v>0.4567531924</v>
      </c>
      <c r="AA36" s="108">
        <f t="shared" si="66"/>
        <v>1.647884774</v>
      </c>
      <c r="AB36" s="106">
        <f t="shared" si="67"/>
        <v>7.79804218</v>
      </c>
      <c r="AC36" s="107">
        <f t="shared" si="68"/>
        <v>28.21631823</v>
      </c>
    </row>
    <row r="37" ht="15.75" customHeight="1">
      <c r="A37" s="20" t="s">
        <v>34</v>
      </c>
      <c r="B37" s="106">
        <f t="shared" si="45"/>
        <v>0.790706656</v>
      </c>
      <c r="C37" s="108">
        <f t="shared" si="46"/>
        <v>7.794053585</v>
      </c>
      <c r="D37" s="106">
        <f t="shared" si="47"/>
        <v>0.005081662313</v>
      </c>
      <c r="E37" s="108">
        <f t="shared" si="48"/>
        <v>0.04767569358</v>
      </c>
      <c r="F37" s="106">
        <f t="shared" si="49"/>
        <v>0.007114327239</v>
      </c>
      <c r="G37" s="108">
        <f t="shared" si="50"/>
        <v>0.07073544406</v>
      </c>
      <c r="H37" s="106">
        <f t="shared" si="51"/>
        <v>0.8029026455</v>
      </c>
      <c r="I37" s="107">
        <f t="shared" si="52"/>
        <v>7.912464723</v>
      </c>
      <c r="K37" s="20" t="s">
        <v>34</v>
      </c>
      <c r="L37" s="106">
        <f t="shared" si="53"/>
        <v>0.7306149109</v>
      </c>
      <c r="M37" s="108">
        <f t="shared" si="54"/>
        <v>7.481613821</v>
      </c>
      <c r="N37" s="106">
        <f t="shared" si="55"/>
        <v>0.00746477559</v>
      </c>
      <c r="O37" s="108">
        <f t="shared" si="56"/>
        <v>0.07778926202</v>
      </c>
      <c r="P37" s="106">
        <f t="shared" si="57"/>
        <v>0.02705981151</v>
      </c>
      <c r="Q37" s="108">
        <f t="shared" si="58"/>
        <v>0.2714017188</v>
      </c>
      <c r="R37" s="106">
        <f t="shared" si="59"/>
        <v>0.765139498</v>
      </c>
      <c r="S37" s="107">
        <f t="shared" si="60"/>
        <v>7.830804802</v>
      </c>
      <c r="U37" s="20" t="s">
        <v>34</v>
      </c>
      <c r="V37" s="106">
        <f t="shared" si="61"/>
        <v>0.949960865</v>
      </c>
      <c r="W37" s="108">
        <f t="shared" si="62"/>
        <v>7.801296334</v>
      </c>
      <c r="X37" s="106">
        <f t="shared" si="63"/>
        <v>0.01179409652</v>
      </c>
      <c r="Y37" s="108">
        <f t="shared" si="64"/>
        <v>0.09487899257</v>
      </c>
      <c r="Z37" s="106">
        <f t="shared" si="65"/>
        <v>0.04824857667</v>
      </c>
      <c r="AA37" s="108">
        <f t="shared" si="66"/>
        <v>0.3773832152</v>
      </c>
      <c r="AB37" s="106">
        <f t="shared" si="67"/>
        <v>1.010003538</v>
      </c>
      <c r="AC37" s="107">
        <f t="shared" si="68"/>
        <v>8.273558542</v>
      </c>
    </row>
    <row r="38" ht="15.75" customHeight="1">
      <c r="A38" s="20" t="s">
        <v>35</v>
      </c>
      <c r="B38" s="106">
        <f t="shared" si="45"/>
        <v>0.1809071784</v>
      </c>
      <c r="C38" s="108">
        <f t="shared" si="46"/>
        <v>4.358716171</v>
      </c>
      <c r="D38" s="106">
        <f t="shared" si="47"/>
        <v>0.004065329851</v>
      </c>
      <c r="E38" s="108">
        <f t="shared" si="48"/>
        <v>0.1131378634</v>
      </c>
      <c r="F38" s="106">
        <f t="shared" si="49"/>
        <v>0.001016332463</v>
      </c>
      <c r="G38" s="108">
        <f t="shared" si="50"/>
        <v>0.02964252991</v>
      </c>
      <c r="H38" s="106">
        <f t="shared" si="51"/>
        <v>0.1859888407</v>
      </c>
      <c r="I38" s="107">
        <f t="shared" si="52"/>
        <v>4.501496564</v>
      </c>
      <c r="K38" s="20" t="s">
        <v>35</v>
      </c>
      <c r="L38" s="106">
        <f t="shared" si="53"/>
        <v>0.1866193898</v>
      </c>
      <c r="M38" s="108">
        <f t="shared" si="54"/>
        <v>4.781134894</v>
      </c>
      <c r="N38" s="106">
        <f t="shared" si="55"/>
        <v>0.003732387795</v>
      </c>
      <c r="O38" s="108">
        <f t="shared" si="56"/>
        <v>0.1035298888</v>
      </c>
      <c r="P38" s="106">
        <f t="shared" si="57"/>
        <v>0.004665484744</v>
      </c>
      <c r="Q38" s="108">
        <f t="shared" si="58"/>
        <v>0.1002752371</v>
      </c>
      <c r="R38" s="106">
        <f t="shared" si="59"/>
        <v>0.1950172623</v>
      </c>
      <c r="S38" s="107">
        <f t="shared" si="60"/>
        <v>4.98494002</v>
      </c>
      <c r="U38" s="20" t="s">
        <v>273</v>
      </c>
      <c r="V38" s="106">
        <f t="shared" si="61"/>
        <v>0.2294487868</v>
      </c>
      <c r="W38" s="108">
        <f t="shared" si="62"/>
        <v>5.496948069</v>
      </c>
      <c r="X38" s="106">
        <f t="shared" si="63"/>
        <v>0.003216571778</v>
      </c>
      <c r="Y38" s="108">
        <f t="shared" si="64"/>
        <v>0.2232608803</v>
      </c>
      <c r="Z38" s="106">
        <f t="shared" si="65"/>
        <v>0.007505334148</v>
      </c>
      <c r="AA38" s="108">
        <f t="shared" si="66"/>
        <v>0.1333956814</v>
      </c>
      <c r="AB38" s="106">
        <f t="shared" si="67"/>
        <v>0.2401706927</v>
      </c>
      <c r="AC38" s="107">
        <f t="shared" si="68"/>
        <v>5.85360463</v>
      </c>
    </row>
    <row r="39" ht="15.75" customHeight="1">
      <c r="A39" s="20" t="s">
        <v>274</v>
      </c>
      <c r="B39" s="106">
        <f t="shared" si="45"/>
        <v>0.009146992164</v>
      </c>
      <c r="C39" s="108">
        <f t="shared" si="46"/>
        <v>0.9486856057</v>
      </c>
      <c r="D39" s="106" t="str">
        <f t="shared" si="47"/>
        <v/>
      </c>
      <c r="E39" s="108" t="str">
        <f t="shared" si="48"/>
        <v/>
      </c>
      <c r="F39" s="106" t="str">
        <f t="shared" si="49"/>
        <v/>
      </c>
      <c r="G39" s="108" t="str">
        <f t="shared" si="50"/>
        <v/>
      </c>
      <c r="H39" s="106">
        <f t="shared" si="51"/>
        <v>0.009146992164</v>
      </c>
      <c r="I39" s="107">
        <f t="shared" si="52"/>
        <v>0.9486856057</v>
      </c>
      <c r="K39" s="20" t="s">
        <v>274</v>
      </c>
      <c r="L39" s="106">
        <f t="shared" si="53"/>
        <v>0.01119716339</v>
      </c>
      <c r="M39" s="108">
        <f t="shared" si="54"/>
        <v>1.407236596</v>
      </c>
      <c r="N39" s="106">
        <f t="shared" si="55"/>
        <v>0</v>
      </c>
      <c r="O39" s="108">
        <f t="shared" si="56"/>
        <v>0</v>
      </c>
      <c r="P39" s="106">
        <f t="shared" si="57"/>
        <v>0</v>
      </c>
      <c r="Q39" s="108">
        <f t="shared" si="58"/>
        <v>0</v>
      </c>
      <c r="R39" s="106">
        <f t="shared" si="59"/>
        <v>0.01119716339</v>
      </c>
      <c r="S39" s="107">
        <f t="shared" si="60"/>
        <v>1.407236596</v>
      </c>
      <c r="U39" s="20"/>
      <c r="V39" s="106"/>
      <c r="W39" s="108"/>
      <c r="X39" s="106"/>
      <c r="Y39" s="108"/>
      <c r="Z39" s="106"/>
      <c r="AA39" s="108"/>
      <c r="AB39" s="106"/>
      <c r="AC39" s="107"/>
    </row>
    <row r="40" ht="15.75" customHeight="1">
      <c r="A40" s="654" t="s">
        <v>13</v>
      </c>
      <c r="B40" s="412">
        <f t="shared" si="45"/>
        <v>97.06076652</v>
      </c>
      <c r="C40" s="413">
        <f t="shared" si="46"/>
        <v>97.71571251</v>
      </c>
      <c r="D40" s="412">
        <f t="shared" si="47"/>
        <v>1.167766</v>
      </c>
      <c r="E40" s="413">
        <f t="shared" si="48"/>
        <v>0.8949903382</v>
      </c>
      <c r="F40" s="412">
        <f t="shared" si="49"/>
        <v>1.771467482</v>
      </c>
      <c r="G40" s="413">
        <f t="shared" si="50"/>
        <v>1.389297152</v>
      </c>
      <c r="H40" s="412">
        <f t="shared" si="51"/>
        <v>100</v>
      </c>
      <c r="I40" s="312">
        <f t="shared" si="52"/>
        <v>100</v>
      </c>
      <c r="K40" s="654" t="s">
        <v>13</v>
      </c>
      <c r="L40" s="412">
        <f t="shared" si="53"/>
        <v>94.46673509</v>
      </c>
      <c r="M40" s="413">
        <f t="shared" si="54"/>
        <v>94.53893637</v>
      </c>
      <c r="N40" s="412">
        <f t="shared" si="55"/>
        <v>1.133712793</v>
      </c>
      <c r="O40" s="413">
        <f t="shared" si="56"/>
        <v>0.9077181728</v>
      </c>
      <c r="P40" s="412">
        <f t="shared" si="57"/>
        <v>4.399552113</v>
      </c>
      <c r="Q40" s="413">
        <f t="shared" si="58"/>
        <v>4.553345454</v>
      </c>
      <c r="R40" s="412">
        <f t="shared" si="59"/>
        <v>100</v>
      </c>
      <c r="S40" s="312">
        <f t="shared" si="60"/>
        <v>100</v>
      </c>
      <c r="U40" s="654" t="s">
        <v>13</v>
      </c>
      <c r="V40" s="412">
        <f>V16*100/$AB$16</f>
        <v>92.26628926</v>
      </c>
      <c r="W40" s="413">
        <f>W16*100/$AC$16</f>
        <v>92.80129409</v>
      </c>
      <c r="X40" s="412">
        <f>X16*100/$AB$16</f>
        <v>1.12258355</v>
      </c>
      <c r="Y40" s="413">
        <f>Y16*100/$AC$16</f>
        <v>0.9684130415</v>
      </c>
      <c r="Z40" s="412">
        <f>Z16*100/$AB$16</f>
        <v>6.611127194</v>
      </c>
      <c r="AA40" s="413">
        <f>AA16*100/$AC$16</f>
        <v>6.230292866</v>
      </c>
      <c r="AB40" s="412">
        <f>AB16*100/$AB$16</f>
        <v>100</v>
      </c>
      <c r="AC40" s="312">
        <f>AC16*100/$AC$16</f>
        <v>100</v>
      </c>
    </row>
    <row r="41" ht="15.75" customHeight="1">
      <c r="A41" s="655"/>
      <c r="B41" s="636" t="s">
        <v>278</v>
      </c>
      <c r="C41" s="98"/>
      <c r="D41" s="98"/>
      <c r="E41" s="98"/>
      <c r="F41" s="98"/>
      <c r="G41" s="98"/>
      <c r="H41" s="98"/>
      <c r="I41" s="99"/>
      <c r="K41" s="655"/>
      <c r="L41" s="636" t="s">
        <v>278</v>
      </c>
      <c r="M41" s="98"/>
      <c r="N41" s="98"/>
      <c r="O41" s="98"/>
      <c r="P41" s="98"/>
      <c r="Q41" s="98"/>
      <c r="R41" s="98"/>
      <c r="S41" s="99"/>
      <c r="U41" s="655"/>
      <c r="V41" s="636" t="s">
        <v>278</v>
      </c>
      <c r="W41" s="98"/>
      <c r="X41" s="98"/>
      <c r="Y41" s="98"/>
      <c r="Z41" s="98"/>
      <c r="AA41" s="98"/>
      <c r="AB41" s="98"/>
      <c r="AC41" s="99"/>
    </row>
    <row r="42" ht="15.75" customHeight="1">
      <c r="A42" s="20" t="s">
        <v>25</v>
      </c>
      <c r="B42" s="106">
        <f t="shared" ref="B42:B52" si="69">IF(ISBLANK(B6),"",B6*100/$H6)</f>
        <v>97.16644774</v>
      </c>
      <c r="C42" s="108">
        <f t="shared" ref="C42:C52" si="70">IF(ISBLANK(C6),"",C6*100/$I6)</f>
        <v>97.02917672</v>
      </c>
      <c r="D42" s="106">
        <f t="shared" ref="D42:D52" si="71">IF(ISBLANK(D6),"",D6*100/$H6)</f>
        <v>1.169700382</v>
      </c>
      <c r="E42" s="108">
        <f t="shared" ref="E42:E52" si="72">IF(ISBLANK(E6),"",E6*100/$I6)</f>
        <v>1.209306176</v>
      </c>
      <c r="F42" s="106">
        <f t="shared" ref="F42:F52" si="73">IF(ISBLANK(F6),"",F6*100/$H6)</f>
        <v>1.66385188</v>
      </c>
      <c r="G42" s="108">
        <f t="shared" ref="G42:G52" si="74">IF(ISBLANK(G6),"",G6*100/$I6)</f>
        <v>1.761517109</v>
      </c>
      <c r="H42" s="106">
        <f t="shared" ref="H42:H52" si="75">IF(ISBLANK(H6),"",H6*100/$H6)</f>
        <v>100</v>
      </c>
      <c r="I42" s="107">
        <f t="shared" ref="I42:I52" si="76">IF(ISBLANK(I6),"",I6*100/$I6)</f>
        <v>100</v>
      </c>
      <c r="K42" s="20" t="s">
        <v>25</v>
      </c>
      <c r="L42" s="106">
        <f t="shared" ref="L42:L52" si="77">L6*100/$R6</f>
        <v>95.96738022</v>
      </c>
      <c r="M42" s="108">
        <f t="shared" ref="M42:M52" si="78">M6*100/$S6</f>
        <v>95.76988919</v>
      </c>
      <c r="N42" s="106">
        <f t="shared" ref="N42:N52" si="79">N6*100/$R6</f>
        <v>1.047910296</v>
      </c>
      <c r="O42" s="108">
        <f t="shared" ref="O42:O52" si="80">O6*100/$S6</f>
        <v>1.159361811</v>
      </c>
      <c r="P42" s="106">
        <f t="shared" ref="P42:P52" si="81">P6*100/$R6</f>
        <v>2.98470948</v>
      </c>
      <c r="Q42" s="108">
        <f t="shared" ref="Q42:Q52" si="82">Q6*100/$S6</f>
        <v>3.070748994</v>
      </c>
      <c r="R42" s="106">
        <f t="shared" ref="R42:R52" si="83">R6*100/$R6</f>
        <v>100</v>
      </c>
      <c r="S42" s="107">
        <f t="shared" ref="S42:S52" si="84">S6*100/$S6</f>
        <v>100</v>
      </c>
      <c r="U42" s="20" t="s">
        <v>25</v>
      </c>
      <c r="V42" s="106">
        <f t="shared" ref="V42:V50" si="85">V6*100/$AB6</f>
        <v>93.4871957</v>
      </c>
      <c r="W42" s="108">
        <f t="shared" ref="W42:W50" si="86">W6*100/$AC6</f>
        <v>93.64139255</v>
      </c>
      <c r="X42" s="106">
        <f t="shared" ref="X42:X50" si="87">X6*100/$AB6</f>
        <v>1.749394035</v>
      </c>
      <c r="Y42" s="108">
        <f t="shared" ref="Y42:Y50" si="88">Y6*100/$AC6</f>
        <v>1.653270009</v>
      </c>
      <c r="Z42" s="106">
        <f t="shared" ref="Z42:Z50" si="89">Z6*100/$AB6</f>
        <v>4.763410265</v>
      </c>
      <c r="AA42" s="108">
        <f t="shared" ref="AA42:AA50" si="90">AA6*100/$AC6</f>
        <v>4.705337437</v>
      </c>
      <c r="AB42" s="106">
        <f t="shared" ref="AB42:AB50" si="91">AB6*100/$AB6</f>
        <v>100</v>
      </c>
      <c r="AC42" s="107">
        <f t="shared" ref="AC42:AC50" si="92">AC6*100/$AC6</f>
        <v>100</v>
      </c>
    </row>
    <row r="43" ht="15.75" customHeight="1">
      <c r="A43" s="20" t="s">
        <v>28</v>
      </c>
      <c r="B43" s="106">
        <f t="shared" si="69"/>
        <v>96.17741465</v>
      </c>
      <c r="C43" s="108">
        <f t="shared" si="70"/>
        <v>96.07742652</v>
      </c>
      <c r="D43" s="106">
        <f t="shared" si="71"/>
        <v>1.71189573</v>
      </c>
      <c r="E43" s="108">
        <f t="shared" si="72"/>
        <v>1.76134698</v>
      </c>
      <c r="F43" s="106">
        <f t="shared" si="73"/>
        <v>2.110689622</v>
      </c>
      <c r="G43" s="108">
        <f t="shared" si="74"/>
        <v>2.161226503</v>
      </c>
      <c r="H43" s="106">
        <f t="shared" si="75"/>
        <v>100</v>
      </c>
      <c r="I43" s="107">
        <f t="shared" si="76"/>
        <v>100</v>
      </c>
      <c r="K43" s="20" t="s">
        <v>28</v>
      </c>
      <c r="L43" s="106">
        <f t="shared" si="77"/>
        <v>94.27781759</v>
      </c>
      <c r="M43" s="108">
        <f t="shared" si="78"/>
        <v>94.23872092</v>
      </c>
      <c r="N43" s="106">
        <f t="shared" si="79"/>
        <v>1.678779814</v>
      </c>
      <c r="O43" s="108">
        <f t="shared" si="80"/>
        <v>1.644315594</v>
      </c>
      <c r="P43" s="106">
        <f t="shared" si="81"/>
        <v>4.0434026</v>
      </c>
      <c r="Q43" s="108">
        <f t="shared" si="82"/>
        <v>4.116963487</v>
      </c>
      <c r="R43" s="106">
        <f t="shared" si="83"/>
        <v>100</v>
      </c>
      <c r="S43" s="107">
        <f t="shared" si="84"/>
        <v>100</v>
      </c>
      <c r="U43" s="20" t="s">
        <v>28</v>
      </c>
      <c r="V43" s="106">
        <f t="shared" si="85"/>
        <v>92.37980447</v>
      </c>
      <c r="W43" s="108">
        <f t="shared" si="86"/>
        <v>92.33375239</v>
      </c>
      <c r="X43" s="106">
        <f t="shared" si="87"/>
        <v>1.714209187</v>
      </c>
      <c r="Y43" s="108">
        <f t="shared" si="88"/>
        <v>1.733130895</v>
      </c>
      <c r="Z43" s="106">
        <f t="shared" si="89"/>
        <v>5.90598634</v>
      </c>
      <c r="AA43" s="108">
        <f t="shared" si="90"/>
        <v>5.933116714</v>
      </c>
      <c r="AB43" s="106">
        <f t="shared" si="91"/>
        <v>100</v>
      </c>
      <c r="AC43" s="107">
        <f t="shared" si="92"/>
        <v>100</v>
      </c>
    </row>
    <row r="44" ht="15.75" customHeight="1">
      <c r="A44" s="20" t="s">
        <v>29</v>
      </c>
      <c r="B44" s="106">
        <f t="shared" si="69"/>
        <v>96.52831245</v>
      </c>
      <c r="C44" s="108">
        <f t="shared" si="70"/>
        <v>96.5350692</v>
      </c>
      <c r="D44" s="106">
        <f t="shared" si="71"/>
        <v>1.301882831</v>
      </c>
      <c r="E44" s="108">
        <f t="shared" si="72"/>
        <v>1.267780392</v>
      </c>
      <c r="F44" s="106">
        <f t="shared" si="73"/>
        <v>2.169804718</v>
      </c>
      <c r="G44" s="108">
        <f t="shared" si="74"/>
        <v>2.197150409</v>
      </c>
      <c r="H44" s="106">
        <f t="shared" si="75"/>
        <v>100</v>
      </c>
      <c r="I44" s="107">
        <f t="shared" si="76"/>
        <v>100</v>
      </c>
      <c r="K44" s="20" t="s">
        <v>29</v>
      </c>
      <c r="L44" s="106">
        <f t="shared" si="77"/>
        <v>93.95803988</v>
      </c>
      <c r="M44" s="108">
        <f t="shared" si="78"/>
        <v>93.92219434</v>
      </c>
      <c r="N44" s="106">
        <f t="shared" si="79"/>
        <v>1.564237527</v>
      </c>
      <c r="O44" s="108">
        <f t="shared" si="80"/>
        <v>1.562780036</v>
      </c>
      <c r="P44" s="106">
        <f t="shared" si="81"/>
        <v>4.477722589</v>
      </c>
      <c r="Q44" s="108">
        <f t="shared" si="82"/>
        <v>4.515025621</v>
      </c>
      <c r="R44" s="106">
        <f t="shared" si="83"/>
        <v>100</v>
      </c>
      <c r="S44" s="107">
        <f t="shared" si="84"/>
        <v>100</v>
      </c>
      <c r="U44" s="20" t="s">
        <v>29</v>
      </c>
      <c r="V44" s="106">
        <f t="shared" si="85"/>
        <v>91.95271097</v>
      </c>
      <c r="W44" s="108">
        <f t="shared" si="86"/>
        <v>91.93130292</v>
      </c>
      <c r="X44" s="106">
        <f t="shared" si="87"/>
        <v>1.532816959</v>
      </c>
      <c r="Y44" s="108">
        <f t="shared" si="88"/>
        <v>1.58468588</v>
      </c>
      <c r="Z44" s="106">
        <f t="shared" si="89"/>
        <v>6.514472075</v>
      </c>
      <c r="AA44" s="108">
        <f t="shared" si="90"/>
        <v>6.484011195</v>
      </c>
      <c r="AB44" s="106">
        <f t="shared" si="91"/>
        <v>100</v>
      </c>
      <c r="AC44" s="107">
        <f t="shared" si="92"/>
        <v>100</v>
      </c>
    </row>
    <row r="45" ht="15.75" customHeight="1">
      <c r="A45" s="20" t="s">
        <v>30</v>
      </c>
      <c r="B45" s="106">
        <f t="shared" si="69"/>
        <v>96.84350133</v>
      </c>
      <c r="C45" s="108">
        <f t="shared" si="70"/>
        <v>96.98054625</v>
      </c>
      <c r="D45" s="106">
        <f t="shared" si="71"/>
        <v>1.290893015</v>
      </c>
      <c r="E45" s="108">
        <f t="shared" si="72"/>
        <v>1.224943547</v>
      </c>
      <c r="F45" s="106">
        <f t="shared" si="73"/>
        <v>1.865605659</v>
      </c>
      <c r="G45" s="108">
        <f t="shared" si="74"/>
        <v>1.794510204</v>
      </c>
      <c r="H45" s="106">
        <f t="shared" si="75"/>
        <v>100</v>
      </c>
      <c r="I45" s="107">
        <f t="shared" si="76"/>
        <v>100</v>
      </c>
      <c r="K45" s="20" t="s">
        <v>30</v>
      </c>
      <c r="L45" s="106">
        <f t="shared" si="77"/>
        <v>93.58226371</v>
      </c>
      <c r="M45" s="108">
        <f t="shared" si="78"/>
        <v>93.61277842</v>
      </c>
      <c r="N45" s="106">
        <f t="shared" si="79"/>
        <v>1.184812853</v>
      </c>
      <c r="O45" s="108">
        <f t="shared" si="80"/>
        <v>1.140681615</v>
      </c>
      <c r="P45" s="106">
        <f t="shared" si="81"/>
        <v>5.232923436</v>
      </c>
      <c r="Q45" s="108">
        <f t="shared" si="82"/>
        <v>5.246539966</v>
      </c>
      <c r="R45" s="106">
        <f t="shared" si="83"/>
        <v>100</v>
      </c>
      <c r="S45" s="107">
        <f t="shared" si="84"/>
        <v>100</v>
      </c>
      <c r="U45" s="20" t="s">
        <v>30</v>
      </c>
      <c r="V45" s="106">
        <f t="shared" si="85"/>
        <v>91.64066277</v>
      </c>
      <c r="W45" s="108">
        <f t="shared" si="86"/>
        <v>91.67297141</v>
      </c>
      <c r="X45" s="106">
        <f t="shared" si="87"/>
        <v>1.098756208</v>
      </c>
      <c r="Y45" s="108">
        <f t="shared" si="88"/>
        <v>1.045616115</v>
      </c>
      <c r="Z45" s="106">
        <f t="shared" si="89"/>
        <v>7.260581022</v>
      </c>
      <c r="AA45" s="108">
        <f t="shared" si="90"/>
        <v>7.281412471</v>
      </c>
      <c r="AB45" s="106">
        <f t="shared" si="91"/>
        <v>100</v>
      </c>
      <c r="AC45" s="107">
        <f t="shared" si="92"/>
        <v>100</v>
      </c>
    </row>
    <row r="46" ht="15.75" customHeight="1">
      <c r="A46" s="20" t="s">
        <v>31</v>
      </c>
      <c r="B46" s="106">
        <f t="shared" si="69"/>
        <v>97.31186014</v>
      </c>
      <c r="C46" s="108">
        <f t="shared" si="70"/>
        <v>97.32224392</v>
      </c>
      <c r="D46" s="106">
        <f t="shared" si="71"/>
        <v>1.023768185</v>
      </c>
      <c r="E46" s="108">
        <f t="shared" si="72"/>
        <v>1.009869302</v>
      </c>
      <c r="F46" s="106">
        <f t="shared" si="73"/>
        <v>1.66437167</v>
      </c>
      <c r="G46" s="108">
        <f t="shared" si="74"/>
        <v>1.667886781</v>
      </c>
      <c r="H46" s="106">
        <f t="shared" si="75"/>
        <v>100</v>
      </c>
      <c r="I46" s="107">
        <f t="shared" si="76"/>
        <v>100</v>
      </c>
      <c r="K46" s="20" t="s">
        <v>31</v>
      </c>
      <c r="L46" s="106">
        <f t="shared" si="77"/>
        <v>94.01565671</v>
      </c>
      <c r="M46" s="108">
        <f t="shared" si="78"/>
        <v>94.01039679</v>
      </c>
      <c r="N46" s="106">
        <f t="shared" si="79"/>
        <v>0.9625978545</v>
      </c>
      <c r="O46" s="108">
        <f t="shared" si="80"/>
        <v>0.9604372308</v>
      </c>
      <c r="P46" s="106">
        <f t="shared" si="81"/>
        <v>5.021745433</v>
      </c>
      <c r="Q46" s="108">
        <f t="shared" si="82"/>
        <v>5.02916598</v>
      </c>
      <c r="R46" s="106">
        <f t="shared" si="83"/>
        <v>100</v>
      </c>
      <c r="S46" s="107">
        <f t="shared" si="84"/>
        <v>100</v>
      </c>
      <c r="U46" s="20" t="s">
        <v>31</v>
      </c>
      <c r="V46" s="106">
        <f t="shared" si="85"/>
        <v>92.03488063</v>
      </c>
      <c r="W46" s="108">
        <f t="shared" si="86"/>
        <v>92.04476397</v>
      </c>
      <c r="X46" s="106">
        <f t="shared" si="87"/>
        <v>0.7816238635</v>
      </c>
      <c r="Y46" s="108">
        <f t="shared" si="88"/>
        <v>0.7873593925</v>
      </c>
      <c r="Z46" s="106">
        <f t="shared" si="89"/>
        <v>7.183495507</v>
      </c>
      <c r="AA46" s="108">
        <f t="shared" si="90"/>
        <v>7.167876641</v>
      </c>
      <c r="AB46" s="106">
        <f t="shared" si="91"/>
        <v>100</v>
      </c>
      <c r="AC46" s="107">
        <f t="shared" si="92"/>
        <v>100</v>
      </c>
    </row>
    <row r="47" ht="15.75" customHeight="1">
      <c r="A47" s="20" t="s">
        <v>32</v>
      </c>
      <c r="B47" s="106">
        <f t="shared" si="69"/>
        <v>97.58713137</v>
      </c>
      <c r="C47" s="108">
        <f t="shared" si="70"/>
        <v>97.66588196</v>
      </c>
      <c r="D47" s="106">
        <f t="shared" si="71"/>
        <v>0.8388826429</v>
      </c>
      <c r="E47" s="108">
        <f t="shared" si="72"/>
        <v>0.8164957765</v>
      </c>
      <c r="F47" s="106">
        <f t="shared" si="73"/>
        <v>1.57398599</v>
      </c>
      <c r="G47" s="108">
        <f t="shared" si="74"/>
        <v>1.517622261</v>
      </c>
      <c r="H47" s="106">
        <f t="shared" si="75"/>
        <v>100</v>
      </c>
      <c r="I47" s="107">
        <f t="shared" si="76"/>
        <v>100</v>
      </c>
      <c r="K47" s="20" t="s">
        <v>32</v>
      </c>
      <c r="L47" s="106">
        <f t="shared" si="77"/>
        <v>94.10394409</v>
      </c>
      <c r="M47" s="108">
        <f t="shared" si="78"/>
        <v>94.13697157</v>
      </c>
      <c r="N47" s="106">
        <f t="shared" si="79"/>
        <v>0.8193429191</v>
      </c>
      <c r="O47" s="108">
        <f t="shared" si="80"/>
        <v>0.7823183704</v>
      </c>
      <c r="P47" s="106">
        <f t="shared" si="81"/>
        <v>5.076712989</v>
      </c>
      <c r="Q47" s="108">
        <f t="shared" si="82"/>
        <v>5.08071006</v>
      </c>
      <c r="R47" s="106">
        <f t="shared" si="83"/>
        <v>100</v>
      </c>
      <c r="S47" s="107">
        <f t="shared" si="84"/>
        <v>100</v>
      </c>
      <c r="U47" s="20" t="s">
        <v>32</v>
      </c>
      <c r="V47" s="106">
        <f t="shared" si="85"/>
        <v>92.0908379</v>
      </c>
      <c r="W47" s="108">
        <f t="shared" si="86"/>
        <v>92.17723436</v>
      </c>
      <c r="X47" s="106">
        <f t="shared" si="87"/>
        <v>0.8400370186</v>
      </c>
      <c r="Y47" s="108">
        <f t="shared" si="88"/>
        <v>0.8039694291</v>
      </c>
      <c r="Z47" s="106">
        <f t="shared" si="89"/>
        <v>7.06912508</v>
      </c>
      <c r="AA47" s="108">
        <f t="shared" si="90"/>
        <v>7.018796215</v>
      </c>
      <c r="AB47" s="106">
        <f t="shared" si="91"/>
        <v>100</v>
      </c>
      <c r="AC47" s="107">
        <f t="shared" si="92"/>
        <v>100</v>
      </c>
    </row>
    <row r="48" ht="15.75" customHeight="1">
      <c r="A48" s="20" t="s">
        <v>33</v>
      </c>
      <c r="B48" s="106">
        <f t="shared" si="69"/>
        <v>98.47571189</v>
      </c>
      <c r="C48" s="108">
        <f t="shared" si="70"/>
        <v>98.41738708</v>
      </c>
      <c r="D48" s="106">
        <f t="shared" si="71"/>
        <v>0.5192629816</v>
      </c>
      <c r="E48" s="108">
        <f t="shared" si="72"/>
        <v>0.5014850939</v>
      </c>
      <c r="F48" s="106">
        <f t="shared" si="73"/>
        <v>1.005025126</v>
      </c>
      <c r="G48" s="108">
        <f t="shared" si="74"/>
        <v>1.08112783</v>
      </c>
      <c r="H48" s="106">
        <f t="shared" si="75"/>
        <v>100</v>
      </c>
      <c r="I48" s="107">
        <f t="shared" si="76"/>
        <v>100</v>
      </c>
      <c r="K48" s="20" t="s">
        <v>33</v>
      </c>
      <c r="L48" s="106">
        <f t="shared" si="77"/>
        <v>94.89795918</v>
      </c>
      <c r="M48" s="108">
        <f t="shared" si="78"/>
        <v>94.85505879</v>
      </c>
      <c r="N48" s="106">
        <f t="shared" si="79"/>
        <v>0.612244898</v>
      </c>
      <c r="O48" s="108">
        <f t="shared" si="80"/>
        <v>0.5946149638</v>
      </c>
      <c r="P48" s="106">
        <f t="shared" si="81"/>
        <v>4.489795918</v>
      </c>
      <c r="Q48" s="108">
        <f t="shared" si="82"/>
        <v>4.550326249</v>
      </c>
      <c r="R48" s="106">
        <f t="shared" si="83"/>
        <v>100</v>
      </c>
      <c r="S48" s="107">
        <f t="shared" si="84"/>
        <v>100</v>
      </c>
      <c r="U48" s="20" t="s">
        <v>33</v>
      </c>
      <c r="V48" s="106">
        <f t="shared" si="85"/>
        <v>93.64773821</v>
      </c>
      <c r="W48" s="108">
        <f t="shared" si="86"/>
        <v>93.6739304</v>
      </c>
      <c r="X48" s="106">
        <f t="shared" si="87"/>
        <v>0.4949814382</v>
      </c>
      <c r="Y48" s="108">
        <f t="shared" si="88"/>
        <v>0.4858860613</v>
      </c>
      <c r="Z48" s="106">
        <f t="shared" si="89"/>
        <v>5.857280352</v>
      </c>
      <c r="AA48" s="108">
        <f t="shared" si="90"/>
        <v>5.840183543</v>
      </c>
      <c r="AB48" s="106">
        <f t="shared" si="91"/>
        <v>100</v>
      </c>
      <c r="AC48" s="107">
        <f t="shared" si="92"/>
        <v>100</v>
      </c>
    </row>
    <row r="49" ht="15.75" customHeight="1">
      <c r="A49" s="20" t="s">
        <v>34</v>
      </c>
      <c r="B49" s="106">
        <f t="shared" si="69"/>
        <v>98.48101266</v>
      </c>
      <c r="C49" s="108">
        <f t="shared" si="70"/>
        <v>98.50348606</v>
      </c>
      <c r="D49" s="106">
        <f t="shared" si="71"/>
        <v>0.6329113924</v>
      </c>
      <c r="E49" s="108">
        <f t="shared" si="72"/>
        <v>0.6025390981</v>
      </c>
      <c r="F49" s="106">
        <f t="shared" si="73"/>
        <v>0.8860759494</v>
      </c>
      <c r="G49" s="108">
        <f t="shared" si="74"/>
        <v>0.8939748427</v>
      </c>
      <c r="H49" s="106">
        <f t="shared" si="75"/>
        <v>100</v>
      </c>
      <c r="I49" s="107">
        <f t="shared" si="76"/>
        <v>100</v>
      </c>
      <c r="K49" s="20" t="s">
        <v>34</v>
      </c>
      <c r="L49" s="106">
        <f t="shared" si="77"/>
        <v>95.48780488</v>
      </c>
      <c r="M49" s="108">
        <f t="shared" si="78"/>
        <v>95.54080341</v>
      </c>
      <c r="N49" s="106">
        <f t="shared" si="79"/>
        <v>0.9756097561</v>
      </c>
      <c r="O49" s="108">
        <f t="shared" si="80"/>
        <v>0.9933750615</v>
      </c>
      <c r="P49" s="106">
        <f t="shared" si="81"/>
        <v>3.536585366</v>
      </c>
      <c r="Q49" s="108">
        <f t="shared" si="82"/>
        <v>3.46582153</v>
      </c>
      <c r="R49" s="106">
        <f t="shared" si="83"/>
        <v>100</v>
      </c>
      <c r="S49" s="107">
        <f t="shared" si="84"/>
        <v>100</v>
      </c>
      <c r="U49" s="20" t="s">
        <v>34</v>
      </c>
      <c r="V49" s="106">
        <f t="shared" si="85"/>
        <v>94.0552017</v>
      </c>
      <c r="W49" s="108">
        <f t="shared" si="86"/>
        <v>94.29190952</v>
      </c>
      <c r="X49" s="106">
        <f t="shared" si="87"/>
        <v>1.167728238</v>
      </c>
      <c r="Y49" s="108">
        <f t="shared" si="88"/>
        <v>1.14677369</v>
      </c>
      <c r="Z49" s="106">
        <f t="shared" si="89"/>
        <v>4.777070064</v>
      </c>
      <c r="AA49" s="108">
        <f t="shared" si="90"/>
        <v>4.561316794</v>
      </c>
      <c r="AB49" s="106">
        <f t="shared" si="91"/>
        <v>100</v>
      </c>
      <c r="AC49" s="107">
        <f t="shared" si="92"/>
        <v>100</v>
      </c>
    </row>
    <row r="50" ht="15.75" customHeight="1">
      <c r="A50" s="20" t="s">
        <v>35</v>
      </c>
      <c r="B50" s="106">
        <f t="shared" si="69"/>
        <v>97.26775956</v>
      </c>
      <c r="C50" s="108">
        <f t="shared" si="70"/>
        <v>96.82815723</v>
      </c>
      <c r="D50" s="106">
        <f t="shared" si="71"/>
        <v>2.18579235</v>
      </c>
      <c r="E50" s="108">
        <f t="shared" si="72"/>
        <v>2.513338883</v>
      </c>
      <c r="F50" s="106">
        <f t="shared" si="73"/>
        <v>0.5464480874</v>
      </c>
      <c r="G50" s="108">
        <f t="shared" si="74"/>
        <v>0.6585038885</v>
      </c>
      <c r="H50" s="106">
        <f t="shared" si="75"/>
        <v>100</v>
      </c>
      <c r="I50" s="107">
        <f t="shared" si="76"/>
        <v>100</v>
      </c>
      <c r="K50" s="20" t="s">
        <v>35</v>
      </c>
      <c r="L50" s="106">
        <f t="shared" si="77"/>
        <v>95.6937799</v>
      </c>
      <c r="M50" s="108">
        <f t="shared" si="78"/>
        <v>95.91158319</v>
      </c>
      <c r="N50" s="106">
        <f t="shared" si="79"/>
        <v>1.913875598</v>
      </c>
      <c r="O50" s="108">
        <f t="shared" si="80"/>
        <v>2.076853249</v>
      </c>
      <c r="P50" s="106">
        <f t="shared" si="81"/>
        <v>2.392344498</v>
      </c>
      <c r="Q50" s="108">
        <f t="shared" si="82"/>
        <v>2.011563563</v>
      </c>
      <c r="R50" s="106">
        <f t="shared" si="83"/>
        <v>100</v>
      </c>
      <c r="S50" s="107">
        <f t="shared" si="84"/>
        <v>100</v>
      </c>
      <c r="U50" s="20" t="s">
        <v>273</v>
      </c>
      <c r="V50" s="106">
        <f t="shared" si="85"/>
        <v>95.53571429</v>
      </c>
      <c r="W50" s="108">
        <f t="shared" si="86"/>
        <v>93.90706096</v>
      </c>
      <c r="X50" s="106">
        <f t="shared" si="87"/>
        <v>1.339285714</v>
      </c>
      <c r="Y50" s="108">
        <f t="shared" si="88"/>
        <v>3.814075162</v>
      </c>
      <c r="Z50" s="106">
        <f t="shared" si="89"/>
        <v>3.125</v>
      </c>
      <c r="AA50" s="108">
        <f t="shared" si="90"/>
        <v>2.278863876</v>
      </c>
      <c r="AB50" s="106">
        <f t="shared" si="91"/>
        <v>100</v>
      </c>
      <c r="AC50" s="107">
        <f t="shared" si="92"/>
        <v>100</v>
      </c>
    </row>
    <row r="51" ht="15.75" customHeight="1">
      <c r="A51" s="20" t="s">
        <v>274</v>
      </c>
      <c r="B51" s="106">
        <f t="shared" si="69"/>
        <v>100</v>
      </c>
      <c r="C51" s="108">
        <f t="shared" si="70"/>
        <v>100</v>
      </c>
      <c r="D51" s="106" t="str">
        <f t="shared" si="71"/>
        <v/>
      </c>
      <c r="E51" s="108" t="str">
        <f t="shared" si="72"/>
        <v/>
      </c>
      <c r="F51" s="106" t="str">
        <f t="shared" si="73"/>
        <v/>
      </c>
      <c r="G51" s="108" t="str">
        <f t="shared" si="74"/>
        <v/>
      </c>
      <c r="H51" s="106">
        <f t="shared" si="75"/>
        <v>100</v>
      </c>
      <c r="I51" s="107">
        <f t="shared" si="76"/>
        <v>100</v>
      </c>
      <c r="K51" s="20" t="s">
        <v>274</v>
      </c>
      <c r="L51" s="106">
        <f t="shared" si="77"/>
        <v>100</v>
      </c>
      <c r="M51" s="108">
        <f t="shared" si="78"/>
        <v>100</v>
      </c>
      <c r="N51" s="106">
        <f t="shared" si="79"/>
        <v>0</v>
      </c>
      <c r="O51" s="108">
        <f t="shared" si="80"/>
        <v>0</v>
      </c>
      <c r="P51" s="106">
        <f t="shared" si="81"/>
        <v>0</v>
      </c>
      <c r="Q51" s="108">
        <f t="shared" si="82"/>
        <v>0</v>
      </c>
      <c r="R51" s="106">
        <f t="shared" si="83"/>
        <v>100</v>
      </c>
      <c r="S51" s="107">
        <f t="shared" si="84"/>
        <v>100</v>
      </c>
      <c r="U51" s="20"/>
      <c r="V51" s="106"/>
      <c r="W51" s="108"/>
      <c r="X51" s="106"/>
      <c r="Y51" s="108"/>
      <c r="Z51" s="106"/>
      <c r="AA51" s="108"/>
      <c r="AB51" s="106"/>
      <c r="AC51" s="107"/>
    </row>
    <row r="52" ht="15.75" customHeight="1">
      <c r="A52" s="654" t="s">
        <v>13</v>
      </c>
      <c r="B52" s="412">
        <f t="shared" si="69"/>
        <v>97.06076652</v>
      </c>
      <c r="C52" s="413">
        <f t="shared" si="70"/>
        <v>97.71571251</v>
      </c>
      <c r="D52" s="412">
        <f t="shared" si="71"/>
        <v>1.167766</v>
      </c>
      <c r="E52" s="413">
        <f t="shared" si="72"/>
        <v>0.8949903382</v>
      </c>
      <c r="F52" s="412">
        <f t="shared" si="73"/>
        <v>1.771467482</v>
      </c>
      <c r="G52" s="413">
        <f t="shared" si="74"/>
        <v>1.389297152</v>
      </c>
      <c r="H52" s="412">
        <f t="shared" si="75"/>
        <v>100</v>
      </c>
      <c r="I52" s="312">
        <f t="shared" si="76"/>
        <v>100</v>
      </c>
      <c r="K52" s="654" t="s">
        <v>13</v>
      </c>
      <c r="L52" s="412">
        <f t="shared" si="77"/>
        <v>94.46673509</v>
      </c>
      <c r="M52" s="413">
        <f t="shared" si="78"/>
        <v>94.53893637</v>
      </c>
      <c r="N52" s="412">
        <f t="shared" si="79"/>
        <v>1.133712793</v>
      </c>
      <c r="O52" s="413">
        <f t="shared" si="80"/>
        <v>0.9077181728</v>
      </c>
      <c r="P52" s="412">
        <f t="shared" si="81"/>
        <v>4.399552113</v>
      </c>
      <c r="Q52" s="413">
        <f t="shared" si="82"/>
        <v>4.553345454</v>
      </c>
      <c r="R52" s="412">
        <f t="shared" si="83"/>
        <v>100</v>
      </c>
      <c r="S52" s="312">
        <f t="shared" si="84"/>
        <v>100</v>
      </c>
      <c r="U52" s="654" t="s">
        <v>13</v>
      </c>
      <c r="V52" s="412">
        <f>V16*100/$AB16</f>
        <v>92.26628926</v>
      </c>
      <c r="W52" s="413">
        <f>W16*100/$AC16</f>
        <v>92.80129409</v>
      </c>
      <c r="X52" s="412">
        <f>X16*100/$AB16</f>
        <v>1.12258355</v>
      </c>
      <c r="Y52" s="413">
        <f>Y16*100/$AC16</f>
        <v>0.9684130415</v>
      </c>
      <c r="Z52" s="412">
        <f>Z16*100/$AB16</f>
        <v>6.611127194</v>
      </c>
      <c r="AA52" s="413">
        <f>AA16*100/$AC16</f>
        <v>6.230292866</v>
      </c>
      <c r="AB52" s="412">
        <f>AB16*100/$AB16</f>
        <v>100</v>
      </c>
      <c r="AC52" s="312">
        <f>AC16*100/$AC16</f>
        <v>100</v>
      </c>
    </row>
    <row r="53" ht="15.75" customHeight="1"/>
    <row r="54" ht="15.75" customHeight="1"/>
    <row r="55" ht="15.75" customHeight="1">
      <c r="A55" s="131" t="s">
        <v>74</v>
      </c>
      <c r="K55" s="131" t="s">
        <v>67</v>
      </c>
    </row>
    <row r="56" ht="15.75" customHeight="1">
      <c r="A56" s="172" t="s">
        <v>269</v>
      </c>
      <c r="B56" s="346" t="s">
        <v>270</v>
      </c>
      <c r="C56" s="8"/>
      <c r="D56" s="346" t="s">
        <v>271</v>
      </c>
      <c r="E56" s="8"/>
      <c r="F56" s="346" t="s">
        <v>272</v>
      </c>
      <c r="G56" s="8"/>
      <c r="H56" s="346" t="s">
        <v>245</v>
      </c>
      <c r="I56" s="10"/>
      <c r="K56" s="172" t="s">
        <v>269</v>
      </c>
      <c r="L56" s="346" t="s">
        <v>270</v>
      </c>
      <c r="M56" s="8"/>
      <c r="N56" s="346" t="s">
        <v>271</v>
      </c>
      <c r="O56" s="8"/>
      <c r="P56" s="346" t="s">
        <v>272</v>
      </c>
      <c r="Q56" s="8"/>
      <c r="R56" s="346" t="s">
        <v>245</v>
      </c>
      <c r="S56" s="10"/>
    </row>
    <row r="57" ht="15.75" customHeight="1">
      <c r="A57" s="180" t="s">
        <v>20</v>
      </c>
      <c r="B57" s="353" t="s">
        <v>21</v>
      </c>
      <c r="C57" s="353" t="s">
        <v>44</v>
      </c>
      <c r="D57" s="353" t="s">
        <v>21</v>
      </c>
      <c r="E57" s="353" t="s">
        <v>44</v>
      </c>
      <c r="F57" s="353" t="s">
        <v>21</v>
      </c>
      <c r="G57" s="353" t="s">
        <v>44</v>
      </c>
      <c r="H57" s="353" t="s">
        <v>21</v>
      </c>
      <c r="I57" s="376" t="s">
        <v>44</v>
      </c>
      <c r="K57" s="180" t="s">
        <v>20</v>
      </c>
      <c r="L57" s="353" t="s">
        <v>21</v>
      </c>
      <c r="M57" s="353" t="s">
        <v>44</v>
      </c>
      <c r="N57" s="353" t="s">
        <v>21</v>
      </c>
      <c r="O57" s="353" t="s">
        <v>44</v>
      </c>
      <c r="P57" s="353" t="s">
        <v>21</v>
      </c>
      <c r="Q57" s="353" t="s">
        <v>44</v>
      </c>
      <c r="R57" s="353" t="s">
        <v>21</v>
      </c>
      <c r="S57" s="376" t="s">
        <v>44</v>
      </c>
    </row>
    <row r="58" ht="15.75" customHeight="1">
      <c r="A58" s="20" t="s">
        <v>25</v>
      </c>
      <c r="B58" s="21">
        <f t="shared" ref="B58:I58" si="93">B6-L6</f>
        <v>-8002</v>
      </c>
      <c r="C58" s="22">
        <f t="shared" si="93"/>
        <v>-1371.602066</v>
      </c>
      <c r="D58" s="21">
        <f t="shared" si="93"/>
        <v>-70</v>
      </c>
      <c r="E58" s="22">
        <f t="shared" si="93"/>
        <v>-15.23865419</v>
      </c>
      <c r="F58" s="21">
        <f t="shared" si="93"/>
        <v>-466</v>
      </c>
      <c r="G58" s="22">
        <f t="shared" si="93"/>
        <v>-97.09043122</v>
      </c>
      <c r="H58" s="21">
        <f t="shared" si="93"/>
        <v>-8538</v>
      </c>
      <c r="I58" s="27">
        <f t="shared" si="93"/>
        <v>-1483.931152</v>
      </c>
      <c r="K58" s="20" t="s">
        <v>25</v>
      </c>
      <c r="L58" s="21">
        <f t="shared" ref="L58:S58" si="94">L6-V6</f>
        <v>14665</v>
      </c>
      <c r="M58" s="22">
        <f t="shared" si="94"/>
        <v>2817.60955</v>
      </c>
      <c r="N58" s="21">
        <f t="shared" si="94"/>
        <v>91</v>
      </c>
      <c r="O58" s="22">
        <f t="shared" si="94"/>
        <v>20.94312537</v>
      </c>
      <c r="P58" s="21">
        <f t="shared" si="94"/>
        <v>280</v>
      </c>
      <c r="Q58" s="22">
        <f t="shared" si="94"/>
        <v>47.20182657</v>
      </c>
      <c r="R58" s="21">
        <f t="shared" si="94"/>
        <v>15036</v>
      </c>
      <c r="S58" s="27">
        <f t="shared" si="94"/>
        <v>2885.754502</v>
      </c>
    </row>
    <row r="59" ht="15.75" customHeight="1">
      <c r="A59" s="20" t="s">
        <v>28</v>
      </c>
      <c r="B59" s="21">
        <f t="shared" ref="B59:I59" si="95">B7-L7</f>
        <v>678</v>
      </c>
      <c r="C59" s="22">
        <f t="shared" si="95"/>
        <v>458.4994494</v>
      </c>
      <c r="D59" s="21">
        <f t="shared" si="95"/>
        <v>12</v>
      </c>
      <c r="E59" s="22">
        <f t="shared" si="95"/>
        <v>14.50017684</v>
      </c>
      <c r="F59" s="21">
        <f t="shared" si="95"/>
        <v>-178</v>
      </c>
      <c r="G59" s="22">
        <f t="shared" si="95"/>
        <v>-135.7645859</v>
      </c>
      <c r="H59" s="21">
        <f t="shared" si="95"/>
        <v>512</v>
      </c>
      <c r="I59" s="27">
        <f t="shared" si="95"/>
        <v>337.2350403</v>
      </c>
      <c r="K59" s="20" t="s">
        <v>28</v>
      </c>
      <c r="L59" s="21">
        <f t="shared" ref="L59:S59" si="96">L7-V7</f>
        <v>2312</v>
      </c>
      <c r="M59" s="22">
        <f t="shared" si="96"/>
        <v>1938.928263</v>
      </c>
      <c r="N59" s="21">
        <f t="shared" si="96"/>
        <v>36</v>
      </c>
      <c r="O59" s="22">
        <f t="shared" si="96"/>
        <v>27.28237121</v>
      </c>
      <c r="P59" s="21">
        <f t="shared" si="96"/>
        <v>-46</v>
      </c>
      <c r="Q59" s="22">
        <f t="shared" si="96"/>
        <v>-17.20640536</v>
      </c>
      <c r="R59" s="21">
        <f t="shared" si="96"/>
        <v>2302</v>
      </c>
      <c r="S59" s="27">
        <f t="shared" si="96"/>
        <v>1949.004229</v>
      </c>
    </row>
    <row r="60" ht="15.75" customHeight="1">
      <c r="A60" s="20" t="s">
        <v>29</v>
      </c>
      <c r="B60" s="21">
        <f t="shared" ref="B60:I60" si="97">B8-L8</f>
        <v>1117</v>
      </c>
      <c r="C60" s="22">
        <f t="shared" si="97"/>
        <v>1485.014627</v>
      </c>
      <c r="D60" s="21">
        <f t="shared" si="97"/>
        <v>-25</v>
      </c>
      <c r="E60" s="22">
        <f t="shared" si="97"/>
        <v>-46.40316783</v>
      </c>
      <c r="F60" s="21">
        <f t="shared" si="97"/>
        <v>-294</v>
      </c>
      <c r="G60" s="22">
        <f t="shared" si="97"/>
        <v>-441.9788615</v>
      </c>
      <c r="H60" s="21">
        <f t="shared" si="97"/>
        <v>798</v>
      </c>
      <c r="I60" s="27">
        <f t="shared" si="97"/>
        <v>996.6325972</v>
      </c>
      <c r="K60" s="20" t="s">
        <v>29</v>
      </c>
      <c r="L60" s="21">
        <f t="shared" ref="L60:S60" si="98">L8-V8</f>
        <v>1396</v>
      </c>
      <c r="M60" s="22">
        <f t="shared" si="98"/>
        <v>2336.853503</v>
      </c>
      <c r="N60" s="21">
        <f t="shared" si="98"/>
        <v>23</v>
      </c>
      <c r="O60" s="22">
        <f t="shared" si="98"/>
        <v>29.02985855</v>
      </c>
      <c r="P60" s="21">
        <f t="shared" si="98"/>
        <v>-195</v>
      </c>
      <c r="Q60" s="22">
        <f t="shared" si="98"/>
        <v>-257.3345526</v>
      </c>
      <c r="R60" s="21">
        <f t="shared" si="98"/>
        <v>1224</v>
      </c>
      <c r="S60" s="27">
        <f t="shared" si="98"/>
        <v>2108.548809</v>
      </c>
    </row>
    <row r="61" ht="15.75" customHeight="1">
      <c r="A61" s="20" t="s">
        <v>30</v>
      </c>
      <c r="B61" s="21">
        <f t="shared" ref="B61:I61" si="99">B9-L9</f>
        <v>1054</v>
      </c>
      <c r="C61" s="22">
        <f t="shared" si="99"/>
        <v>2785.355615</v>
      </c>
      <c r="D61" s="21">
        <f t="shared" si="99"/>
        <v>28</v>
      </c>
      <c r="E61" s="22">
        <f t="shared" si="99"/>
        <v>66.36684727</v>
      </c>
      <c r="F61" s="21">
        <f t="shared" si="99"/>
        <v>-744</v>
      </c>
      <c r="G61" s="22">
        <f t="shared" si="99"/>
        <v>-2575.150803</v>
      </c>
      <c r="H61" s="21">
        <f t="shared" si="99"/>
        <v>338</v>
      </c>
      <c r="I61" s="27">
        <f t="shared" si="99"/>
        <v>276.5716593</v>
      </c>
      <c r="K61" s="20" t="s">
        <v>30</v>
      </c>
      <c r="L61" s="21">
        <f t="shared" ref="L61:S61" si="100">L9-V9</f>
        <v>1</v>
      </c>
      <c r="M61" s="22">
        <f t="shared" si="100"/>
        <v>806.2128534</v>
      </c>
      <c r="N61" s="21">
        <f t="shared" si="100"/>
        <v>14</v>
      </c>
      <c r="O61" s="22">
        <f t="shared" si="100"/>
        <v>63.71251887</v>
      </c>
      <c r="P61" s="21">
        <f t="shared" si="100"/>
        <v>-486</v>
      </c>
      <c r="Q61" s="22">
        <f t="shared" si="100"/>
        <v>-1572.025966</v>
      </c>
      <c r="R61" s="21">
        <f t="shared" si="100"/>
        <v>-471</v>
      </c>
      <c r="S61" s="27">
        <f t="shared" si="100"/>
        <v>-702.1005938</v>
      </c>
    </row>
    <row r="62" ht="15.75" customHeight="1">
      <c r="A62" s="20" t="s">
        <v>31</v>
      </c>
      <c r="B62" s="21">
        <f t="shared" ref="B62:I62" si="101">B10-L10</f>
        <v>41</v>
      </c>
      <c r="C62" s="22">
        <f t="shared" si="101"/>
        <v>49.21822985</v>
      </c>
      <c r="D62" s="21">
        <f t="shared" si="101"/>
        <v>5</v>
      </c>
      <c r="E62" s="22">
        <f t="shared" si="101"/>
        <v>19.18725873</v>
      </c>
      <c r="F62" s="21">
        <f t="shared" si="101"/>
        <v>-588</v>
      </c>
      <c r="G62" s="22">
        <f t="shared" si="101"/>
        <v>-4236.174911</v>
      </c>
      <c r="H62" s="21">
        <f t="shared" si="101"/>
        <v>-542</v>
      </c>
      <c r="I62" s="27">
        <f t="shared" si="101"/>
        <v>-4167.769422</v>
      </c>
      <c r="K62" s="20" t="s">
        <v>31</v>
      </c>
      <c r="L62" s="21">
        <f t="shared" ref="L62:S62" si="102">L10-V10</f>
        <v>-1096</v>
      </c>
      <c r="M62" s="22">
        <f t="shared" si="102"/>
        <v>-7075.086161</v>
      </c>
      <c r="N62" s="21">
        <f t="shared" si="102"/>
        <v>19</v>
      </c>
      <c r="O62" s="22">
        <f t="shared" si="102"/>
        <v>133.1843702</v>
      </c>
      <c r="P62" s="21">
        <f t="shared" si="102"/>
        <v>-485</v>
      </c>
      <c r="Q62" s="22">
        <f t="shared" si="102"/>
        <v>-3391.870196</v>
      </c>
      <c r="R62" s="21">
        <f t="shared" si="102"/>
        <v>-1562</v>
      </c>
      <c r="S62" s="27">
        <f t="shared" si="102"/>
        <v>-10333.77199</v>
      </c>
    </row>
    <row r="63" ht="15.75" customHeight="1">
      <c r="A63" s="20" t="s">
        <v>32</v>
      </c>
      <c r="B63" s="21">
        <f t="shared" ref="B63:I63" si="103">B11-L11</f>
        <v>-431</v>
      </c>
      <c r="C63" s="22">
        <f t="shared" si="103"/>
        <v>-5868.120852</v>
      </c>
      <c r="D63" s="21">
        <f t="shared" si="103"/>
        <v>-5</v>
      </c>
      <c r="E63" s="22">
        <f t="shared" si="103"/>
        <v>-40.93041827</v>
      </c>
      <c r="F63" s="21">
        <f t="shared" si="103"/>
        <v>-450</v>
      </c>
      <c r="G63" s="22">
        <f t="shared" si="103"/>
        <v>-6380.516411</v>
      </c>
      <c r="H63" s="21">
        <f t="shared" si="103"/>
        <v>-886</v>
      </c>
      <c r="I63" s="27">
        <f t="shared" si="103"/>
        <v>-12289.56768</v>
      </c>
      <c r="K63" s="20" t="s">
        <v>32</v>
      </c>
      <c r="L63" s="21">
        <f t="shared" ref="L63:S63" si="104">L11-V11</f>
        <v>-1221</v>
      </c>
      <c r="M63" s="22">
        <f t="shared" si="104"/>
        <v>-16664.01458</v>
      </c>
      <c r="N63" s="21">
        <f t="shared" si="104"/>
        <v>-16</v>
      </c>
      <c r="O63" s="22">
        <f t="shared" si="104"/>
        <v>-212.6951161</v>
      </c>
      <c r="P63" s="21">
        <f t="shared" si="104"/>
        <v>-361</v>
      </c>
      <c r="Q63" s="22">
        <f t="shared" si="104"/>
        <v>-4897.415275</v>
      </c>
      <c r="R63" s="21">
        <f t="shared" si="104"/>
        <v>-1598</v>
      </c>
      <c r="S63" s="27">
        <f t="shared" si="104"/>
        <v>-21774.12497</v>
      </c>
    </row>
    <row r="64" ht="15.75" customHeight="1">
      <c r="A64" s="20" t="s">
        <v>33</v>
      </c>
      <c r="B64" s="21">
        <f t="shared" ref="B64:I64" si="105">B12-L12</f>
        <v>-166</v>
      </c>
      <c r="C64" s="22">
        <f t="shared" si="105"/>
        <v>-4740.604007</v>
      </c>
      <c r="D64" s="21">
        <f t="shared" si="105"/>
        <v>-8</v>
      </c>
      <c r="E64" s="22">
        <f t="shared" si="105"/>
        <v>-230.1037722</v>
      </c>
      <c r="F64" s="21">
        <f t="shared" si="105"/>
        <v>-226</v>
      </c>
      <c r="G64" s="22">
        <f t="shared" si="105"/>
        <v>-6544.914111</v>
      </c>
      <c r="H64" s="21">
        <f t="shared" si="105"/>
        <v>-400</v>
      </c>
      <c r="I64" s="27">
        <f t="shared" si="105"/>
        <v>-11515.62189</v>
      </c>
      <c r="K64" s="20" t="s">
        <v>33</v>
      </c>
      <c r="L64" s="21">
        <f t="shared" ref="L64:S64" si="106">L12-V12</f>
        <v>-766</v>
      </c>
      <c r="M64" s="22">
        <f t="shared" si="106"/>
        <v>-22105.50503</v>
      </c>
      <c r="N64" s="21">
        <f t="shared" si="106"/>
        <v>3</v>
      </c>
      <c r="O64" s="22">
        <f t="shared" si="106"/>
        <v>75.2242603</v>
      </c>
      <c r="P64" s="21">
        <f t="shared" si="106"/>
        <v>-140</v>
      </c>
      <c r="Q64" s="22">
        <f t="shared" si="106"/>
        <v>-3901.597</v>
      </c>
      <c r="R64" s="21">
        <f t="shared" si="106"/>
        <v>-903</v>
      </c>
      <c r="S64" s="27">
        <f t="shared" si="106"/>
        <v>-25931.87777</v>
      </c>
    </row>
    <row r="65" ht="15.75" customHeight="1">
      <c r="A65" s="20" t="s">
        <v>34</v>
      </c>
      <c r="B65" s="21">
        <f t="shared" ref="B65:I65" si="107">B13-L13</f>
        <v>-5</v>
      </c>
      <c r="C65" s="22">
        <f t="shared" si="107"/>
        <v>-887.4473349</v>
      </c>
      <c r="D65" s="21">
        <f t="shared" si="107"/>
        <v>-3</v>
      </c>
      <c r="E65" s="22">
        <f t="shared" si="107"/>
        <v>-225.8373562</v>
      </c>
      <c r="F65" s="21">
        <f t="shared" si="107"/>
        <v>-22</v>
      </c>
      <c r="G65" s="22">
        <f t="shared" si="107"/>
        <v>-1408.64675</v>
      </c>
      <c r="H65" s="21">
        <f t="shared" si="107"/>
        <v>-30</v>
      </c>
      <c r="I65" s="27">
        <f t="shared" si="107"/>
        <v>-2521.931441</v>
      </c>
      <c r="K65" s="20" t="s">
        <v>34</v>
      </c>
      <c r="L65" s="21">
        <f t="shared" ref="L65:S65" si="108">L13-V13</f>
        <v>-103</v>
      </c>
      <c r="M65" s="22">
        <f t="shared" si="108"/>
        <v>-6846.039213</v>
      </c>
      <c r="N65" s="21">
        <f t="shared" si="108"/>
        <v>-3</v>
      </c>
      <c r="O65" s="22">
        <f t="shared" si="108"/>
        <v>-174.1217948</v>
      </c>
      <c r="P65" s="21">
        <f t="shared" si="108"/>
        <v>-16</v>
      </c>
      <c r="Q65" s="22">
        <f t="shared" si="108"/>
        <v>-954.1528246</v>
      </c>
      <c r="R65" s="21">
        <f t="shared" si="108"/>
        <v>-122</v>
      </c>
      <c r="S65" s="27">
        <f t="shared" si="108"/>
        <v>-7974.313832</v>
      </c>
    </row>
    <row r="66" ht="15.75" customHeight="1">
      <c r="A66" s="20" t="s">
        <v>35</v>
      </c>
      <c r="B66" s="21">
        <f t="shared" ref="B66:I66" si="109">B14-L14</f>
        <v>-22</v>
      </c>
      <c r="C66" s="22">
        <f t="shared" si="109"/>
        <v>-4606.126417</v>
      </c>
      <c r="D66" s="21">
        <f t="shared" si="109"/>
        <v>0</v>
      </c>
      <c r="E66" s="22">
        <f t="shared" si="109"/>
        <v>22.03</v>
      </c>
      <c r="F66" s="21">
        <f t="shared" si="109"/>
        <v>-4</v>
      </c>
      <c r="G66" s="22">
        <f t="shared" si="109"/>
        <v>-497.68</v>
      </c>
      <c r="H66" s="21">
        <f t="shared" si="109"/>
        <v>-26</v>
      </c>
      <c r="I66" s="27">
        <f t="shared" si="109"/>
        <v>-5081.776417</v>
      </c>
      <c r="K66" s="20" t="s">
        <v>35</v>
      </c>
      <c r="L66" s="21">
        <f t="shared" ref="L66:S66" si="110">L14-V14</f>
        <v>-14</v>
      </c>
      <c r="M66" s="22">
        <f t="shared" si="110"/>
        <v>-8200.102967</v>
      </c>
      <c r="N66" s="21">
        <f t="shared" si="110"/>
        <v>1</v>
      </c>
      <c r="O66" s="22">
        <f t="shared" si="110"/>
        <v>-957</v>
      </c>
      <c r="P66" s="21">
        <f t="shared" si="110"/>
        <v>-2</v>
      </c>
      <c r="Q66" s="22">
        <f t="shared" si="110"/>
        <v>-307.39</v>
      </c>
      <c r="R66" s="21">
        <f t="shared" si="110"/>
        <v>-15</v>
      </c>
      <c r="S66" s="27">
        <f t="shared" si="110"/>
        <v>-9464.492967</v>
      </c>
    </row>
    <row r="67" ht="15.75" customHeight="1">
      <c r="A67" s="20" t="s">
        <v>274</v>
      </c>
      <c r="B67" s="21">
        <f t="shared" ref="B67:I67" si="111">B15-L15</f>
        <v>-3</v>
      </c>
      <c r="C67" s="22">
        <f t="shared" si="111"/>
        <v>-3525.715948</v>
      </c>
      <c r="D67" s="21">
        <f t="shared" si="111"/>
        <v>0</v>
      </c>
      <c r="E67" s="22">
        <f t="shared" si="111"/>
        <v>0</v>
      </c>
      <c r="F67" s="21">
        <f t="shared" si="111"/>
        <v>0</v>
      </c>
      <c r="G67" s="22">
        <f t="shared" si="111"/>
        <v>0</v>
      </c>
      <c r="H67" s="21">
        <f t="shared" si="111"/>
        <v>-3</v>
      </c>
      <c r="I67" s="27">
        <f t="shared" si="111"/>
        <v>-3525.715948</v>
      </c>
      <c r="K67" s="20" t="s">
        <v>274</v>
      </c>
      <c r="L67" s="21">
        <f t="shared" ref="L67:S67" si="112">L15-V15</f>
        <v>12</v>
      </c>
      <c r="M67" s="22">
        <f t="shared" si="112"/>
        <v>9685.245253</v>
      </c>
      <c r="N67" s="21">
        <f t="shared" si="112"/>
        <v>0</v>
      </c>
      <c r="O67" s="22">
        <f t="shared" si="112"/>
        <v>0</v>
      </c>
      <c r="P67" s="21">
        <f t="shared" si="112"/>
        <v>0</v>
      </c>
      <c r="Q67" s="22">
        <f t="shared" si="112"/>
        <v>0</v>
      </c>
      <c r="R67" s="21">
        <f t="shared" si="112"/>
        <v>12</v>
      </c>
      <c r="S67" s="27">
        <f t="shared" si="112"/>
        <v>9685.245253</v>
      </c>
    </row>
    <row r="68" ht="15.75" customHeight="1">
      <c r="A68" s="630" t="s">
        <v>13</v>
      </c>
      <c r="B68" s="631">
        <f t="shared" ref="B68:I68" si="113">B16-L16</f>
        <v>-5739</v>
      </c>
      <c r="C68" s="632">
        <f t="shared" si="113"/>
        <v>-16221.52871</v>
      </c>
      <c r="D68" s="631">
        <f t="shared" si="113"/>
        <v>-66</v>
      </c>
      <c r="E68" s="632">
        <f t="shared" si="113"/>
        <v>-436.4290859</v>
      </c>
      <c r="F68" s="631">
        <f t="shared" si="113"/>
        <v>-2972</v>
      </c>
      <c r="G68" s="632">
        <f t="shared" si="113"/>
        <v>-22317.91686</v>
      </c>
      <c r="H68" s="631">
        <f t="shared" si="113"/>
        <v>-8777</v>
      </c>
      <c r="I68" s="633">
        <f t="shared" si="113"/>
        <v>-38975.87466</v>
      </c>
      <c r="K68" s="630" t="s">
        <v>13</v>
      </c>
      <c r="L68" s="631">
        <f t="shared" ref="L68:S68" si="114">L16-V16</f>
        <v>15186</v>
      </c>
      <c r="M68" s="632">
        <f t="shared" si="114"/>
        <v>-43305.89853</v>
      </c>
      <c r="N68" s="631">
        <f t="shared" si="114"/>
        <v>168</v>
      </c>
      <c r="O68" s="632">
        <f t="shared" si="114"/>
        <v>-994.4404064</v>
      </c>
      <c r="P68" s="631">
        <f t="shared" si="114"/>
        <v>-1451</v>
      </c>
      <c r="Q68" s="632">
        <f t="shared" si="114"/>
        <v>-15251.79039</v>
      </c>
      <c r="R68" s="631">
        <f t="shared" si="114"/>
        <v>13903</v>
      </c>
      <c r="S68" s="633">
        <f t="shared" si="114"/>
        <v>-59552.12933</v>
      </c>
    </row>
    <row r="69" ht="15.75" customHeight="1"/>
    <row r="70" ht="15.75" customHeight="1">
      <c r="A70" s="140" t="s">
        <v>72</v>
      </c>
      <c r="K70" s="140" t="s">
        <v>73</v>
      </c>
    </row>
    <row r="71" ht="15.75" customHeight="1">
      <c r="A71" s="172" t="s">
        <v>269</v>
      </c>
      <c r="B71" s="346" t="s">
        <v>270</v>
      </c>
      <c r="C71" s="8"/>
      <c r="D71" s="346" t="s">
        <v>271</v>
      </c>
      <c r="E71" s="8"/>
      <c r="F71" s="346" t="s">
        <v>272</v>
      </c>
      <c r="G71" s="8"/>
      <c r="H71" s="346" t="s">
        <v>245</v>
      </c>
      <c r="I71" s="10"/>
      <c r="K71" s="172" t="s">
        <v>269</v>
      </c>
      <c r="L71" s="346" t="s">
        <v>270</v>
      </c>
      <c r="M71" s="8"/>
      <c r="N71" s="346" t="s">
        <v>271</v>
      </c>
      <c r="O71" s="8"/>
      <c r="P71" s="346" t="s">
        <v>272</v>
      </c>
      <c r="Q71" s="8"/>
      <c r="R71" s="346" t="s">
        <v>245</v>
      </c>
      <c r="S71" s="10"/>
    </row>
    <row r="72" ht="15.75" customHeight="1">
      <c r="A72" s="180" t="s">
        <v>20</v>
      </c>
      <c r="B72" s="353" t="s">
        <v>21</v>
      </c>
      <c r="C72" s="353" t="s">
        <v>44</v>
      </c>
      <c r="D72" s="353" t="s">
        <v>21</v>
      </c>
      <c r="E72" s="353" t="s">
        <v>44</v>
      </c>
      <c r="F72" s="353" t="s">
        <v>21</v>
      </c>
      <c r="G72" s="353" t="s">
        <v>44</v>
      </c>
      <c r="H72" s="353" t="s">
        <v>21</v>
      </c>
      <c r="I72" s="376" t="s">
        <v>44</v>
      </c>
      <c r="K72" s="180" t="s">
        <v>20</v>
      </c>
      <c r="L72" s="353" t="s">
        <v>21</v>
      </c>
      <c r="M72" s="353" t="s">
        <v>44</v>
      </c>
      <c r="N72" s="353" t="s">
        <v>21</v>
      </c>
      <c r="O72" s="353" t="s">
        <v>44</v>
      </c>
      <c r="P72" s="353" t="s">
        <v>21</v>
      </c>
      <c r="Q72" s="353" t="s">
        <v>44</v>
      </c>
      <c r="R72" s="353" t="s">
        <v>21</v>
      </c>
      <c r="S72" s="376" t="s">
        <v>44</v>
      </c>
    </row>
    <row r="73" ht="15.75" customHeight="1">
      <c r="A73" s="20" t="s">
        <v>25</v>
      </c>
      <c r="B73" s="106">
        <f t="shared" ref="B73:I73" si="115">IF(L6=0,IF(B6=0,"","***"),B6*100/L6-100)</f>
        <v>-33.99898029</v>
      </c>
      <c r="C73" s="108">
        <f t="shared" si="115"/>
        <v>-26.42766851</v>
      </c>
      <c r="D73" s="106">
        <f t="shared" si="115"/>
        <v>-27.23735409</v>
      </c>
      <c r="E73" s="108">
        <f t="shared" si="115"/>
        <v>-24.25422085</v>
      </c>
      <c r="F73" s="106">
        <f t="shared" si="115"/>
        <v>-63.66120219</v>
      </c>
      <c r="G73" s="108">
        <f t="shared" si="115"/>
        <v>-58.34341105</v>
      </c>
      <c r="H73" s="106">
        <f t="shared" si="115"/>
        <v>-34.81345566</v>
      </c>
      <c r="I73" s="107">
        <f t="shared" si="115"/>
        <v>-27.38252273</v>
      </c>
      <c r="K73" s="20" t="s">
        <v>25</v>
      </c>
      <c r="L73" s="106">
        <f t="shared" ref="L73:S73" si="116">L6*100/V6-100</f>
        <v>165.3139443</v>
      </c>
      <c r="M73" s="108">
        <f t="shared" si="116"/>
        <v>118.7655374</v>
      </c>
      <c r="N73" s="106">
        <f t="shared" si="116"/>
        <v>54.81927711</v>
      </c>
      <c r="O73" s="108">
        <f t="shared" si="116"/>
        <v>50.00059774</v>
      </c>
      <c r="P73" s="106">
        <f t="shared" si="116"/>
        <v>61.94690265</v>
      </c>
      <c r="Q73" s="108">
        <f t="shared" si="116"/>
        <v>39.59547182</v>
      </c>
      <c r="R73" s="106">
        <f t="shared" si="116"/>
        <v>158.4571609</v>
      </c>
      <c r="S73" s="107">
        <f t="shared" si="116"/>
        <v>113.9034486</v>
      </c>
    </row>
    <row r="74" ht="15.75" customHeight="1">
      <c r="A74" s="20" t="s">
        <v>28</v>
      </c>
      <c r="B74" s="106">
        <f t="shared" ref="B74:I74" si="117">IF(L7=0,IF(B7=0,"","***"),B7*100/L7-100)</f>
        <v>7.361563518</v>
      </c>
      <c r="C74" s="108">
        <f t="shared" si="117"/>
        <v>6.651550878</v>
      </c>
      <c r="D74" s="106">
        <f t="shared" si="117"/>
        <v>7.317073171</v>
      </c>
      <c r="E74" s="108">
        <f t="shared" si="117"/>
        <v>12.05595463</v>
      </c>
      <c r="F74" s="106">
        <f t="shared" si="117"/>
        <v>-45.06329114</v>
      </c>
      <c r="G74" s="108">
        <f t="shared" si="117"/>
        <v>-45.08405447</v>
      </c>
      <c r="H74" s="106">
        <f t="shared" si="117"/>
        <v>5.241068687</v>
      </c>
      <c r="I74" s="107">
        <f t="shared" si="117"/>
        <v>4.610480349</v>
      </c>
      <c r="K74" s="20" t="s">
        <v>28</v>
      </c>
      <c r="L74" s="106">
        <f t="shared" ref="L74:S74" si="118">L7*100/V7-100</f>
        <v>33.51696144</v>
      </c>
      <c r="M74" s="108">
        <f t="shared" si="118"/>
        <v>39.13711823</v>
      </c>
      <c r="N74" s="106">
        <f t="shared" si="118"/>
        <v>28.125</v>
      </c>
      <c r="O74" s="108">
        <f t="shared" si="118"/>
        <v>29.3385292</v>
      </c>
      <c r="P74" s="106">
        <f t="shared" si="118"/>
        <v>-10.430839</v>
      </c>
      <c r="Q74" s="108">
        <f t="shared" si="118"/>
        <v>-5.404989402</v>
      </c>
      <c r="R74" s="106">
        <f t="shared" si="118"/>
        <v>30.82898085</v>
      </c>
      <c r="S74" s="107">
        <f t="shared" si="118"/>
        <v>36.32456062</v>
      </c>
    </row>
    <row r="75" ht="15.75" customHeight="1">
      <c r="A75" s="20" t="s">
        <v>29</v>
      </c>
      <c r="B75" s="106">
        <f t="shared" ref="B75:I75" si="119">IF(L8=0,IF(B8=0,"","***"),B8*100/L8-100)</f>
        <v>8.813318605</v>
      </c>
      <c r="C75" s="108">
        <f t="shared" si="119"/>
        <v>7.900422071</v>
      </c>
      <c r="D75" s="106">
        <f t="shared" si="119"/>
        <v>-11.84834123</v>
      </c>
      <c r="E75" s="108">
        <f t="shared" si="119"/>
        <v>-14.83670864</v>
      </c>
      <c r="F75" s="106">
        <f t="shared" si="119"/>
        <v>-48.67549669</v>
      </c>
      <c r="G75" s="108">
        <f t="shared" si="119"/>
        <v>-48.91353749</v>
      </c>
      <c r="H75" s="106">
        <f t="shared" si="119"/>
        <v>5.9159315</v>
      </c>
      <c r="I75" s="107">
        <f t="shared" si="119"/>
        <v>4.9799259</v>
      </c>
      <c r="K75" s="20" t="s">
        <v>29</v>
      </c>
      <c r="L75" s="106">
        <f t="shared" ref="L75:S75" si="120">L8*100/V8-100</f>
        <v>12.37808122</v>
      </c>
      <c r="M75" s="108">
        <f t="shared" si="120"/>
        <v>14.19734204</v>
      </c>
      <c r="N75" s="106">
        <f t="shared" si="120"/>
        <v>12.23404255</v>
      </c>
      <c r="O75" s="108">
        <f t="shared" si="120"/>
        <v>10.23153289</v>
      </c>
      <c r="P75" s="106">
        <f t="shared" si="120"/>
        <v>-24.40550688</v>
      </c>
      <c r="Q75" s="108">
        <f t="shared" si="120"/>
        <v>-22.16630582</v>
      </c>
      <c r="R75" s="106">
        <f t="shared" si="120"/>
        <v>9.979616796</v>
      </c>
      <c r="S75" s="107">
        <f t="shared" si="120"/>
        <v>11.77667343</v>
      </c>
    </row>
    <row r="76" ht="15.75" customHeight="1">
      <c r="A76" s="20" t="s">
        <v>30</v>
      </c>
      <c r="B76" s="106">
        <f t="shared" ref="B76:I76" si="121">IF(L9=0,IF(B9=0,"","***"),B9*100/L9-100)</f>
        <v>5.054671015</v>
      </c>
      <c r="C76" s="108">
        <f t="shared" si="121"/>
        <v>3.98089907</v>
      </c>
      <c r="D76" s="106">
        <f t="shared" si="121"/>
        <v>10.60606061</v>
      </c>
      <c r="E76" s="108">
        <f t="shared" si="121"/>
        <v>7.784350758</v>
      </c>
      <c r="F76" s="106">
        <f t="shared" si="121"/>
        <v>-63.80789022</v>
      </c>
      <c r="G76" s="108">
        <f t="shared" si="121"/>
        <v>-65.66974541</v>
      </c>
      <c r="H76" s="106">
        <f t="shared" si="121"/>
        <v>1.516919487</v>
      </c>
      <c r="I76" s="107">
        <f t="shared" si="121"/>
        <v>0.3700354453</v>
      </c>
      <c r="K76" s="20" t="s">
        <v>30</v>
      </c>
      <c r="L76" s="106">
        <f t="shared" ref="L76:S76" si="122">L9*100/V9-100</f>
        <v>0.004795933049</v>
      </c>
      <c r="M76" s="108">
        <f t="shared" si="122"/>
        <v>1.165691116</v>
      </c>
      <c r="N76" s="106">
        <f t="shared" si="122"/>
        <v>5.6</v>
      </c>
      <c r="O76" s="108">
        <f t="shared" si="122"/>
        <v>8.076581586</v>
      </c>
      <c r="P76" s="106">
        <f t="shared" si="122"/>
        <v>-29.4188862</v>
      </c>
      <c r="Q76" s="108">
        <f t="shared" si="122"/>
        <v>-28.61667421</v>
      </c>
      <c r="R76" s="106">
        <f t="shared" si="122"/>
        <v>-2.070056696</v>
      </c>
      <c r="S76" s="107">
        <f t="shared" si="122"/>
        <v>-0.9306243625</v>
      </c>
    </row>
    <row r="77" ht="15.75" customHeight="1">
      <c r="A77" s="20" t="s">
        <v>31</v>
      </c>
      <c r="B77" s="106">
        <f t="shared" ref="B77:I77" si="123">IF(L10=0,IF(B10=0,"","***"),B10*100/L10-100)</f>
        <v>0.2528834886</v>
      </c>
      <c r="C77" s="108">
        <f t="shared" si="123"/>
        <v>0.04223441667</v>
      </c>
      <c r="D77" s="106">
        <f t="shared" si="123"/>
        <v>3.012048193</v>
      </c>
      <c r="E77" s="108">
        <f t="shared" si="123"/>
        <v>1.611611437</v>
      </c>
      <c r="F77" s="106">
        <f t="shared" si="123"/>
        <v>-67.89838337</v>
      </c>
      <c r="G77" s="108">
        <f t="shared" si="123"/>
        <v>-67.95075873</v>
      </c>
      <c r="H77" s="106">
        <f t="shared" si="123"/>
        <v>-3.142939983</v>
      </c>
      <c r="I77" s="107">
        <f t="shared" si="123"/>
        <v>-3.362173182</v>
      </c>
      <c r="K77" s="20" t="s">
        <v>31</v>
      </c>
      <c r="L77" s="106">
        <f t="shared" ref="L77:S77" si="124">L10*100/V10-100</f>
        <v>-6.331966029</v>
      </c>
      <c r="M77" s="108">
        <f t="shared" si="124"/>
        <v>-5.723674034</v>
      </c>
      <c r="N77" s="106">
        <f t="shared" si="124"/>
        <v>12.92517007</v>
      </c>
      <c r="O77" s="108">
        <f t="shared" si="124"/>
        <v>12.59570546</v>
      </c>
      <c r="P77" s="106">
        <f t="shared" si="124"/>
        <v>-35.89933383</v>
      </c>
      <c r="Q77" s="108">
        <f t="shared" si="124"/>
        <v>-35.23635275</v>
      </c>
      <c r="R77" s="106">
        <f t="shared" si="124"/>
        <v>-8.305418195</v>
      </c>
      <c r="S77" s="107">
        <f t="shared" si="124"/>
        <v>-7.694867083</v>
      </c>
    </row>
    <row r="78" ht="15.75" customHeight="1">
      <c r="A78" s="20" t="s">
        <v>32</v>
      </c>
      <c r="B78" s="106">
        <f t="shared" ref="B78:I78" si="125">IF(L11=0,IF(B11=0,"","***"),B11*100/L11-100)</f>
        <v>-3.679043961</v>
      </c>
      <c r="C78" s="108">
        <f t="shared" si="125"/>
        <v>-3.585862604</v>
      </c>
      <c r="D78" s="106">
        <f t="shared" si="125"/>
        <v>-4.901960784</v>
      </c>
      <c r="E78" s="108">
        <f t="shared" si="125"/>
        <v>-3.009660252</v>
      </c>
      <c r="F78" s="106">
        <f t="shared" si="125"/>
        <v>-71.20253165</v>
      </c>
      <c r="G78" s="108">
        <f t="shared" si="125"/>
        <v>-72.24141379</v>
      </c>
      <c r="H78" s="106">
        <f t="shared" si="125"/>
        <v>-7.117037513</v>
      </c>
      <c r="I78" s="107">
        <f t="shared" si="125"/>
        <v>-7.069544363</v>
      </c>
      <c r="K78" s="20" t="s">
        <v>32</v>
      </c>
      <c r="L78" s="106">
        <f t="shared" ref="L78:S78" si="126">L11*100/V11-100</f>
        <v>-9.43877551</v>
      </c>
      <c r="M78" s="108">
        <f t="shared" si="126"/>
        <v>-9.241868386</v>
      </c>
      <c r="N78" s="106">
        <f t="shared" si="126"/>
        <v>-13.55932203</v>
      </c>
      <c r="O78" s="108">
        <f t="shared" si="126"/>
        <v>-13.52451808</v>
      </c>
      <c r="P78" s="106">
        <f t="shared" si="126"/>
        <v>-36.35448137</v>
      </c>
      <c r="Q78" s="108">
        <f t="shared" si="126"/>
        <v>-35.67041108</v>
      </c>
      <c r="R78" s="106">
        <f t="shared" si="126"/>
        <v>-11.37609454</v>
      </c>
      <c r="S78" s="107">
        <f t="shared" si="126"/>
        <v>-11.13126513</v>
      </c>
    </row>
    <row r="79" ht="15.75" customHeight="1">
      <c r="A79" s="20" t="s">
        <v>33</v>
      </c>
      <c r="B79" s="106">
        <f t="shared" ref="B79:I79" si="127">IF(L12=0,IF(B12=0,"","***"),B12*100/L12-100)</f>
        <v>-2.746071133</v>
      </c>
      <c r="C79" s="108">
        <f t="shared" si="127"/>
        <v>-2.700468936</v>
      </c>
      <c r="D79" s="106">
        <f t="shared" si="127"/>
        <v>-20.51282051</v>
      </c>
      <c r="E79" s="108">
        <f t="shared" si="127"/>
        <v>-20.909994</v>
      </c>
      <c r="F79" s="106">
        <f t="shared" si="127"/>
        <v>-79.02097902</v>
      </c>
      <c r="G79" s="108">
        <f t="shared" si="127"/>
        <v>-77.71903866</v>
      </c>
      <c r="H79" s="106">
        <f t="shared" si="127"/>
        <v>-6.279434851</v>
      </c>
      <c r="I79" s="107">
        <f t="shared" si="127"/>
        <v>-6.222335166</v>
      </c>
      <c r="K79" s="20" t="s">
        <v>33</v>
      </c>
      <c r="L79" s="106">
        <f t="shared" ref="L79:S79" si="128">L12*100/V12-100</f>
        <v>-11.24651299</v>
      </c>
      <c r="M79" s="108">
        <f t="shared" si="128"/>
        <v>-11.18399999</v>
      </c>
      <c r="N79" s="106">
        <f t="shared" si="128"/>
        <v>8.333333333</v>
      </c>
      <c r="O79" s="108">
        <f t="shared" si="128"/>
        <v>7.337345081</v>
      </c>
      <c r="P79" s="106">
        <f t="shared" si="128"/>
        <v>-32.86384977</v>
      </c>
      <c r="Q79" s="108">
        <f t="shared" si="128"/>
        <v>-31.66149167</v>
      </c>
      <c r="R79" s="106">
        <f t="shared" si="128"/>
        <v>-12.41578441</v>
      </c>
      <c r="S79" s="107">
        <f t="shared" si="128"/>
        <v>-12.28993045</v>
      </c>
    </row>
    <row r="80" ht="15.75" customHeight="1">
      <c r="A80" s="20" t="s">
        <v>34</v>
      </c>
      <c r="B80" s="106">
        <f t="shared" ref="B80:I80" si="129">IF(L13=0,IF(B13=0,"","***"),B13*100/L13-100)</f>
        <v>-0.6385696041</v>
      </c>
      <c r="C80" s="108">
        <f t="shared" si="129"/>
        <v>-1.723470285</v>
      </c>
      <c r="D80" s="106">
        <f t="shared" si="129"/>
        <v>-37.5</v>
      </c>
      <c r="E80" s="108">
        <f t="shared" si="129"/>
        <v>-42.18253035</v>
      </c>
      <c r="F80" s="106">
        <f t="shared" si="129"/>
        <v>-75.86206897</v>
      </c>
      <c r="G80" s="108">
        <f t="shared" si="129"/>
        <v>-75.41296252</v>
      </c>
      <c r="H80" s="106">
        <f t="shared" si="129"/>
        <v>-3.658536585</v>
      </c>
      <c r="I80" s="107">
        <f t="shared" si="129"/>
        <v>-4.679326786</v>
      </c>
      <c r="K80" s="20" t="s">
        <v>34</v>
      </c>
      <c r="L80" s="106">
        <f t="shared" ref="L80:S80" si="130">L13*100/V13-100</f>
        <v>-11.62528217</v>
      </c>
      <c r="M80" s="108">
        <f t="shared" si="130"/>
        <v>-11.73514369</v>
      </c>
      <c r="N80" s="106">
        <f t="shared" si="130"/>
        <v>-27.27272727</v>
      </c>
      <c r="O80" s="108">
        <f t="shared" si="130"/>
        <v>-24.54137403</v>
      </c>
      <c r="P80" s="106">
        <f t="shared" si="130"/>
        <v>-35.55555556</v>
      </c>
      <c r="Q80" s="108">
        <f t="shared" si="130"/>
        <v>-33.81046659</v>
      </c>
      <c r="R80" s="106">
        <f t="shared" si="130"/>
        <v>-12.95116773</v>
      </c>
      <c r="S80" s="107">
        <f t="shared" si="130"/>
        <v>-12.88892758</v>
      </c>
    </row>
    <row r="81" ht="15.75" customHeight="1">
      <c r="A81" s="20" t="s">
        <v>35</v>
      </c>
      <c r="B81" s="106">
        <f t="shared" ref="B81:I81" si="131">IF(L14=0,IF(B14=0,"","***"),B14*100/L14-100)</f>
        <v>-11</v>
      </c>
      <c r="C81" s="108">
        <f t="shared" si="131"/>
        <v>-13.99785061</v>
      </c>
      <c r="D81" s="106">
        <f t="shared" si="131"/>
        <v>0</v>
      </c>
      <c r="E81" s="108">
        <f t="shared" si="131"/>
        <v>3.091756252</v>
      </c>
      <c r="F81" s="106">
        <f t="shared" si="131"/>
        <v>-80</v>
      </c>
      <c r="G81" s="108">
        <f t="shared" si="131"/>
        <v>-72.11290463</v>
      </c>
      <c r="H81" s="106">
        <f t="shared" si="131"/>
        <v>-12.44019139</v>
      </c>
      <c r="I81" s="107">
        <f t="shared" si="131"/>
        <v>-14.81194581</v>
      </c>
      <c r="K81" s="20" t="s">
        <v>35</v>
      </c>
      <c r="L81" s="106">
        <f t="shared" ref="L81:S81" si="132">L14*100/V14-100</f>
        <v>-6.542056075</v>
      </c>
      <c r="M81" s="108">
        <f t="shared" si="132"/>
        <v>-19.9486484</v>
      </c>
      <c r="N81" s="106">
        <f t="shared" si="132"/>
        <v>33.33333333</v>
      </c>
      <c r="O81" s="108">
        <f t="shared" si="132"/>
        <v>-57.32117829</v>
      </c>
      <c r="P81" s="106">
        <f t="shared" si="132"/>
        <v>-28.57142857</v>
      </c>
      <c r="Q81" s="108">
        <f t="shared" si="132"/>
        <v>-30.81511333</v>
      </c>
      <c r="R81" s="106">
        <f t="shared" si="132"/>
        <v>-6.696428571</v>
      </c>
      <c r="S81" s="107">
        <f t="shared" si="132"/>
        <v>-21.62169672</v>
      </c>
    </row>
    <row r="82" ht="15.75" customHeight="1">
      <c r="A82" s="20" t="s">
        <v>274</v>
      </c>
      <c r="B82" s="106">
        <f t="shared" ref="B82:I82" si="133">IF(L15=0,IF(B15=0,"","***"),B15*100/L15-100)</f>
        <v>-25</v>
      </c>
      <c r="C82" s="108">
        <f t="shared" si="133"/>
        <v>-36.40295992</v>
      </c>
      <c r="D82" s="106" t="str">
        <f t="shared" si="133"/>
        <v/>
      </c>
      <c r="E82" s="108" t="str">
        <f t="shared" si="133"/>
        <v/>
      </c>
      <c r="F82" s="106" t="str">
        <f t="shared" si="133"/>
        <v/>
      </c>
      <c r="G82" s="108" t="str">
        <f t="shared" si="133"/>
        <v/>
      </c>
      <c r="H82" s="106">
        <f t="shared" si="133"/>
        <v>-25</v>
      </c>
      <c r="I82" s="107">
        <f t="shared" si="133"/>
        <v>-36.40295992</v>
      </c>
      <c r="K82" s="20" t="s">
        <v>274</v>
      </c>
      <c r="L82" s="106"/>
      <c r="M82" s="108"/>
      <c r="N82" s="106"/>
      <c r="O82" s="108"/>
      <c r="P82" s="106"/>
      <c r="Q82" s="108"/>
      <c r="R82" s="106"/>
      <c r="S82" s="107"/>
    </row>
    <row r="83" ht="15.75" customHeight="1">
      <c r="A83" s="630" t="s">
        <v>13</v>
      </c>
      <c r="B83" s="687">
        <f t="shared" ref="B83:I83" si="134">IF(L16=0,IF(B16=0,"","***"),B16*100/L16-100)</f>
        <v>-5.668708021</v>
      </c>
      <c r="C83" s="688">
        <f t="shared" si="134"/>
        <v>-2.493087754</v>
      </c>
      <c r="D83" s="687">
        <f t="shared" si="134"/>
        <v>-5.432098765</v>
      </c>
      <c r="E83" s="688">
        <f t="shared" si="134"/>
        <v>-6.98584836</v>
      </c>
      <c r="F83" s="687">
        <f t="shared" si="134"/>
        <v>-63.03287381</v>
      </c>
      <c r="G83" s="688">
        <f t="shared" si="134"/>
        <v>-71.216324</v>
      </c>
      <c r="H83" s="687">
        <f t="shared" si="134"/>
        <v>-8.189791919</v>
      </c>
      <c r="I83" s="690">
        <f t="shared" si="134"/>
        <v>-5.663075712</v>
      </c>
      <c r="K83" s="630" t="s">
        <v>13</v>
      </c>
      <c r="L83" s="687">
        <f t="shared" ref="L83:S83" si="135">L16*100/V16-100</f>
        <v>17.64705882</v>
      </c>
      <c r="M83" s="688">
        <f t="shared" si="135"/>
        <v>-6.240348236</v>
      </c>
      <c r="N83" s="687">
        <f t="shared" si="135"/>
        <v>16.04584527</v>
      </c>
      <c r="O83" s="688">
        <f t="shared" si="135"/>
        <v>-13.7320045</v>
      </c>
      <c r="P83" s="687">
        <f t="shared" si="135"/>
        <v>-23.53227376</v>
      </c>
      <c r="Q83" s="688">
        <f t="shared" si="135"/>
        <v>-32.73619284</v>
      </c>
      <c r="R83" s="687">
        <f t="shared" si="135"/>
        <v>14.90666581</v>
      </c>
      <c r="S83" s="690">
        <f t="shared" si="135"/>
        <v>-7.963667128</v>
      </c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R4:S4"/>
    <mergeCell ref="V4:W4"/>
    <mergeCell ref="X4:Y4"/>
    <mergeCell ref="Z4:AA4"/>
    <mergeCell ref="AB4:AC4"/>
    <mergeCell ref="B4:C4"/>
    <mergeCell ref="D4:E4"/>
    <mergeCell ref="F4:G4"/>
    <mergeCell ref="H4:I4"/>
    <mergeCell ref="L4:M4"/>
    <mergeCell ref="N4:O4"/>
    <mergeCell ref="P4:Q4"/>
    <mergeCell ref="L41:S41"/>
    <mergeCell ref="V41:AC41"/>
    <mergeCell ref="B17:I17"/>
    <mergeCell ref="L17:S17"/>
    <mergeCell ref="V17:AC17"/>
    <mergeCell ref="B29:I29"/>
    <mergeCell ref="L29:S29"/>
    <mergeCell ref="V29:AC29"/>
    <mergeCell ref="B41:I41"/>
    <mergeCell ref="D56:E56"/>
    <mergeCell ref="F56:G56"/>
    <mergeCell ref="H56:I56"/>
    <mergeCell ref="L56:M56"/>
    <mergeCell ref="N56:O56"/>
    <mergeCell ref="P56:Q56"/>
    <mergeCell ref="R56:S56"/>
    <mergeCell ref="P71:Q71"/>
    <mergeCell ref="R71:S71"/>
    <mergeCell ref="B56:C56"/>
    <mergeCell ref="B71:C71"/>
    <mergeCell ref="D71:E71"/>
    <mergeCell ref="F71:G71"/>
    <mergeCell ref="H71:I71"/>
    <mergeCell ref="L71:M71"/>
    <mergeCell ref="N71:O71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21.14"/>
    <col customWidth="1" min="2" max="2" width="6.57"/>
    <col customWidth="1" min="3" max="3" width="11.57"/>
    <col customWidth="1" min="4" max="4" width="6.57"/>
    <col customWidth="1" min="5" max="5" width="12.0"/>
    <col customWidth="1" min="6" max="6" width="7.0"/>
    <col customWidth="1" min="7" max="7" width="11.57"/>
    <col customWidth="1" min="8" max="8" width="8.71"/>
    <col customWidth="1" min="9" max="9" width="22.86"/>
    <col customWidth="1" min="10" max="15" width="11.57"/>
    <col customWidth="1" min="16" max="16" width="8.71"/>
    <col customWidth="1" min="17" max="17" width="20.86"/>
    <col customWidth="1" min="18" max="18" width="6.0"/>
    <col customWidth="1" min="19" max="19" width="11.57"/>
    <col customWidth="1" min="20" max="20" width="6.0"/>
    <col customWidth="1" min="21" max="21" width="12.0"/>
    <col customWidth="1" min="22" max="22" width="6.0"/>
    <col customWidth="1" min="23" max="23" width="11.57"/>
    <col customWidth="1" min="24" max="26" width="8.71"/>
  </cols>
  <sheetData>
    <row r="1">
      <c r="A1" s="1" t="s">
        <v>1</v>
      </c>
      <c r="B1" s="2"/>
      <c r="C1" s="2"/>
      <c r="D1" s="2"/>
      <c r="E1" s="2"/>
      <c r="F1" s="2"/>
      <c r="G1" s="2"/>
      <c r="H1" s="2"/>
      <c r="I1" s="1" t="s">
        <v>3</v>
      </c>
      <c r="J1" s="2"/>
      <c r="K1" s="2"/>
      <c r="L1" s="2"/>
      <c r="M1" s="2"/>
      <c r="N1" s="2"/>
      <c r="O1" s="2"/>
      <c r="P1" s="2"/>
      <c r="Q1" s="1" t="s">
        <v>5</v>
      </c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6</v>
      </c>
      <c r="I2" s="3" t="s">
        <v>7</v>
      </c>
      <c r="Q2" s="3" t="s">
        <v>8</v>
      </c>
    </row>
    <row r="3">
      <c r="A3" s="4"/>
      <c r="I3" s="4"/>
      <c r="Q3" s="4"/>
    </row>
    <row r="4">
      <c r="A4" s="5" t="s">
        <v>9</v>
      </c>
      <c r="B4" s="6" t="s">
        <v>10</v>
      </c>
      <c r="C4" s="7"/>
      <c r="D4" s="7"/>
      <c r="E4" s="8"/>
      <c r="F4" s="9" t="s">
        <v>13</v>
      </c>
      <c r="G4" s="11"/>
      <c r="I4" s="5" t="s">
        <v>9</v>
      </c>
      <c r="J4" s="6" t="s">
        <v>10</v>
      </c>
      <c r="K4" s="7"/>
      <c r="L4" s="7"/>
      <c r="M4" s="8"/>
      <c r="N4" s="9" t="s">
        <v>13</v>
      </c>
      <c r="O4" s="11"/>
      <c r="Q4" s="5" t="s">
        <v>9</v>
      </c>
      <c r="R4" s="6" t="s">
        <v>10</v>
      </c>
      <c r="S4" s="7"/>
      <c r="T4" s="7"/>
      <c r="U4" s="8"/>
      <c r="V4" s="9" t="s">
        <v>13</v>
      </c>
      <c r="W4" s="11"/>
    </row>
    <row r="5">
      <c r="A5" s="13" t="s">
        <v>20</v>
      </c>
      <c r="B5" s="15" t="s">
        <v>22</v>
      </c>
      <c r="C5" s="17"/>
      <c r="D5" s="15" t="s">
        <v>24</v>
      </c>
      <c r="E5" s="17"/>
      <c r="F5" s="18"/>
      <c r="G5" s="19"/>
      <c r="I5" s="13" t="s">
        <v>20</v>
      </c>
      <c r="J5" s="15" t="s">
        <v>22</v>
      </c>
      <c r="K5" s="17"/>
      <c r="L5" s="15" t="s">
        <v>24</v>
      </c>
      <c r="M5" s="17"/>
      <c r="N5" s="18"/>
      <c r="O5" s="19"/>
      <c r="Q5" s="13" t="s">
        <v>20</v>
      </c>
      <c r="R5" s="15" t="s">
        <v>22</v>
      </c>
      <c r="S5" s="17"/>
      <c r="T5" s="15" t="s">
        <v>24</v>
      </c>
      <c r="U5" s="17"/>
      <c r="V5" s="18"/>
      <c r="W5" s="19"/>
    </row>
    <row r="6">
      <c r="A6" s="12" t="s">
        <v>26</v>
      </c>
      <c r="B6" s="25" t="s">
        <v>21</v>
      </c>
      <c r="C6" s="25" t="s">
        <v>23</v>
      </c>
      <c r="D6" s="25" t="s">
        <v>21</v>
      </c>
      <c r="E6" s="25" t="s">
        <v>27</v>
      </c>
      <c r="F6" s="26" t="s">
        <v>21</v>
      </c>
      <c r="G6" s="28" t="s">
        <v>23</v>
      </c>
      <c r="I6" s="12" t="s">
        <v>26</v>
      </c>
      <c r="J6" s="25" t="s">
        <v>21</v>
      </c>
      <c r="K6" s="25" t="s">
        <v>23</v>
      </c>
      <c r="L6" s="25" t="s">
        <v>21</v>
      </c>
      <c r="M6" s="25" t="s">
        <v>27</v>
      </c>
      <c r="N6" s="26" t="s">
        <v>21</v>
      </c>
      <c r="O6" s="28" t="s">
        <v>23</v>
      </c>
      <c r="Q6" s="12" t="s">
        <v>26</v>
      </c>
      <c r="R6" s="25" t="s">
        <v>21</v>
      </c>
      <c r="S6" s="25" t="s">
        <v>23</v>
      </c>
      <c r="T6" s="25" t="s">
        <v>21</v>
      </c>
      <c r="U6" s="25" t="s">
        <v>27</v>
      </c>
      <c r="V6" s="26" t="s">
        <v>21</v>
      </c>
      <c r="W6" s="28" t="s">
        <v>23</v>
      </c>
    </row>
    <row r="7">
      <c r="A7" s="29" t="s">
        <v>25</v>
      </c>
      <c r="B7" s="30">
        <v>8071.0</v>
      </c>
      <c r="C7" s="31">
        <v>1956.099899542461</v>
      </c>
      <c r="D7" s="30">
        <v>7896.0</v>
      </c>
      <c r="E7" s="31">
        <v>1974.0410133699854</v>
      </c>
      <c r="F7" s="34">
        <f t="shared" ref="F7:G7" si="1">B7+D7</f>
        <v>15967</v>
      </c>
      <c r="G7" s="35">
        <f t="shared" si="1"/>
        <v>3930.140913</v>
      </c>
      <c r="I7" s="29" t="s">
        <v>25</v>
      </c>
      <c r="J7" s="30">
        <v>12136.0</v>
      </c>
      <c r="K7" s="31">
        <v>2597.398642352443</v>
      </c>
      <c r="L7" s="30">
        <v>12365.0</v>
      </c>
      <c r="M7" s="31">
        <v>2816.318735496406</v>
      </c>
      <c r="N7" s="34">
        <f t="shared" ref="N7:O7" si="2">J7+L7</f>
        <v>24501</v>
      </c>
      <c r="O7" s="35">
        <f t="shared" si="2"/>
        <v>5413.717378</v>
      </c>
      <c r="Q7" s="29" t="s">
        <v>25</v>
      </c>
      <c r="R7" s="30">
        <v>4335.0</v>
      </c>
      <c r="S7" s="31">
        <v>1132.851198000005</v>
      </c>
      <c r="T7" s="30">
        <v>4533.0</v>
      </c>
      <c r="U7" s="31">
        <v>1239.0343200000088</v>
      </c>
      <c r="V7" s="34">
        <f t="shared" ref="V7:W7" si="3">R7+T7</f>
        <v>8868</v>
      </c>
      <c r="W7" s="35">
        <f t="shared" si="3"/>
        <v>2371.885518</v>
      </c>
    </row>
    <row r="8">
      <c r="A8" s="36" t="s">
        <v>28</v>
      </c>
      <c r="B8" s="37">
        <v>5051.0</v>
      </c>
      <c r="C8" s="38">
        <v>3759.5912691607978</v>
      </c>
      <c r="D8" s="37">
        <v>5212.0</v>
      </c>
      <c r="E8" s="38">
        <v>3878.24699988943</v>
      </c>
      <c r="F8" s="39">
        <f t="shared" ref="F8:G8" si="4">B8+D8</f>
        <v>10263</v>
      </c>
      <c r="G8" s="40">
        <f t="shared" si="4"/>
        <v>7637.838269</v>
      </c>
      <c r="I8" s="36" t="s">
        <v>28</v>
      </c>
      <c r="J8" s="37">
        <v>4688.0</v>
      </c>
      <c r="K8" s="38">
        <v>3507.6615200637993</v>
      </c>
      <c r="L8" s="37">
        <v>5068.0</v>
      </c>
      <c r="M8" s="38">
        <v>3796.590084785042</v>
      </c>
      <c r="N8" s="39">
        <f t="shared" ref="N8:O8" si="5">J8+L8</f>
        <v>9756</v>
      </c>
      <c r="O8" s="40">
        <f t="shared" si="5"/>
        <v>7304.251605</v>
      </c>
      <c r="Q8" s="36" t="s">
        <v>28</v>
      </c>
      <c r="R8" s="37">
        <v>3373.0</v>
      </c>
      <c r="S8" s="38">
        <v>2427.485925000002</v>
      </c>
      <c r="T8" s="37">
        <v>3521.0</v>
      </c>
      <c r="U8" s="38">
        <v>2524.369833000004</v>
      </c>
      <c r="V8" s="39">
        <f t="shared" ref="V8:W8" si="6">R8+T8</f>
        <v>6894</v>
      </c>
      <c r="W8" s="40">
        <f t="shared" si="6"/>
        <v>4951.855758</v>
      </c>
    </row>
    <row r="9">
      <c r="A9" s="36" t="s">
        <v>29</v>
      </c>
      <c r="B9" s="37">
        <v>6997.0</v>
      </c>
      <c r="C9" s="38">
        <v>10293.572400216273</v>
      </c>
      <c r="D9" s="37">
        <v>7270.0</v>
      </c>
      <c r="E9" s="38">
        <v>10687.748567858462</v>
      </c>
      <c r="F9" s="39">
        <f t="shared" ref="F9:G9" si="7">B9+D9</f>
        <v>14267</v>
      </c>
      <c r="G9" s="40">
        <f t="shared" si="7"/>
        <v>20981.32097</v>
      </c>
      <c r="I9" s="36" t="s">
        <v>29</v>
      </c>
      <c r="J9" s="37">
        <v>6584.0</v>
      </c>
      <c r="K9" s="38">
        <v>9756.513892730209</v>
      </c>
      <c r="L9" s="37">
        <v>6891.0</v>
      </c>
      <c r="M9" s="38">
        <v>10237.079978123153</v>
      </c>
      <c r="N9" s="39">
        <f t="shared" ref="N9:O9" si="8">J9+L9</f>
        <v>13475</v>
      </c>
      <c r="O9" s="40">
        <f t="shared" si="8"/>
        <v>19993.59387</v>
      </c>
      <c r="Q9" s="36" t="s">
        <v>29</v>
      </c>
      <c r="R9" s="37">
        <v>5557.0</v>
      </c>
      <c r="S9" s="38">
        <v>8100.404207000014</v>
      </c>
      <c r="T9" s="37">
        <v>5721.0</v>
      </c>
      <c r="U9" s="38">
        <v>8359.403956000002</v>
      </c>
      <c r="V9" s="39">
        <f t="shared" ref="V9:W9" si="9">R9+T9</f>
        <v>11278</v>
      </c>
      <c r="W9" s="40">
        <f t="shared" si="9"/>
        <v>16459.80816</v>
      </c>
    </row>
    <row r="10">
      <c r="A10" s="36" t="s">
        <v>30</v>
      </c>
      <c r="B10" s="37">
        <v>10681.0</v>
      </c>
      <c r="C10" s="38">
        <v>35272.39881872527</v>
      </c>
      <c r="D10" s="37">
        <v>11915.0</v>
      </c>
      <c r="E10" s="38">
        <v>39665.13716082803</v>
      </c>
      <c r="F10" s="39">
        <f t="shared" ref="F10:G10" si="10">B10+D10</f>
        <v>22596</v>
      </c>
      <c r="G10" s="40">
        <f t="shared" si="10"/>
        <v>74937.53598</v>
      </c>
      <c r="I10" s="36" t="s">
        <v>30</v>
      </c>
      <c r="J10" s="37">
        <v>10447.0</v>
      </c>
      <c r="K10" s="38">
        <v>34838.486831322945</v>
      </c>
      <c r="L10" s="37">
        <v>11806.0</v>
      </c>
      <c r="M10" s="38">
        <v>39813.11848890376</v>
      </c>
      <c r="N10" s="39">
        <f t="shared" ref="N10:O10" si="11">J10+L10</f>
        <v>22253</v>
      </c>
      <c r="O10" s="40">
        <f t="shared" si="11"/>
        <v>74651.60532</v>
      </c>
      <c r="Q10" s="36" t="s">
        <v>30</v>
      </c>
      <c r="R10" s="37">
        <v>9768.0</v>
      </c>
      <c r="S10" s="38">
        <v>32171.783805999963</v>
      </c>
      <c r="T10" s="37">
        <v>11083.0</v>
      </c>
      <c r="U10" s="38">
        <v>36991.10144800005</v>
      </c>
      <c r="V10" s="39">
        <f t="shared" ref="V10:W10" si="12">R10+T10</f>
        <v>20851</v>
      </c>
      <c r="W10" s="40">
        <f t="shared" si="12"/>
        <v>69162.88525</v>
      </c>
    </row>
    <row r="11">
      <c r="A11" s="36" t="s">
        <v>31</v>
      </c>
      <c r="B11" s="37">
        <v>7324.0</v>
      </c>
      <c r="C11" s="38">
        <v>52011.84780750619</v>
      </c>
      <c r="D11" s="37">
        <v>9370.0</v>
      </c>
      <c r="E11" s="38">
        <v>67716.54243361701</v>
      </c>
      <c r="F11" s="39">
        <f t="shared" ref="F11:G11" si="13">B11+D11</f>
        <v>16694</v>
      </c>
      <c r="G11" s="40">
        <f t="shared" si="13"/>
        <v>119728.3902</v>
      </c>
      <c r="I11" s="36" t="s">
        <v>31</v>
      </c>
      <c r="J11" s="37">
        <v>7498.0</v>
      </c>
      <c r="K11" s="38">
        <v>53445.75727378886</v>
      </c>
      <c r="L11" s="37">
        <v>9723.0</v>
      </c>
      <c r="M11" s="38">
        <v>70343.95405593954</v>
      </c>
      <c r="N11" s="39">
        <f t="shared" ref="N11:O11" si="14">J11+L11</f>
        <v>17221</v>
      </c>
      <c r="O11" s="40">
        <f t="shared" si="14"/>
        <v>123789.7113</v>
      </c>
      <c r="Q11" s="36" t="s">
        <v>31</v>
      </c>
      <c r="R11" s="37">
        <v>7474.0</v>
      </c>
      <c r="S11" s="38">
        <v>53123.71215599988</v>
      </c>
      <c r="T11" s="37">
        <v>9835.0</v>
      </c>
      <c r="U11" s="38">
        <v>70497.71141100003</v>
      </c>
      <c r="V11" s="39">
        <f t="shared" ref="V11:W11" si="15">R11+T11</f>
        <v>17309</v>
      </c>
      <c r="W11" s="40">
        <f t="shared" si="15"/>
        <v>123621.4236</v>
      </c>
    </row>
    <row r="12">
      <c r="A12" s="36" t="s">
        <v>32</v>
      </c>
      <c r="B12" s="37">
        <v>4660.0</v>
      </c>
      <c r="C12" s="38">
        <v>64613.074747184124</v>
      </c>
      <c r="D12" s="37">
        <v>6896.0</v>
      </c>
      <c r="E12" s="38">
        <v>96849.04525948019</v>
      </c>
      <c r="F12" s="39">
        <f t="shared" ref="F12:G12" si="16">B12+D12</f>
        <v>11556</v>
      </c>
      <c r="G12" s="40">
        <f t="shared" si="16"/>
        <v>161462.12</v>
      </c>
      <c r="I12" s="36" t="s">
        <v>32</v>
      </c>
      <c r="J12" s="37">
        <v>4999.0</v>
      </c>
      <c r="K12" s="38">
        <v>69216.125820732</v>
      </c>
      <c r="L12" s="37">
        <v>7443.0</v>
      </c>
      <c r="M12" s="38">
        <v>104512.96020055345</v>
      </c>
      <c r="N12" s="39">
        <f t="shared" ref="N12:O12" si="17">J12+L12</f>
        <v>12442</v>
      </c>
      <c r="O12" s="40">
        <f t="shared" si="17"/>
        <v>173729.086</v>
      </c>
      <c r="Q12" s="36" t="s">
        <v>32</v>
      </c>
      <c r="R12" s="37">
        <v>5100.0</v>
      </c>
      <c r="S12" s="38">
        <v>70653.33280499993</v>
      </c>
      <c r="T12" s="37">
        <v>7836.0</v>
      </c>
      <c r="U12" s="38">
        <v>109656.51550300019</v>
      </c>
      <c r="V12" s="39">
        <f t="shared" ref="V12:W12" si="18">R12+T12</f>
        <v>12936</v>
      </c>
      <c r="W12" s="40">
        <f t="shared" si="18"/>
        <v>180309.8483</v>
      </c>
    </row>
    <row r="13">
      <c r="A13" s="36" t="s">
        <v>33</v>
      </c>
      <c r="B13" s="37">
        <v>1915.0</v>
      </c>
      <c r="C13" s="38">
        <v>54514.681936630586</v>
      </c>
      <c r="D13" s="37">
        <v>4052.0</v>
      </c>
      <c r="E13" s="38">
        <v>118929.05152194432</v>
      </c>
      <c r="F13" s="39">
        <f t="shared" ref="F13:G13" si="19">B13+D13</f>
        <v>5967</v>
      </c>
      <c r="G13" s="40">
        <f t="shared" si="19"/>
        <v>173443.7335</v>
      </c>
      <c r="I13" s="36" t="s">
        <v>33</v>
      </c>
      <c r="J13" s="37">
        <v>2008.0</v>
      </c>
      <c r="K13" s="38">
        <v>56867.88630703694</v>
      </c>
      <c r="L13" s="37">
        <v>4356.0</v>
      </c>
      <c r="M13" s="38">
        <v>128050.56070905269</v>
      </c>
      <c r="N13" s="39">
        <f t="shared" ref="N13:O13" si="20">J13+L13</f>
        <v>6364</v>
      </c>
      <c r="O13" s="40">
        <f t="shared" si="20"/>
        <v>184918.447</v>
      </c>
      <c r="Q13" s="36" t="s">
        <v>33</v>
      </c>
      <c r="R13" s="37">
        <v>2158.0</v>
      </c>
      <c r="S13" s="38">
        <v>60883.48652300004</v>
      </c>
      <c r="T13" s="37">
        <v>4653.0</v>
      </c>
      <c r="U13" s="38">
        <v>136769.4496279999</v>
      </c>
      <c r="V13" s="39">
        <f t="shared" ref="V13:W13" si="21">R13+T13</f>
        <v>6811</v>
      </c>
      <c r="W13" s="40">
        <f t="shared" si="21"/>
        <v>197652.9362</v>
      </c>
    </row>
    <row r="14">
      <c r="A14" s="36" t="s">
        <v>34</v>
      </c>
      <c r="B14" s="37">
        <v>204.0</v>
      </c>
      <c r="C14" s="38">
        <v>13078.849930872213</v>
      </c>
      <c r="D14" s="37">
        <v>585.0</v>
      </c>
      <c r="E14" s="38">
        <v>38231.08536945613</v>
      </c>
      <c r="F14" s="39">
        <f t="shared" ref="F14:G14" si="22">B14+D14</f>
        <v>789</v>
      </c>
      <c r="G14" s="40">
        <f t="shared" si="22"/>
        <v>51309.9353</v>
      </c>
      <c r="I14" s="36" t="s">
        <v>34</v>
      </c>
      <c r="J14" s="37">
        <v>218.0</v>
      </c>
      <c r="K14" s="38">
        <v>14043.596284687621</v>
      </c>
      <c r="L14" s="37">
        <v>601.0</v>
      </c>
      <c r="M14" s="38">
        <v>39786.58045701731</v>
      </c>
      <c r="N14" s="39">
        <f t="shared" ref="N14:O14" si="23">J14+L14</f>
        <v>819</v>
      </c>
      <c r="O14" s="40">
        <f t="shared" si="23"/>
        <v>53830.17674</v>
      </c>
      <c r="Q14" s="36" t="s">
        <v>34</v>
      </c>
      <c r="R14" s="37">
        <v>211.0</v>
      </c>
      <c r="S14" s="38">
        <v>13363.662303999994</v>
      </c>
      <c r="T14" s="37">
        <v>675.0</v>
      </c>
      <c r="U14" s="38">
        <v>44974.252024999994</v>
      </c>
      <c r="V14" s="39">
        <f t="shared" ref="V14:W14" si="24">R14+T14</f>
        <v>886</v>
      </c>
      <c r="W14" s="40">
        <f t="shared" si="24"/>
        <v>58337.91433</v>
      </c>
    </row>
    <row r="15">
      <c r="A15" s="36" t="s">
        <v>35</v>
      </c>
      <c r="B15" s="37">
        <v>32.0</v>
      </c>
      <c r="C15" s="38">
        <v>5973.261536241833</v>
      </c>
      <c r="D15" s="37">
        <v>151.0</v>
      </c>
      <c r="E15" s="38">
        <v>23253.597009160996</v>
      </c>
      <c r="F15" s="39">
        <f t="shared" ref="F15:G15" si="25">B15+D15</f>
        <v>183</v>
      </c>
      <c r="G15" s="40">
        <f t="shared" si="25"/>
        <v>29226.85855</v>
      </c>
      <c r="I15" s="36" t="s">
        <v>35</v>
      </c>
      <c r="J15" s="37">
        <v>38.0</v>
      </c>
      <c r="K15" s="38">
        <v>6775.929265282215</v>
      </c>
      <c r="L15" s="37">
        <v>171.0</v>
      </c>
      <c r="M15" s="38">
        <v>27532.705697538062</v>
      </c>
      <c r="N15" s="39">
        <f t="shared" ref="N15:O15" si="26">J15+L15</f>
        <v>209</v>
      </c>
      <c r="O15" s="40">
        <f t="shared" si="26"/>
        <v>34308.63496</v>
      </c>
      <c r="Q15" s="36" t="s">
        <v>35</v>
      </c>
      <c r="R15" s="37">
        <v>35.0</v>
      </c>
      <c r="S15" s="38">
        <v>5883.441429999999</v>
      </c>
      <c r="T15" s="37">
        <v>170.0</v>
      </c>
      <c r="U15" s="38">
        <v>29110.050928999997</v>
      </c>
      <c r="V15" s="39">
        <f t="shared" ref="V15:W15" si="27">R15+T15</f>
        <v>205</v>
      </c>
      <c r="W15" s="40">
        <f t="shared" si="27"/>
        <v>34993.49236</v>
      </c>
    </row>
    <row r="16">
      <c r="A16" s="54" t="s">
        <v>36</v>
      </c>
      <c r="B16" s="55"/>
      <c r="C16" s="56"/>
      <c r="D16" s="55">
        <v>9.0</v>
      </c>
      <c r="E16" s="56">
        <v>6159.529305107637</v>
      </c>
      <c r="F16" s="58">
        <f t="shared" ref="F16:G16" si="28">B16+D16</f>
        <v>9</v>
      </c>
      <c r="G16" s="59">
        <f t="shared" si="28"/>
        <v>6159.529305</v>
      </c>
      <c r="I16" s="54" t="s">
        <v>36</v>
      </c>
      <c r="J16" s="55">
        <v>1.0</v>
      </c>
      <c r="K16" s="56">
        <v>972.04462383575</v>
      </c>
      <c r="L16" s="55">
        <v>11.0</v>
      </c>
      <c r="M16" s="56">
        <v>8713.200629234605</v>
      </c>
      <c r="N16" s="58">
        <f t="shared" ref="N16:O16" si="29">J16+L16</f>
        <v>12</v>
      </c>
      <c r="O16" s="59">
        <f t="shared" si="29"/>
        <v>9685.245253</v>
      </c>
      <c r="Q16" s="54" t="s">
        <v>36</v>
      </c>
      <c r="R16" s="55">
        <v>1.0</v>
      </c>
      <c r="S16" s="56">
        <v>603.9</v>
      </c>
      <c r="T16" s="55">
        <v>8.0</v>
      </c>
      <c r="U16" s="56">
        <v>5508.668275</v>
      </c>
      <c r="V16" s="58">
        <f t="shared" ref="V16:W16" si="30">R16+T16</f>
        <v>9</v>
      </c>
      <c r="W16" s="59">
        <f t="shared" si="30"/>
        <v>6112.568275</v>
      </c>
    </row>
    <row r="17">
      <c r="A17" s="63" t="s">
        <v>13</v>
      </c>
      <c r="B17" s="65">
        <f t="shared" ref="B17:E17" si="31">SUM(B7:B16)</f>
        <v>44935</v>
      </c>
      <c r="C17" s="66">
        <f t="shared" si="31"/>
        <v>241473.3783</v>
      </c>
      <c r="D17" s="65">
        <f t="shared" si="31"/>
        <v>53356</v>
      </c>
      <c r="E17" s="66">
        <f t="shared" si="31"/>
        <v>407344.0246</v>
      </c>
      <c r="F17" s="65">
        <f t="shared" ref="F17:G17" si="32">B17+D17</f>
        <v>98291</v>
      </c>
      <c r="G17" s="68">
        <f t="shared" si="32"/>
        <v>648817.403</v>
      </c>
      <c r="I17" s="63" t="s">
        <v>13</v>
      </c>
      <c r="J17" s="65">
        <v>48617.0</v>
      </c>
      <c r="K17" s="66">
        <v>252021.4004618331</v>
      </c>
      <c r="L17" s="65">
        <v>58435.0</v>
      </c>
      <c r="M17" s="66">
        <v>435603.06903664634</v>
      </c>
      <c r="N17" s="65">
        <f t="shared" ref="N17:O17" si="33">J17+L17</f>
        <v>107052</v>
      </c>
      <c r="O17" s="68">
        <f t="shared" si="33"/>
        <v>687624.4695</v>
      </c>
      <c r="Q17" s="63" t="s">
        <v>13</v>
      </c>
      <c r="R17" s="65">
        <f t="shared" ref="R17:U17" si="34">SUM(R7:R16)</f>
        <v>38012</v>
      </c>
      <c r="S17" s="66">
        <f t="shared" si="34"/>
        <v>248344.0604</v>
      </c>
      <c r="T17" s="65">
        <f t="shared" si="34"/>
        <v>48035</v>
      </c>
      <c r="U17" s="66">
        <f t="shared" si="34"/>
        <v>445630.5573</v>
      </c>
      <c r="V17" s="65">
        <f t="shared" ref="V17:W17" si="35">R17+T17</f>
        <v>86047</v>
      </c>
      <c r="W17" s="68">
        <f t="shared" si="35"/>
        <v>693974.6177</v>
      </c>
    </row>
    <row r="18">
      <c r="A18" s="46" t="s">
        <v>40</v>
      </c>
      <c r="B18" s="48">
        <f>C17/B17</f>
        <v>5.373837284</v>
      </c>
      <c r="C18" s="50"/>
      <c r="D18" s="48">
        <f>E17/D17</f>
        <v>7.634455818</v>
      </c>
      <c r="E18" s="50"/>
      <c r="F18" s="48">
        <f>G17/F17</f>
        <v>6.600984861</v>
      </c>
      <c r="G18" s="51"/>
      <c r="I18" s="46" t="s">
        <v>40</v>
      </c>
      <c r="J18" s="48">
        <f>K17/J17</f>
        <v>5.183812256</v>
      </c>
      <c r="K18" s="50"/>
      <c r="L18" s="48">
        <f>M17/L17</f>
        <v>7.454489074</v>
      </c>
      <c r="M18" s="50"/>
      <c r="N18" s="48">
        <f>O17/N17</f>
        <v>6.423275319</v>
      </c>
      <c r="O18" s="51"/>
      <c r="Q18" s="46" t="s">
        <v>40</v>
      </c>
      <c r="R18" s="48">
        <f>S17/R17</f>
        <v>6.53330686</v>
      </c>
      <c r="S18" s="50"/>
      <c r="T18" s="48">
        <f>U17/T17</f>
        <v>9.277205315</v>
      </c>
      <c r="U18" s="50"/>
      <c r="V18" s="48">
        <f>W17/V17</f>
        <v>8.065064647</v>
      </c>
      <c r="W18" s="51"/>
    </row>
    <row r="19">
      <c r="A19" s="76" t="s">
        <v>42</v>
      </c>
      <c r="B19" s="78">
        <f t="shared" ref="B19:G19" si="36">J17</f>
        <v>48617</v>
      </c>
      <c r="C19" s="80">
        <f t="shared" si="36"/>
        <v>252021.4005</v>
      </c>
      <c r="D19" s="78">
        <f t="shared" si="36"/>
        <v>58435</v>
      </c>
      <c r="E19" s="80">
        <f t="shared" si="36"/>
        <v>435603.069</v>
      </c>
      <c r="F19" s="78">
        <f t="shared" si="36"/>
        <v>107052</v>
      </c>
      <c r="G19" s="82">
        <f t="shared" si="36"/>
        <v>687624.4695</v>
      </c>
      <c r="I19" s="76" t="s">
        <v>45</v>
      </c>
      <c r="J19" s="78">
        <f t="shared" ref="J19:O19" si="37">R17</f>
        <v>38012</v>
      </c>
      <c r="K19" s="80">
        <f t="shared" si="37"/>
        <v>248344.0604</v>
      </c>
      <c r="L19" s="78">
        <f t="shared" si="37"/>
        <v>48035</v>
      </c>
      <c r="M19" s="80">
        <f t="shared" si="37"/>
        <v>445630.5573</v>
      </c>
      <c r="N19" s="78">
        <f t="shared" si="37"/>
        <v>86047</v>
      </c>
      <c r="O19" s="82">
        <f t="shared" si="37"/>
        <v>693974.6177</v>
      </c>
      <c r="Q19" s="85"/>
      <c r="R19" s="87"/>
      <c r="S19" s="88"/>
      <c r="T19" s="87"/>
      <c r="U19" s="88"/>
      <c r="V19" s="87"/>
      <c r="W19" s="91"/>
    </row>
    <row r="20">
      <c r="A20" s="67" t="s">
        <v>40</v>
      </c>
      <c r="B20" s="69">
        <f>C19/B19</f>
        <v>5.183812256</v>
      </c>
      <c r="C20" s="50"/>
      <c r="D20" s="69">
        <f>E19/D19</f>
        <v>7.454489074</v>
      </c>
      <c r="E20" s="50"/>
      <c r="F20" s="69">
        <f>G19/F19</f>
        <v>6.423275319</v>
      </c>
      <c r="G20" s="51"/>
      <c r="I20" s="67" t="s">
        <v>40</v>
      </c>
      <c r="J20" s="69">
        <f>K19/J19</f>
        <v>6.53330686</v>
      </c>
      <c r="K20" s="50"/>
      <c r="L20" s="69">
        <f>M19/L19</f>
        <v>9.277205315</v>
      </c>
      <c r="M20" s="50"/>
      <c r="N20" s="69">
        <f>O19/N19</f>
        <v>8.065064647</v>
      </c>
      <c r="O20" s="51"/>
      <c r="Q20" s="85"/>
      <c r="R20" s="87"/>
      <c r="S20" s="88"/>
      <c r="T20" s="87"/>
      <c r="U20" s="88"/>
      <c r="V20" s="87"/>
      <c r="W20" s="91"/>
    </row>
    <row r="21" ht="15.75" customHeight="1">
      <c r="A21" s="72" t="s">
        <v>48</v>
      </c>
      <c r="B21" s="73">
        <f t="shared" ref="B21:G21" si="38">SUM(B10:B16)</f>
        <v>24816</v>
      </c>
      <c r="C21" s="74">
        <f t="shared" si="38"/>
        <v>225464.1148</v>
      </c>
      <c r="D21" s="73">
        <f t="shared" si="38"/>
        <v>32978</v>
      </c>
      <c r="E21" s="74">
        <f t="shared" si="38"/>
        <v>390803.9881</v>
      </c>
      <c r="F21" s="73">
        <f t="shared" si="38"/>
        <v>57794</v>
      </c>
      <c r="G21" s="75">
        <f t="shared" si="38"/>
        <v>616268.1028</v>
      </c>
      <c r="I21" s="72" t="s">
        <v>48</v>
      </c>
      <c r="J21" s="73">
        <f t="shared" ref="J21:O21" si="39">SUM(J10:J16)</f>
        <v>25209</v>
      </c>
      <c r="K21" s="74">
        <f t="shared" si="39"/>
        <v>236159.8264</v>
      </c>
      <c r="L21" s="73">
        <f t="shared" si="39"/>
        <v>34111</v>
      </c>
      <c r="M21" s="74">
        <f t="shared" si="39"/>
        <v>418753.0802</v>
      </c>
      <c r="N21" s="73">
        <f t="shared" si="39"/>
        <v>59320</v>
      </c>
      <c r="O21" s="75">
        <f t="shared" si="39"/>
        <v>654912.9066</v>
      </c>
      <c r="Q21" s="72" t="s">
        <v>48</v>
      </c>
      <c r="R21" s="73">
        <f t="shared" ref="R21:W21" si="40">SUM(R10:R16)</f>
        <v>24747</v>
      </c>
      <c r="S21" s="74">
        <f t="shared" si="40"/>
        <v>236683.319</v>
      </c>
      <c r="T21" s="73">
        <f t="shared" si="40"/>
        <v>34260</v>
      </c>
      <c r="U21" s="74">
        <f t="shared" si="40"/>
        <v>433507.7492</v>
      </c>
      <c r="V21" s="73">
        <f t="shared" si="40"/>
        <v>59007</v>
      </c>
      <c r="W21" s="75">
        <f t="shared" si="40"/>
        <v>670191.0682</v>
      </c>
    </row>
    <row r="22" ht="15.75" customHeight="1">
      <c r="A22" s="79" t="s">
        <v>40</v>
      </c>
      <c r="B22" s="81">
        <f>C21/B21</f>
        <v>9.085433381</v>
      </c>
      <c r="C22" s="83"/>
      <c r="D22" s="81">
        <f>E21/D21</f>
        <v>11.85044539</v>
      </c>
      <c r="E22" s="83"/>
      <c r="F22" s="81">
        <f>G21/F21</f>
        <v>10.66318481</v>
      </c>
      <c r="G22" s="84"/>
      <c r="I22" s="79" t="s">
        <v>40</v>
      </c>
      <c r="J22" s="81">
        <f>K21/J21</f>
        <v>9.368075941</v>
      </c>
      <c r="K22" s="83"/>
      <c r="L22" s="81">
        <f>M21/L21</f>
        <v>12.27618892</v>
      </c>
      <c r="M22" s="83"/>
      <c r="N22" s="81">
        <f>O21/N21</f>
        <v>11.04033895</v>
      </c>
      <c r="O22" s="84"/>
      <c r="Q22" s="79" t="s">
        <v>40</v>
      </c>
      <c r="R22" s="81">
        <f>S21/R21</f>
        <v>9.564121672</v>
      </c>
      <c r="S22" s="83"/>
      <c r="T22" s="81">
        <f>U21/T21</f>
        <v>12.65346612</v>
      </c>
      <c r="U22" s="83"/>
      <c r="V22" s="81">
        <f>W21/V21</f>
        <v>11.35782311</v>
      </c>
      <c r="W22" s="84"/>
    </row>
    <row r="23" ht="15.75" customHeight="1">
      <c r="A23" s="90" t="s">
        <v>51</v>
      </c>
      <c r="B23" s="92">
        <f t="shared" ref="B23:G23" si="41">B21*100/B17</f>
        <v>55.22643819</v>
      </c>
      <c r="C23" s="93">
        <f t="shared" si="41"/>
        <v>93.37017452</v>
      </c>
      <c r="D23" s="92">
        <f t="shared" si="41"/>
        <v>61.80748182</v>
      </c>
      <c r="E23" s="93">
        <f t="shared" si="41"/>
        <v>95.93954113</v>
      </c>
      <c r="F23" s="92">
        <f t="shared" si="41"/>
        <v>58.79887274</v>
      </c>
      <c r="G23" s="94">
        <f t="shared" si="41"/>
        <v>94.98328806</v>
      </c>
      <c r="I23" s="90" t="s">
        <v>51</v>
      </c>
      <c r="J23" s="92">
        <f t="shared" ref="J23:O23" si="42">J21*100/J17</f>
        <v>51.85223276</v>
      </c>
      <c r="K23" s="93">
        <f t="shared" si="42"/>
        <v>93.70625906</v>
      </c>
      <c r="L23" s="92">
        <f t="shared" si="42"/>
        <v>58.374262</v>
      </c>
      <c r="M23" s="93">
        <f t="shared" si="42"/>
        <v>96.13180209</v>
      </c>
      <c r="N23" s="92">
        <f t="shared" si="42"/>
        <v>55.41232298</v>
      </c>
      <c r="O23" s="94">
        <f t="shared" si="42"/>
        <v>95.24281577</v>
      </c>
      <c r="Q23" s="90" t="s">
        <v>51</v>
      </c>
      <c r="R23" s="92">
        <f t="shared" ref="R23:W23" si="43">R21*100/R17</f>
        <v>65.10312533</v>
      </c>
      <c r="S23" s="93">
        <f t="shared" si="43"/>
        <v>95.30460229</v>
      </c>
      <c r="T23" s="92">
        <f t="shared" si="43"/>
        <v>71.32299365</v>
      </c>
      <c r="U23" s="93">
        <f t="shared" si="43"/>
        <v>97.27962818</v>
      </c>
      <c r="V23" s="92">
        <f t="shared" si="43"/>
        <v>68.57531349</v>
      </c>
      <c r="W23" s="94">
        <f t="shared" si="43"/>
        <v>96.57285024</v>
      </c>
    </row>
    <row r="24" ht="15.75" customHeight="1">
      <c r="A24" s="97" t="s">
        <v>52</v>
      </c>
      <c r="B24" s="98"/>
      <c r="C24" s="98"/>
      <c r="D24" s="98"/>
      <c r="E24" s="98"/>
      <c r="F24" s="98"/>
      <c r="G24" s="99"/>
      <c r="I24" s="97" t="s">
        <v>52</v>
      </c>
      <c r="J24" s="98"/>
      <c r="K24" s="98"/>
      <c r="L24" s="98"/>
      <c r="M24" s="98"/>
      <c r="N24" s="98"/>
      <c r="O24" s="99"/>
      <c r="Q24" s="97" t="s">
        <v>52</v>
      </c>
      <c r="R24" s="98"/>
      <c r="S24" s="98"/>
      <c r="T24" s="98"/>
      <c r="U24" s="98"/>
      <c r="V24" s="98"/>
      <c r="W24" s="99"/>
    </row>
    <row r="25" ht="15.75" customHeight="1">
      <c r="A25" s="29" t="s">
        <v>25</v>
      </c>
      <c r="B25" s="109">
        <f t="shared" ref="B25:G25" si="44">B7*100/B$17</f>
        <v>17.96149994</v>
      </c>
      <c r="C25" s="110">
        <f t="shared" si="44"/>
        <v>0.810068552</v>
      </c>
      <c r="D25" s="109">
        <f t="shared" si="44"/>
        <v>14.79871055</v>
      </c>
      <c r="E25" s="110">
        <f t="shared" si="44"/>
        <v>0.4846127337</v>
      </c>
      <c r="F25" s="109">
        <f t="shared" si="44"/>
        <v>16.24462057</v>
      </c>
      <c r="G25" s="111">
        <f t="shared" si="44"/>
        <v>0.6057391332</v>
      </c>
      <c r="I25" s="29" t="s">
        <v>25</v>
      </c>
      <c r="J25" s="109">
        <f t="shared" ref="J25:O25" si="45">J7*100/J$17</f>
        <v>24.96246169</v>
      </c>
      <c r="K25" s="110">
        <f t="shared" si="45"/>
        <v>1.030626224</v>
      </c>
      <c r="L25" s="109">
        <f t="shared" si="45"/>
        <v>21.16026354</v>
      </c>
      <c r="M25" s="110">
        <f t="shared" si="45"/>
        <v>0.6465332629</v>
      </c>
      <c r="N25" s="109">
        <f t="shared" si="45"/>
        <v>22.88700818</v>
      </c>
      <c r="O25" s="111">
        <f t="shared" si="45"/>
        <v>0.7873072612</v>
      </c>
      <c r="Q25" s="29" t="s">
        <v>25</v>
      </c>
      <c r="R25" s="109">
        <f t="shared" ref="R25:W25" si="46">R7*100/R$17</f>
        <v>11.40429338</v>
      </c>
      <c r="S25" s="110">
        <f t="shared" si="46"/>
        <v>0.4561619861</v>
      </c>
      <c r="T25" s="109">
        <f t="shared" si="46"/>
        <v>9.43686895</v>
      </c>
      <c r="U25" s="110">
        <f t="shared" si="46"/>
        <v>0.2780406998</v>
      </c>
      <c r="V25" s="109">
        <f t="shared" si="46"/>
        <v>10.30599556</v>
      </c>
      <c r="W25" s="111">
        <f t="shared" si="46"/>
        <v>0.3417827479</v>
      </c>
    </row>
    <row r="26" ht="15.75" customHeight="1">
      <c r="A26" s="36" t="s">
        <v>28</v>
      </c>
      <c r="B26" s="112">
        <f t="shared" ref="B26:G26" si="47">B8*100/B$17</f>
        <v>11.24068098</v>
      </c>
      <c r="C26" s="113">
        <f t="shared" si="47"/>
        <v>1.5569382</v>
      </c>
      <c r="D26" s="112">
        <f t="shared" si="47"/>
        <v>9.768348452</v>
      </c>
      <c r="E26" s="113">
        <f t="shared" si="47"/>
        <v>0.9520814754</v>
      </c>
      <c r="F26" s="112">
        <f t="shared" si="47"/>
        <v>10.44144428</v>
      </c>
      <c r="G26" s="114">
        <f t="shared" si="47"/>
        <v>1.177193804</v>
      </c>
      <c r="I26" s="36" t="s">
        <v>28</v>
      </c>
      <c r="J26" s="112">
        <f t="shared" ref="J26:O26" si="48">J8*100/J$17</f>
        <v>9.642717568</v>
      </c>
      <c r="K26" s="113">
        <f t="shared" si="48"/>
        <v>1.391810979</v>
      </c>
      <c r="L26" s="112">
        <f t="shared" si="48"/>
        <v>8.672884401</v>
      </c>
      <c r="M26" s="113">
        <f t="shared" si="48"/>
        <v>0.8715710138</v>
      </c>
      <c r="N26" s="112">
        <f t="shared" si="48"/>
        <v>9.113328102</v>
      </c>
      <c r="O26" s="114">
        <f t="shared" si="48"/>
        <v>1.062244281</v>
      </c>
      <c r="Q26" s="36" t="s">
        <v>28</v>
      </c>
      <c r="R26" s="112">
        <f t="shared" ref="R26:W26" si="49">R8*100/R$17</f>
        <v>8.873513627</v>
      </c>
      <c r="S26" s="113">
        <f t="shared" si="49"/>
        <v>0.9774688879</v>
      </c>
      <c r="T26" s="112">
        <f t="shared" si="49"/>
        <v>7.330071823</v>
      </c>
      <c r="U26" s="113">
        <f t="shared" si="49"/>
        <v>0.5664714395</v>
      </c>
      <c r="V26" s="112">
        <f t="shared" si="49"/>
        <v>8.011900473</v>
      </c>
      <c r="W26" s="114">
        <f t="shared" si="49"/>
        <v>0.7135499818</v>
      </c>
    </row>
    <row r="27" ht="15.75" customHeight="1">
      <c r="A27" s="36" t="s">
        <v>29</v>
      </c>
      <c r="B27" s="112">
        <f t="shared" ref="B27:G27" si="50">B9*100/B$17</f>
        <v>15.57138088</v>
      </c>
      <c r="C27" s="113">
        <f t="shared" si="50"/>
        <v>4.26281873</v>
      </c>
      <c r="D27" s="112">
        <f t="shared" si="50"/>
        <v>13.62545918</v>
      </c>
      <c r="E27" s="113">
        <f t="shared" si="50"/>
        <v>2.623764661</v>
      </c>
      <c r="F27" s="112">
        <f t="shared" si="50"/>
        <v>14.51506242</v>
      </c>
      <c r="G27" s="114">
        <f t="shared" si="50"/>
        <v>3.233779006</v>
      </c>
      <c r="I27" s="36" t="s">
        <v>29</v>
      </c>
      <c r="J27" s="112">
        <f t="shared" ref="J27:O27" si="51">J9*100/J$17</f>
        <v>13.54258798</v>
      </c>
      <c r="K27" s="113">
        <f t="shared" si="51"/>
        <v>3.871303736</v>
      </c>
      <c r="L27" s="112">
        <f t="shared" si="51"/>
        <v>11.79259006</v>
      </c>
      <c r="M27" s="113">
        <f t="shared" si="51"/>
        <v>2.35009363</v>
      </c>
      <c r="N27" s="112">
        <f t="shared" si="51"/>
        <v>12.58734073</v>
      </c>
      <c r="O27" s="114">
        <f t="shared" si="51"/>
        <v>2.907632692</v>
      </c>
      <c r="Q27" s="36" t="s">
        <v>29</v>
      </c>
      <c r="R27" s="112">
        <f t="shared" ref="R27:W27" si="52">R9*100/R$17</f>
        <v>14.61906766</v>
      </c>
      <c r="S27" s="113">
        <f t="shared" si="52"/>
        <v>3.261766839</v>
      </c>
      <c r="T27" s="112">
        <f t="shared" si="52"/>
        <v>11.91006558</v>
      </c>
      <c r="U27" s="113">
        <f t="shared" si="52"/>
        <v>1.875859682</v>
      </c>
      <c r="V27" s="112">
        <f t="shared" si="52"/>
        <v>13.10679047</v>
      </c>
      <c r="W27" s="114">
        <f t="shared" si="52"/>
        <v>2.37181703</v>
      </c>
    </row>
    <row r="28" ht="15.75" customHeight="1">
      <c r="A28" s="36" t="s">
        <v>30</v>
      </c>
      <c r="B28" s="112">
        <f t="shared" ref="B28:G28" si="53">B10*100/B$17</f>
        <v>23.76988984</v>
      </c>
      <c r="C28" s="113">
        <f t="shared" si="53"/>
        <v>14.60715838</v>
      </c>
      <c r="D28" s="112">
        <f t="shared" si="53"/>
        <v>22.33113427</v>
      </c>
      <c r="E28" s="113">
        <f t="shared" si="53"/>
        <v>9.737503133</v>
      </c>
      <c r="F28" s="112">
        <f t="shared" si="53"/>
        <v>22.98887996</v>
      </c>
      <c r="G28" s="114">
        <f t="shared" si="53"/>
        <v>11.54986528</v>
      </c>
      <c r="I28" s="36" t="s">
        <v>30</v>
      </c>
      <c r="J28" s="112">
        <f t="shared" ref="J28:O28" si="54">J10*100/J$17</f>
        <v>21.48836827</v>
      </c>
      <c r="K28" s="113">
        <f t="shared" si="54"/>
        <v>13.82362243</v>
      </c>
      <c r="L28" s="112">
        <f t="shared" si="54"/>
        <v>20.20364508</v>
      </c>
      <c r="M28" s="113">
        <f t="shared" si="54"/>
        <v>9.139769969</v>
      </c>
      <c r="N28" s="112">
        <f t="shared" si="54"/>
        <v>20.78709412</v>
      </c>
      <c r="O28" s="114">
        <f t="shared" si="54"/>
        <v>10.8564498</v>
      </c>
      <c r="Q28" s="36" t="s">
        <v>30</v>
      </c>
      <c r="R28" s="112">
        <f t="shared" ref="R28:W28" si="55">R10*100/R$17</f>
        <v>25.69714827</v>
      </c>
      <c r="S28" s="113">
        <f t="shared" si="55"/>
        <v>12.95452114</v>
      </c>
      <c r="T28" s="112">
        <f t="shared" si="55"/>
        <v>23.07275945</v>
      </c>
      <c r="U28" s="113">
        <f t="shared" si="55"/>
        <v>8.300844913</v>
      </c>
      <c r="V28" s="112">
        <f t="shared" si="55"/>
        <v>24.23210571</v>
      </c>
      <c r="W28" s="114">
        <f t="shared" si="55"/>
        <v>9.966198113</v>
      </c>
    </row>
    <row r="29" ht="15.75" customHeight="1">
      <c r="A29" s="36" t="s">
        <v>31</v>
      </c>
      <c r="B29" s="112">
        <f t="shared" ref="B29:G29" si="56">B11*100/B$17</f>
        <v>16.2990987</v>
      </c>
      <c r="C29" s="113">
        <f t="shared" si="56"/>
        <v>21.53937141</v>
      </c>
      <c r="D29" s="112">
        <f t="shared" si="56"/>
        <v>17.56128645</v>
      </c>
      <c r="E29" s="113">
        <f t="shared" si="56"/>
        <v>16.62391942</v>
      </c>
      <c r="F29" s="112">
        <f t="shared" si="56"/>
        <v>16.98426102</v>
      </c>
      <c r="G29" s="114">
        <f t="shared" si="56"/>
        <v>18.45332596</v>
      </c>
      <c r="I29" s="36" t="s">
        <v>31</v>
      </c>
      <c r="J29" s="112">
        <f t="shared" ref="J29:O29" si="57">J11*100/J$17</f>
        <v>15.42258881</v>
      </c>
      <c r="K29" s="113">
        <f t="shared" si="57"/>
        <v>21.2068329</v>
      </c>
      <c r="L29" s="112">
        <f t="shared" si="57"/>
        <v>16.6390006</v>
      </c>
      <c r="M29" s="113">
        <f t="shared" si="57"/>
        <v>16.14863601</v>
      </c>
      <c r="N29" s="112">
        <f t="shared" si="57"/>
        <v>16.08657475</v>
      </c>
      <c r="O29" s="114">
        <f t="shared" si="57"/>
        <v>18.0025169</v>
      </c>
      <c r="Q29" s="36" t="s">
        <v>31</v>
      </c>
      <c r="R29" s="112">
        <f t="shared" ref="R29:W29" si="58">R11*100/R$17</f>
        <v>19.66221193</v>
      </c>
      <c r="S29" s="113">
        <f t="shared" si="58"/>
        <v>21.39117484</v>
      </c>
      <c r="T29" s="112">
        <f t="shared" si="58"/>
        <v>20.4746539</v>
      </c>
      <c r="U29" s="113">
        <f t="shared" si="58"/>
        <v>15.819766</v>
      </c>
      <c r="V29" s="112">
        <f t="shared" si="58"/>
        <v>20.11575069</v>
      </c>
      <c r="W29" s="114">
        <f t="shared" si="58"/>
        <v>17.81353675</v>
      </c>
    </row>
    <row r="30" ht="15.75" customHeight="1">
      <c r="A30" s="36" t="s">
        <v>32</v>
      </c>
      <c r="B30" s="112">
        <f t="shared" ref="B30:G30" si="59">B12*100/B$17</f>
        <v>10.37053522</v>
      </c>
      <c r="C30" s="113">
        <f t="shared" si="59"/>
        <v>26.75784602</v>
      </c>
      <c r="D30" s="112">
        <f t="shared" si="59"/>
        <v>12.92450708</v>
      </c>
      <c r="E30" s="113">
        <f t="shared" si="59"/>
        <v>23.77573731</v>
      </c>
      <c r="F30" s="112">
        <f t="shared" si="59"/>
        <v>11.75692586</v>
      </c>
      <c r="G30" s="114">
        <f t="shared" si="59"/>
        <v>24.88560252</v>
      </c>
      <c r="I30" s="36" t="s">
        <v>32</v>
      </c>
      <c r="J30" s="112">
        <f t="shared" ref="J30:O30" si="60">J12*100/J$17</f>
        <v>10.2824115</v>
      </c>
      <c r="K30" s="113">
        <f t="shared" si="60"/>
        <v>27.46438425</v>
      </c>
      <c r="L30" s="112">
        <f t="shared" si="60"/>
        <v>12.7372294</v>
      </c>
      <c r="M30" s="113">
        <f t="shared" si="60"/>
        <v>23.9927052</v>
      </c>
      <c r="N30" s="112">
        <f t="shared" si="60"/>
        <v>11.62238912</v>
      </c>
      <c r="O30" s="114">
        <f t="shared" si="60"/>
        <v>25.26511108</v>
      </c>
      <c r="Q30" s="36" t="s">
        <v>32</v>
      </c>
      <c r="R30" s="112">
        <f t="shared" ref="R30:W30" si="61">R12*100/R$17</f>
        <v>13.41681574</v>
      </c>
      <c r="S30" s="113">
        <f t="shared" si="61"/>
        <v>28.44977758</v>
      </c>
      <c r="T30" s="112">
        <f t="shared" si="61"/>
        <v>16.31310503</v>
      </c>
      <c r="U30" s="113">
        <f t="shared" si="61"/>
        <v>24.60704584</v>
      </c>
      <c r="V30" s="112">
        <f t="shared" si="61"/>
        <v>15.0336444</v>
      </c>
      <c r="W30" s="114">
        <f t="shared" si="61"/>
        <v>25.98219643</v>
      </c>
    </row>
    <row r="31" ht="15.75" customHeight="1">
      <c r="A31" s="36" t="s">
        <v>33</v>
      </c>
      <c r="B31" s="112">
        <f t="shared" ref="B31:G31" si="62">B13*100/B$17</f>
        <v>4.261711361</v>
      </c>
      <c r="C31" s="113">
        <f t="shared" si="62"/>
        <v>22.5758559</v>
      </c>
      <c r="D31" s="112">
        <f t="shared" si="62"/>
        <v>7.594272434</v>
      </c>
      <c r="E31" s="113">
        <f t="shared" si="62"/>
        <v>29.19621851</v>
      </c>
      <c r="F31" s="112">
        <f t="shared" si="62"/>
        <v>6.070749102</v>
      </c>
      <c r="G31" s="114">
        <f t="shared" si="62"/>
        <v>26.73228749</v>
      </c>
      <c r="I31" s="36" t="s">
        <v>33</v>
      </c>
      <c r="J31" s="112">
        <f t="shared" ref="J31:O31" si="63">J13*100/J$17</f>
        <v>4.130242508</v>
      </c>
      <c r="K31" s="113">
        <f t="shared" si="63"/>
        <v>22.5647053</v>
      </c>
      <c r="L31" s="112">
        <f t="shared" si="63"/>
        <v>7.454436553</v>
      </c>
      <c r="M31" s="113">
        <f t="shared" si="63"/>
        <v>29.39615669</v>
      </c>
      <c r="N31" s="112">
        <f t="shared" si="63"/>
        <v>5.944774502</v>
      </c>
      <c r="O31" s="114">
        <f t="shared" si="63"/>
        <v>26.89235989</v>
      </c>
      <c r="Q31" s="36" t="s">
        <v>33</v>
      </c>
      <c r="R31" s="112">
        <f t="shared" ref="R31:W31" si="64">R13*100/R$17</f>
        <v>5.677154583</v>
      </c>
      <c r="S31" s="113">
        <f t="shared" si="64"/>
        <v>24.51578123</v>
      </c>
      <c r="T31" s="112">
        <f t="shared" si="64"/>
        <v>9.686686791</v>
      </c>
      <c r="U31" s="113">
        <f t="shared" si="64"/>
        <v>30.69121885</v>
      </c>
      <c r="V31" s="112">
        <f t="shared" si="64"/>
        <v>7.915441561</v>
      </c>
      <c r="W31" s="114">
        <f t="shared" si="64"/>
        <v>28.48129184</v>
      </c>
    </row>
    <row r="32" ht="15.75" customHeight="1">
      <c r="A32" s="36" t="s">
        <v>34</v>
      </c>
      <c r="B32" s="112">
        <f t="shared" ref="B32:G32" si="65">B14*100/B$17</f>
        <v>0.4539890954</v>
      </c>
      <c r="C32" s="113">
        <f t="shared" si="65"/>
        <v>5.41626991</v>
      </c>
      <c r="D32" s="112">
        <f t="shared" si="65"/>
        <v>1.096409026</v>
      </c>
      <c r="E32" s="113">
        <f t="shared" si="65"/>
        <v>9.385453832</v>
      </c>
      <c r="F32" s="112">
        <f t="shared" si="65"/>
        <v>0.8027184585</v>
      </c>
      <c r="G32" s="114">
        <f t="shared" si="65"/>
        <v>7.908224265</v>
      </c>
      <c r="I32" s="36" t="s">
        <v>34</v>
      </c>
      <c r="J32" s="112">
        <f t="shared" ref="J32:O32" si="66">J14*100/J$17</f>
        <v>0.4484028221</v>
      </c>
      <c r="K32" s="113">
        <f t="shared" si="66"/>
        <v>5.572382448</v>
      </c>
      <c r="L32" s="112">
        <f t="shared" si="66"/>
        <v>1.028493198</v>
      </c>
      <c r="M32" s="113">
        <f t="shared" si="66"/>
        <v>9.133677718</v>
      </c>
      <c r="N32" s="112">
        <f t="shared" si="66"/>
        <v>0.7650487613</v>
      </c>
      <c r="O32" s="114">
        <f t="shared" si="66"/>
        <v>7.82842658</v>
      </c>
      <c r="Q32" s="36" t="s">
        <v>34</v>
      </c>
      <c r="R32" s="112">
        <f t="shared" ref="R32:W32" si="67">R14*100/R$17</f>
        <v>0.555087867</v>
      </c>
      <c r="S32" s="113">
        <f t="shared" si="67"/>
        <v>5.381108082</v>
      </c>
      <c r="T32" s="112">
        <f t="shared" si="67"/>
        <v>1.405225357</v>
      </c>
      <c r="U32" s="113">
        <f t="shared" si="67"/>
        <v>10.09227291</v>
      </c>
      <c r="V32" s="112">
        <f t="shared" si="67"/>
        <v>1.029669832</v>
      </c>
      <c r="W32" s="114">
        <f t="shared" si="67"/>
        <v>8.406346982</v>
      </c>
    </row>
    <row r="33" ht="15.75" customHeight="1">
      <c r="A33" s="36" t="s">
        <v>35</v>
      </c>
      <c r="B33" s="112">
        <f t="shared" ref="B33:G33" si="68">B15*100/B$17</f>
        <v>0.07121397574</v>
      </c>
      <c r="C33" s="113">
        <f t="shared" si="68"/>
        <v>2.473672906</v>
      </c>
      <c r="D33" s="112">
        <f t="shared" si="68"/>
        <v>0.283004723</v>
      </c>
      <c r="E33" s="113">
        <f t="shared" si="68"/>
        <v>5.708589203</v>
      </c>
      <c r="F33" s="112">
        <f t="shared" si="68"/>
        <v>0.1861818478</v>
      </c>
      <c r="G33" s="114">
        <f t="shared" si="68"/>
        <v>4.50463542</v>
      </c>
      <c r="I33" s="36" t="s">
        <v>35</v>
      </c>
      <c r="J33" s="112">
        <f t="shared" ref="J33:O33" si="69">J15*100/J$17</f>
        <v>0.07816195981</v>
      </c>
      <c r="K33" s="113">
        <f t="shared" si="69"/>
        <v>2.688632494</v>
      </c>
      <c r="L33" s="112">
        <f t="shared" si="69"/>
        <v>0.2926328399</v>
      </c>
      <c r="M33" s="113">
        <f t="shared" si="69"/>
        <v>6.320594976</v>
      </c>
      <c r="N33" s="112">
        <f t="shared" si="69"/>
        <v>0.1952322236</v>
      </c>
      <c r="O33" s="114">
        <f t="shared" si="69"/>
        <v>4.989443582</v>
      </c>
      <c r="Q33" s="36" t="s">
        <v>35</v>
      </c>
      <c r="R33" s="112">
        <f t="shared" ref="R33:W33" si="70">R15*100/R$17</f>
        <v>0.09207618647</v>
      </c>
      <c r="S33" s="113">
        <f t="shared" si="70"/>
        <v>2.369068711</v>
      </c>
      <c r="T33" s="112">
        <f t="shared" si="70"/>
        <v>0.3539086083</v>
      </c>
      <c r="U33" s="113">
        <f t="shared" si="70"/>
        <v>6.532328282</v>
      </c>
      <c r="V33" s="112">
        <f t="shared" si="70"/>
        <v>0.2382418911</v>
      </c>
      <c r="W33" s="114">
        <f t="shared" si="70"/>
        <v>5.042474388</v>
      </c>
    </row>
    <row r="34" ht="15.75" customHeight="1">
      <c r="A34" s="54" t="s">
        <v>36</v>
      </c>
      <c r="B34" s="119">
        <f t="shared" ref="B34:G34" si="71">B16*100/B$17</f>
        <v>0</v>
      </c>
      <c r="C34" s="120">
        <f t="shared" si="71"/>
        <v>0</v>
      </c>
      <c r="D34" s="119">
        <f t="shared" si="71"/>
        <v>0.01686783117</v>
      </c>
      <c r="E34" s="120">
        <f t="shared" si="71"/>
        <v>1.512119715</v>
      </c>
      <c r="F34" s="119">
        <f t="shared" si="71"/>
        <v>0.009156484317</v>
      </c>
      <c r="G34" s="121">
        <f t="shared" si="71"/>
        <v>0.9493471163</v>
      </c>
      <c r="I34" s="54" t="s">
        <v>36</v>
      </c>
      <c r="J34" s="119">
        <f t="shared" ref="J34:O34" si="72">J16*100/J$17</f>
        <v>0.002056893679</v>
      </c>
      <c r="K34" s="120">
        <f t="shared" si="72"/>
        <v>0.3856992391</v>
      </c>
      <c r="L34" s="119">
        <f t="shared" si="72"/>
        <v>0.01882433473</v>
      </c>
      <c r="M34" s="120">
        <f t="shared" si="72"/>
        <v>2.000261534</v>
      </c>
      <c r="N34" s="119">
        <f t="shared" si="72"/>
        <v>0.01120950566</v>
      </c>
      <c r="O34" s="121">
        <f t="shared" si="72"/>
        <v>1.40850794</v>
      </c>
      <c r="Q34" s="54" t="s">
        <v>36</v>
      </c>
      <c r="R34" s="119">
        <f t="shared" ref="R34:W34" si="73">R16*100/R$17</f>
        <v>0.002630748185</v>
      </c>
      <c r="S34" s="120">
        <f t="shared" si="73"/>
        <v>0.243170704</v>
      </c>
      <c r="T34" s="119">
        <f t="shared" si="73"/>
        <v>0.01665452274</v>
      </c>
      <c r="U34" s="120">
        <f t="shared" si="73"/>
        <v>1.236151378</v>
      </c>
      <c r="V34" s="119">
        <f t="shared" si="73"/>
        <v>0.0104594001</v>
      </c>
      <c r="W34" s="121">
        <f t="shared" si="73"/>
        <v>0.8808057412</v>
      </c>
    </row>
    <row r="35" ht="15.75" customHeight="1">
      <c r="A35" s="63" t="s">
        <v>13</v>
      </c>
      <c r="B35" s="115">
        <f t="shared" ref="B35:G35" si="74">B17*100/B$17</f>
        <v>100</v>
      </c>
      <c r="C35" s="116">
        <f t="shared" si="74"/>
        <v>100</v>
      </c>
      <c r="D35" s="115">
        <f t="shared" si="74"/>
        <v>100</v>
      </c>
      <c r="E35" s="116">
        <f t="shared" si="74"/>
        <v>100</v>
      </c>
      <c r="F35" s="115">
        <f t="shared" si="74"/>
        <v>100</v>
      </c>
      <c r="G35" s="118">
        <f t="shared" si="74"/>
        <v>100</v>
      </c>
      <c r="I35" s="63" t="s">
        <v>13</v>
      </c>
      <c r="J35" s="115">
        <f t="shared" ref="J35:O35" si="75">J17*100/J$17</f>
        <v>100</v>
      </c>
      <c r="K35" s="116">
        <f t="shared" si="75"/>
        <v>100</v>
      </c>
      <c r="L35" s="115">
        <f t="shared" si="75"/>
        <v>100</v>
      </c>
      <c r="M35" s="116">
        <f t="shared" si="75"/>
        <v>100</v>
      </c>
      <c r="N35" s="115">
        <f t="shared" si="75"/>
        <v>100</v>
      </c>
      <c r="O35" s="118">
        <f t="shared" si="75"/>
        <v>100</v>
      </c>
      <c r="Q35" s="63" t="s">
        <v>13</v>
      </c>
      <c r="R35" s="115">
        <f t="shared" ref="R35:W35" si="76">R17*100/R$17</f>
        <v>100</v>
      </c>
      <c r="S35" s="116">
        <f t="shared" si="76"/>
        <v>100</v>
      </c>
      <c r="T35" s="115">
        <f t="shared" si="76"/>
        <v>100</v>
      </c>
      <c r="U35" s="116">
        <f t="shared" si="76"/>
        <v>100</v>
      </c>
      <c r="V35" s="115">
        <f t="shared" si="76"/>
        <v>100</v>
      </c>
      <c r="W35" s="118">
        <f t="shared" si="76"/>
        <v>100</v>
      </c>
    </row>
    <row r="36" ht="15.75" customHeight="1">
      <c r="A36" s="97" t="s">
        <v>58</v>
      </c>
      <c r="B36" s="98"/>
      <c r="C36" s="98"/>
      <c r="D36" s="98"/>
      <c r="E36" s="98"/>
      <c r="F36" s="98"/>
      <c r="G36" s="99"/>
      <c r="I36" s="97" t="s">
        <v>58</v>
      </c>
      <c r="J36" s="98"/>
      <c r="K36" s="98"/>
      <c r="L36" s="98"/>
      <c r="M36" s="98"/>
      <c r="N36" s="98"/>
      <c r="O36" s="99"/>
      <c r="Q36" s="97" t="s">
        <v>58</v>
      </c>
      <c r="R36" s="98"/>
      <c r="S36" s="98"/>
      <c r="T36" s="98"/>
      <c r="U36" s="98"/>
      <c r="V36" s="98"/>
      <c r="W36" s="99"/>
    </row>
    <row r="37" ht="15.75" customHeight="1">
      <c r="A37" s="29" t="s">
        <v>25</v>
      </c>
      <c r="B37" s="109">
        <f t="shared" ref="B37:B47" si="77">B7*100/$F$17</f>
        <v>8.211331658</v>
      </c>
      <c r="C37" s="110">
        <f t="shared" ref="C37:C47" si="78">C7*100/$G$17</f>
        <v>0.3014869654</v>
      </c>
      <c r="D37" s="109">
        <f t="shared" ref="D37:D47" si="79">D7*100/$F$17</f>
        <v>8.033288907</v>
      </c>
      <c r="E37" s="110">
        <f t="shared" ref="E37:E47" si="80">E7*100/$G$17</f>
        <v>0.3042521678</v>
      </c>
      <c r="F37" s="109">
        <f t="shared" ref="F37:F47" si="81">F7*100/$F$17</f>
        <v>16.24462057</v>
      </c>
      <c r="G37" s="111">
        <f t="shared" ref="G37:G47" si="82">G7*100/$G$17</f>
        <v>0.6057391332</v>
      </c>
      <c r="I37" s="29" t="s">
        <v>25</v>
      </c>
      <c r="J37" s="109">
        <f t="shared" ref="J37:J47" si="83">J7*100/$N$17</f>
        <v>11.33654672</v>
      </c>
      <c r="K37" s="110">
        <f t="shared" ref="K37:K47" si="84">K7*100/$O$17</f>
        <v>0.3777350513</v>
      </c>
      <c r="L37" s="109">
        <f t="shared" ref="L37:L47" si="85">L7*100/$N$17</f>
        <v>11.55046146</v>
      </c>
      <c r="M37" s="110">
        <f t="shared" ref="M37:M47" si="86">M7*100/$O$17</f>
        <v>0.4095722099</v>
      </c>
      <c r="N37" s="109">
        <f t="shared" ref="N37:N47" si="87">N7*100/$N$17</f>
        <v>22.88700818</v>
      </c>
      <c r="O37" s="111">
        <f t="shared" ref="O37:O47" si="88">O7*100/$O$17</f>
        <v>0.7873072612</v>
      </c>
      <c r="Q37" s="29" t="s">
        <v>25</v>
      </c>
      <c r="R37" s="109">
        <f t="shared" ref="R37:R47" si="89">R7*100/$V$17</f>
        <v>5.037944379</v>
      </c>
      <c r="S37" s="110">
        <f t="shared" ref="S37:S47" si="90">S7*100/$W$17</f>
        <v>0.1632410133</v>
      </c>
      <c r="T37" s="109">
        <f t="shared" ref="T37:T47" si="91">T7*100/$V$17</f>
        <v>5.268051181</v>
      </c>
      <c r="U37" s="110">
        <f t="shared" ref="U37:U47" si="92">U7*100/$W$17</f>
        <v>0.1785417346</v>
      </c>
      <c r="V37" s="109">
        <f t="shared" ref="V37:V47" si="93">V7*100/$V$17</f>
        <v>10.30599556</v>
      </c>
      <c r="W37" s="111">
        <f t="shared" ref="W37:W47" si="94">W7*100/$W$17</f>
        <v>0.3417827479</v>
      </c>
    </row>
    <row r="38" ht="15.75" customHeight="1">
      <c r="A38" s="36" t="s">
        <v>28</v>
      </c>
      <c r="B38" s="112">
        <f t="shared" si="77"/>
        <v>5.138822476</v>
      </c>
      <c r="C38" s="113">
        <f t="shared" si="78"/>
        <v>0.5794529018</v>
      </c>
      <c r="D38" s="112">
        <f t="shared" si="79"/>
        <v>5.302621807</v>
      </c>
      <c r="E38" s="113">
        <f t="shared" si="80"/>
        <v>0.5977409025</v>
      </c>
      <c r="F38" s="112">
        <f t="shared" si="81"/>
        <v>10.44144428</v>
      </c>
      <c r="G38" s="114">
        <f t="shared" si="82"/>
        <v>1.177193804</v>
      </c>
      <c r="I38" s="36" t="s">
        <v>28</v>
      </c>
      <c r="J38" s="112">
        <f t="shared" si="83"/>
        <v>4.379180211</v>
      </c>
      <c r="K38" s="113">
        <f t="shared" si="84"/>
        <v>0.5101129578</v>
      </c>
      <c r="L38" s="112">
        <f t="shared" si="85"/>
        <v>4.734147891</v>
      </c>
      <c r="M38" s="113">
        <f t="shared" si="86"/>
        <v>0.5521313236</v>
      </c>
      <c r="N38" s="112">
        <f t="shared" si="87"/>
        <v>9.113328102</v>
      </c>
      <c r="O38" s="114">
        <f t="shared" si="88"/>
        <v>1.062244281</v>
      </c>
      <c r="Q38" s="36" t="s">
        <v>28</v>
      </c>
      <c r="R38" s="112">
        <f t="shared" si="89"/>
        <v>3.919950725</v>
      </c>
      <c r="S38" s="113">
        <f t="shared" si="90"/>
        <v>0.3497946269</v>
      </c>
      <c r="T38" s="112">
        <f t="shared" si="91"/>
        <v>4.091949748</v>
      </c>
      <c r="U38" s="113">
        <f t="shared" si="92"/>
        <v>0.3637553548</v>
      </c>
      <c r="V38" s="112">
        <f t="shared" si="93"/>
        <v>8.011900473</v>
      </c>
      <c r="W38" s="114">
        <f t="shared" si="94"/>
        <v>0.7135499818</v>
      </c>
    </row>
    <row r="39" ht="15.75" customHeight="1">
      <c r="A39" s="36" t="s">
        <v>29</v>
      </c>
      <c r="B39" s="112">
        <f t="shared" si="77"/>
        <v>7.118657863</v>
      </c>
      <c r="C39" s="113">
        <f t="shared" si="78"/>
        <v>1.586512993</v>
      </c>
      <c r="D39" s="112">
        <f t="shared" si="79"/>
        <v>7.396404554</v>
      </c>
      <c r="E39" s="113">
        <f t="shared" si="80"/>
        <v>1.647266013</v>
      </c>
      <c r="F39" s="112">
        <f t="shared" si="81"/>
        <v>14.51506242</v>
      </c>
      <c r="G39" s="114">
        <f t="shared" si="82"/>
        <v>3.233779006</v>
      </c>
      <c r="I39" s="36" t="s">
        <v>29</v>
      </c>
      <c r="J39" s="112">
        <f t="shared" si="83"/>
        <v>6.150282106</v>
      </c>
      <c r="K39" s="113">
        <f t="shared" si="84"/>
        <v>1.418872412</v>
      </c>
      <c r="L39" s="112">
        <f t="shared" si="85"/>
        <v>6.437058626</v>
      </c>
      <c r="M39" s="113">
        <f t="shared" si="86"/>
        <v>1.48876028</v>
      </c>
      <c r="N39" s="112">
        <f t="shared" si="87"/>
        <v>12.58734073</v>
      </c>
      <c r="O39" s="114">
        <f t="shared" si="88"/>
        <v>2.907632692</v>
      </c>
      <c r="Q39" s="36" t="s">
        <v>29</v>
      </c>
      <c r="R39" s="112">
        <f t="shared" si="89"/>
        <v>6.458098481</v>
      </c>
      <c r="S39" s="113">
        <f t="shared" si="90"/>
        <v>1.167247908</v>
      </c>
      <c r="T39" s="112">
        <f t="shared" si="91"/>
        <v>6.648691994</v>
      </c>
      <c r="U39" s="113">
        <f t="shared" si="92"/>
        <v>1.204569122</v>
      </c>
      <c r="V39" s="112">
        <f t="shared" si="93"/>
        <v>13.10679047</v>
      </c>
      <c r="W39" s="114">
        <f t="shared" si="94"/>
        <v>2.37181703</v>
      </c>
    </row>
    <row r="40" ht="15.75" customHeight="1">
      <c r="A40" s="36" t="s">
        <v>30</v>
      </c>
      <c r="B40" s="112">
        <f t="shared" si="77"/>
        <v>10.86671211</v>
      </c>
      <c r="C40" s="113">
        <f t="shared" si="78"/>
        <v>5.436413798</v>
      </c>
      <c r="D40" s="112">
        <f t="shared" si="79"/>
        <v>12.12216785</v>
      </c>
      <c r="E40" s="113">
        <f t="shared" si="80"/>
        <v>6.113451485</v>
      </c>
      <c r="F40" s="112">
        <f t="shared" si="81"/>
        <v>22.98887996</v>
      </c>
      <c r="G40" s="114">
        <f t="shared" si="82"/>
        <v>11.54986528</v>
      </c>
      <c r="I40" s="36" t="s">
        <v>30</v>
      </c>
      <c r="J40" s="112">
        <f t="shared" si="83"/>
        <v>9.758808803</v>
      </c>
      <c r="K40" s="113">
        <f t="shared" si="84"/>
        <v>5.066498994</v>
      </c>
      <c r="L40" s="112">
        <f t="shared" si="85"/>
        <v>11.02828532</v>
      </c>
      <c r="M40" s="113">
        <f t="shared" si="86"/>
        <v>5.789950802</v>
      </c>
      <c r="N40" s="112">
        <f t="shared" si="87"/>
        <v>20.78709412</v>
      </c>
      <c r="O40" s="114">
        <f t="shared" si="88"/>
        <v>10.8564498</v>
      </c>
      <c r="Q40" s="36" t="s">
        <v>30</v>
      </c>
      <c r="R40" s="112">
        <f t="shared" si="89"/>
        <v>11.35193557</v>
      </c>
      <c r="S40" s="113">
        <f t="shared" si="90"/>
        <v>4.635873271</v>
      </c>
      <c r="T40" s="112">
        <f t="shared" si="91"/>
        <v>12.88017014</v>
      </c>
      <c r="U40" s="113">
        <f t="shared" si="92"/>
        <v>5.330324843</v>
      </c>
      <c r="V40" s="112">
        <f t="shared" si="93"/>
        <v>24.23210571</v>
      </c>
      <c r="W40" s="114">
        <f t="shared" si="94"/>
        <v>9.966198113</v>
      </c>
    </row>
    <row r="41" ht="15.75" customHeight="1">
      <c r="A41" s="36" t="s">
        <v>31</v>
      </c>
      <c r="B41" s="112">
        <f t="shared" si="77"/>
        <v>7.45134346</v>
      </c>
      <c r="C41" s="113">
        <f t="shared" si="78"/>
        <v>8.016407631</v>
      </c>
      <c r="D41" s="112">
        <f t="shared" si="79"/>
        <v>9.532917561</v>
      </c>
      <c r="E41" s="113">
        <f t="shared" si="80"/>
        <v>10.43691833</v>
      </c>
      <c r="F41" s="112">
        <f t="shared" si="81"/>
        <v>16.98426102</v>
      </c>
      <c r="G41" s="114">
        <f t="shared" si="82"/>
        <v>18.45332596</v>
      </c>
      <c r="I41" s="36" t="s">
        <v>31</v>
      </c>
      <c r="J41" s="112">
        <f t="shared" si="83"/>
        <v>7.004072787</v>
      </c>
      <c r="K41" s="113">
        <f t="shared" si="84"/>
        <v>7.772521143</v>
      </c>
      <c r="L41" s="112">
        <f t="shared" si="85"/>
        <v>9.082501962</v>
      </c>
      <c r="M41" s="113">
        <f t="shared" si="86"/>
        <v>10.22999576</v>
      </c>
      <c r="N41" s="112">
        <f t="shared" si="87"/>
        <v>16.08657475</v>
      </c>
      <c r="O41" s="114">
        <f t="shared" si="88"/>
        <v>18.0025169</v>
      </c>
      <c r="Q41" s="36" t="s">
        <v>31</v>
      </c>
      <c r="R41" s="112">
        <f t="shared" si="89"/>
        <v>8.685950701</v>
      </c>
      <c r="S41" s="113">
        <f t="shared" si="90"/>
        <v>7.65499354</v>
      </c>
      <c r="T41" s="112">
        <f t="shared" si="91"/>
        <v>11.42979999</v>
      </c>
      <c r="U41" s="113">
        <f t="shared" si="92"/>
        <v>10.15854321</v>
      </c>
      <c r="V41" s="112">
        <f t="shared" si="93"/>
        <v>20.11575069</v>
      </c>
      <c r="W41" s="114">
        <f t="shared" si="94"/>
        <v>17.81353675</v>
      </c>
    </row>
    <row r="42" ht="15.75" customHeight="1">
      <c r="A42" s="36" t="s">
        <v>32</v>
      </c>
      <c r="B42" s="112">
        <f t="shared" si="77"/>
        <v>4.741024102</v>
      </c>
      <c r="C42" s="113">
        <f t="shared" si="78"/>
        <v>9.9585915</v>
      </c>
      <c r="D42" s="112">
        <f t="shared" si="79"/>
        <v>7.015901761</v>
      </c>
      <c r="E42" s="113">
        <f t="shared" si="80"/>
        <v>14.92701102</v>
      </c>
      <c r="F42" s="112">
        <f t="shared" si="81"/>
        <v>11.75692586</v>
      </c>
      <c r="G42" s="114">
        <f t="shared" si="82"/>
        <v>24.88560252</v>
      </c>
      <c r="I42" s="36" t="s">
        <v>32</v>
      </c>
      <c r="J42" s="112">
        <f t="shared" si="83"/>
        <v>4.669693233</v>
      </c>
      <c r="K42" s="113">
        <f t="shared" si="84"/>
        <v>10.06597771</v>
      </c>
      <c r="L42" s="112">
        <f t="shared" si="85"/>
        <v>6.952695886</v>
      </c>
      <c r="M42" s="113">
        <f t="shared" si="86"/>
        <v>15.19913337</v>
      </c>
      <c r="N42" s="112">
        <f t="shared" si="87"/>
        <v>11.62238912</v>
      </c>
      <c r="O42" s="114">
        <f t="shared" si="88"/>
        <v>25.26511108</v>
      </c>
      <c r="Q42" s="36" t="s">
        <v>32</v>
      </c>
      <c r="R42" s="112">
        <f t="shared" si="89"/>
        <v>5.926993387</v>
      </c>
      <c r="S42" s="113">
        <f t="shared" si="90"/>
        <v>10.18096786</v>
      </c>
      <c r="T42" s="112">
        <f t="shared" si="91"/>
        <v>9.106651016</v>
      </c>
      <c r="U42" s="113">
        <f t="shared" si="92"/>
        <v>15.80122856</v>
      </c>
      <c r="V42" s="112">
        <f t="shared" si="93"/>
        <v>15.0336444</v>
      </c>
      <c r="W42" s="114">
        <f t="shared" si="94"/>
        <v>25.98219643</v>
      </c>
    </row>
    <row r="43" ht="15.75" customHeight="1">
      <c r="A43" s="36" t="s">
        <v>33</v>
      </c>
      <c r="B43" s="112">
        <f t="shared" si="77"/>
        <v>1.948296385</v>
      </c>
      <c r="C43" s="113">
        <f t="shared" si="78"/>
        <v>8.402160868</v>
      </c>
      <c r="D43" s="112">
        <f t="shared" si="79"/>
        <v>4.122452717</v>
      </c>
      <c r="E43" s="113">
        <f t="shared" si="80"/>
        <v>18.33012662</v>
      </c>
      <c r="F43" s="112">
        <f t="shared" si="81"/>
        <v>6.070749102</v>
      </c>
      <c r="G43" s="114">
        <f t="shared" si="82"/>
        <v>26.73228749</v>
      </c>
      <c r="I43" s="36" t="s">
        <v>33</v>
      </c>
      <c r="J43" s="112">
        <f t="shared" si="83"/>
        <v>1.875723947</v>
      </c>
      <c r="K43" s="113">
        <f t="shared" si="84"/>
        <v>8.270195263</v>
      </c>
      <c r="L43" s="112">
        <f t="shared" si="85"/>
        <v>4.069050555</v>
      </c>
      <c r="M43" s="113">
        <f t="shared" si="86"/>
        <v>18.62216462</v>
      </c>
      <c r="N43" s="112">
        <f t="shared" si="87"/>
        <v>5.944774502</v>
      </c>
      <c r="O43" s="114">
        <f t="shared" si="88"/>
        <v>26.89235989</v>
      </c>
      <c r="Q43" s="36" t="s">
        <v>33</v>
      </c>
      <c r="R43" s="112">
        <f t="shared" si="89"/>
        <v>2.507931712</v>
      </c>
      <c r="S43" s="113">
        <f t="shared" si="90"/>
        <v>8.773157544</v>
      </c>
      <c r="T43" s="112">
        <f t="shared" si="91"/>
        <v>5.407509849</v>
      </c>
      <c r="U43" s="113">
        <f t="shared" si="92"/>
        <v>19.7081343</v>
      </c>
      <c r="V43" s="112">
        <f t="shared" si="93"/>
        <v>7.915441561</v>
      </c>
      <c r="W43" s="114">
        <f t="shared" si="94"/>
        <v>28.48129184</v>
      </c>
    </row>
    <row r="44" ht="15.75" customHeight="1">
      <c r="A44" s="36" t="s">
        <v>34</v>
      </c>
      <c r="B44" s="112">
        <f t="shared" si="77"/>
        <v>0.2075469779</v>
      </c>
      <c r="C44" s="113">
        <f t="shared" si="78"/>
        <v>2.015798262</v>
      </c>
      <c r="D44" s="112">
        <f t="shared" si="79"/>
        <v>0.5951714806</v>
      </c>
      <c r="E44" s="113">
        <f t="shared" si="80"/>
        <v>5.892426004</v>
      </c>
      <c r="F44" s="112">
        <f t="shared" si="81"/>
        <v>0.8027184585</v>
      </c>
      <c r="G44" s="114">
        <f t="shared" si="82"/>
        <v>7.908224265</v>
      </c>
      <c r="I44" s="36" t="s">
        <v>34</v>
      </c>
      <c r="J44" s="112">
        <f t="shared" si="83"/>
        <v>0.2036393528</v>
      </c>
      <c r="K44" s="113">
        <f t="shared" si="84"/>
        <v>2.042335156</v>
      </c>
      <c r="L44" s="112">
        <f t="shared" si="85"/>
        <v>0.5614094085</v>
      </c>
      <c r="M44" s="113">
        <f t="shared" si="86"/>
        <v>5.786091424</v>
      </c>
      <c r="N44" s="112">
        <f t="shared" si="87"/>
        <v>0.7650487613</v>
      </c>
      <c r="O44" s="114">
        <f t="shared" si="88"/>
        <v>7.82842658</v>
      </c>
      <c r="Q44" s="36" t="s">
        <v>34</v>
      </c>
      <c r="R44" s="112">
        <f t="shared" si="89"/>
        <v>0.2452148245</v>
      </c>
      <c r="S44" s="113">
        <f t="shared" si="90"/>
        <v>1.925670185</v>
      </c>
      <c r="T44" s="112">
        <f t="shared" si="91"/>
        <v>0.7844550071</v>
      </c>
      <c r="U44" s="113">
        <f t="shared" si="92"/>
        <v>6.480676797</v>
      </c>
      <c r="V44" s="112">
        <f t="shared" si="93"/>
        <v>1.029669832</v>
      </c>
      <c r="W44" s="114">
        <f t="shared" si="94"/>
        <v>8.406346982</v>
      </c>
    </row>
    <row r="45" ht="15.75" customHeight="1">
      <c r="A45" s="36" t="s">
        <v>35</v>
      </c>
      <c r="B45" s="112">
        <f t="shared" si="77"/>
        <v>0.03255638868</v>
      </c>
      <c r="C45" s="113">
        <f t="shared" si="78"/>
        <v>0.9206383042</v>
      </c>
      <c r="D45" s="112">
        <f t="shared" si="79"/>
        <v>0.1536254591</v>
      </c>
      <c r="E45" s="113">
        <f t="shared" si="80"/>
        <v>3.583997116</v>
      </c>
      <c r="F45" s="112">
        <f t="shared" si="81"/>
        <v>0.1861818478</v>
      </c>
      <c r="G45" s="114">
        <f t="shared" si="82"/>
        <v>4.50463542</v>
      </c>
      <c r="I45" s="36" t="s">
        <v>35</v>
      </c>
      <c r="J45" s="112">
        <f t="shared" si="83"/>
        <v>0.03549676793</v>
      </c>
      <c r="K45" s="113">
        <f t="shared" si="84"/>
        <v>0.985411306</v>
      </c>
      <c r="L45" s="112">
        <f t="shared" si="85"/>
        <v>0.1597354557</v>
      </c>
      <c r="M45" s="113">
        <f t="shared" si="86"/>
        <v>4.004032276</v>
      </c>
      <c r="N45" s="112">
        <f t="shared" si="87"/>
        <v>0.1952322236</v>
      </c>
      <c r="O45" s="114">
        <f t="shared" si="88"/>
        <v>4.989443582</v>
      </c>
      <c r="Q45" s="36" t="s">
        <v>35</v>
      </c>
      <c r="R45" s="112">
        <f t="shared" si="89"/>
        <v>0.04067544482</v>
      </c>
      <c r="S45" s="113">
        <f t="shared" si="90"/>
        <v>0.8477891381</v>
      </c>
      <c r="T45" s="112">
        <f t="shared" si="91"/>
        <v>0.1975664462</v>
      </c>
      <c r="U45" s="113">
        <f t="shared" si="92"/>
        <v>4.19468525</v>
      </c>
      <c r="V45" s="112">
        <f t="shared" si="93"/>
        <v>0.2382418911</v>
      </c>
      <c r="W45" s="114">
        <f t="shared" si="94"/>
        <v>5.042474388</v>
      </c>
    </row>
    <row r="46" ht="15.75" customHeight="1">
      <c r="A46" s="54" t="s">
        <v>36</v>
      </c>
      <c r="B46" s="119">
        <f t="shared" si="77"/>
        <v>0</v>
      </c>
      <c r="C46" s="120">
        <f t="shared" si="78"/>
        <v>0</v>
      </c>
      <c r="D46" s="119">
        <f t="shared" si="79"/>
        <v>0.009156484317</v>
      </c>
      <c r="E46" s="120">
        <f t="shared" si="80"/>
        <v>0.9493471163</v>
      </c>
      <c r="F46" s="119">
        <f t="shared" si="81"/>
        <v>0.009156484317</v>
      </c>
      <c r="G46" s="121">
        <f t="shared" si="82"/>
        <v>0.9493471163</v>
      </c>
      <c r="I46" s="54" t="s">
        <v>36</v>
      </c>
      <c r="J46" s="119">
        <f t="shared" si="83"/>
        <v>0.0009341254717</v>
      </c>
      <c r="K46" s="120">
        <f t="shared" si="84"/>
        <v>0.1413627157</v>
      </c>
      <c r="L46" s="119">
        <f t="shared" si="85"/>
        <v>0.01027538019</v>
      </c>
      <c r="M46" s="120">
        <f t="shared" si="86"/>
        <v>1.267145225</v>
      </c>
      <c r="N46" s="119">
        <f t="shared" si="87"/>
        <v>0.01120950566</v>
      </c>
      <c r="O46" s="121">
        <f t="shared" si="88"/>
        <v>1.40850794</v>
      </c>
      <c r="Q46" s="54" t="s">
        <v>36</v>
      </c>
      <c r="R46" s="119">
        <f t="shared" si="89"/>
        <v>0.001162155566</v>
      </c>
      <c r="S46" s="120">
        <f t="shared" si="90"/>
        <v>0.08702047375</v>
      </c>
      <c r="T46" s="119">
        <f t="shared" si="91"/>
        <v>0.009297244529</v>
      </c>
      <c r="U46" s="120">
        <f t="shared" si="92"/>
        <v>0.7937852674</v>
      </c>
      <c r="V46" s="119">
        <f t="shared" si="93"/>
        <v>0.0104594001</v>
      </c>
      <c r="W46" s="121">
        <f t="shared" si="94"/>
        <v>0.8808057412</v>
      </c>
    </row>
    <row r="47" ht="15.75" customHeight="1">
      <c r="A47" s="63" t="s">
        <v>13</v>
      </c>
      <c r="B47" s="115">
        <f t="shared" si="77"/>
        <v>45.71629142</v>
      </c>
      <c r="C47" s="116">
        <f t="shared" si="78"/>
        <v>37.21746322</v>
      </c>
      <c r="D47" s="115">
        <f t="shared" si="79"/>
        <v>54.28370858</v>
      </c>
      <c r="E47" s="116">
        <f t="shared" si="80"/>
        <v>62.78253678</v>
      </c>
      <c r="F47" s="115">
        <f t="shared" si="81"/>
        <v>100</v>
      </c>
      <c r="G47" s="118">
        <f t="shared" si="82"/>
        <v>100</v>
      </c>
      <c r="I47" s="63" t="s">
        <v>13</v>
      </c>
      <c r="J47" s="115">
        <f t="shared" si="83"/>
        <v>45.41437806</v>
      </c>
      <c r="K47" s="116">
        <f t="shared" si="84"/>
        <v>36.65102271</v>
      </c>
      <c r="L47" s="115">
        <f t="shared" si="85"/>
        <v>54.58562194</v>
      </c>
      <c r="M47" s="116">
        <f t="shared" si="86"/>
        <v>63.34897729</v>
      </c>
      <c r="N47" s="115">
        <f t="shared" si="87"/>
        <v>100</v>
      </c>
      <c r="O47" s="118">
        <f t="shared" si="88"/>
        <v>100</v>
      </c>
      <c r="Q47" s="63" t="s">
        <v>13</v>
      </c>
      <c r="R47" s="115">
        <f t="shared" si="89"/>
        <v>44.17585738</v>
      </c>
      <c r="S47" s="116">
        <f t="shared" si="90"/>
        <v>35.78575556</v>
      </c>
      <c r="T47" s="115">
        <f t="shared" si="91"/>
        <v>55.82414262</v>
      </c>
      <c r="U47" s="116">
        <f t="shared" si="92"/>
        <v>64.21424444</v>
      </c>
      <c r="V47" s="115">
        <f t="shared" si="93"/>
        <v>100</v>
      </c>
      <c r="W47" s="118">
        <f t="shared" si="94"/>
        <v>100</v>
      </c>
    </row>
    <row r="48" ht="15.75" customHeight="1">
      <c r="A48" s="97" t="s">
        <v>63</v>
      </c>
      <c r="B48" s="98"/>
      <c r="C48" s="98"/>
      <c r="D48" s="98"/>
      <c r="E48" s="98"/>
      <c r="F48" s="98"/>
      <c r="G48" s="99"/>
      <c r="I48" s="97" t="s">
        <v>63</v>
      </c>
      <c r="J48" s="98"/>
      <c r="K48" s="98"/>
      <c r="L48" s="98"/>
      <c r="M48" s="98"/>
      <c r="N48" s="98"/>
      <c r="O48" s="99"/>
      <c r="Q48" s="97" t="s">
        <v>63</v>
      </c>
      <c r="R48" s="98"/>
      <c r="S48" s="98"/>
      <c r="T48" s="98"/>
      <c r="U48" s="98"/>
      <c r="V48" s="98"/>
      <c r="W48" s="99"/>
    </row>
    <row r="49" ht="15.75" customHeight="1">
      <c r="A49" s="29" t="s">
        <v>25</v>
      </c>
      <c r="B49" s="109">
        <f t="shared" ref="B49:B59" si="95">B7*100/$F7</f>
        <v>50.54800526</v>
      </c>
      <c r="C49" s="110">
        <f t="shared" ref="C49:C59" si="96">C7*100/$G7</f>
        <v>49.77174974</v>
      </c>
      <c r="D49" s="109">
        <f t="shared" ref="D49:D59" si="97">D7*100/$F7</f>
        <v>49.45199474</v>
      </c>
      <c r="E49" s="110">
        <f t="shared" ref="E49:E59" si="98">E7*100/$G7</f>
        <v>50.22825026</v>
      </c>
      <c r="F49" s="109">
        <f t="shared" ref="F49:F59" si="99">F7*100/$F7</f>
        <v>100</v>
      </c>
      <c r="G49" s="111">
        <f t="shared" ref="G49:G59" si="100">G7*100/$G7</f>
        <v>100</v>
      </c>
      <c r="I49" s="29" t="s">
        <v>25</v>
      </c>
      <c r="J49" s="109">
        <f t="shared" ref="J49:J59" si="101">J7*100/$N7</f>
        <v>49.53267214</v>
      </c>
      <c r="K49" s="110">
        <f t="shared" ref="K49:K59" si="102">K7*100/$O7</f>
        <v>47.97809825</v>
      </c>
      <c r="L49" s="109">
        <f t="shared" ref="L49:L59" si="103">L7*100/$N7</f>
        <v>50.46732786</v>
      </c>
      <c r="M49" s="110">
        <f t="shared" ref="M49:M59" si="104">M7*100/$O7</f>
        <v>52.02190175</v>
      </c>
      <c r="N49" s="109">
        <f t="shared" ref="N49:N59" si="105">N7*100/$N7</f>
        <v>100</v>
      </c>
      <c r="O49" s="111">
        <f t="shared" ref="O49:O59" si="106">O7*100/$O7</f>
        <v>100</v>
      </c>
      <c r="Q49" s="29" t="s">
        <v>25</v>
      </c>
      <c r="R49" s="109">
        <f t="shared" ref="R49:R59" si="107">R7*100/$V7</f>
        <v>48.88362652</v>
      </c>
      <c r="S49" s="110">
        <f t="shared" ref="S49:S59" si="108">S7*100/$W7</f>
        <v>47.76163054</v>
      </c>
      <c r="T49" s="109">
        <f t="shared" ref="T49:T59" si="109">T7*100/$V7</f>
        <v>51.11637348</v>
      </c>
      <c r="U49" s="110">
        <f t="shared" ref="U49:U59" si="110">U7*100/$W7</f>
        <v>52.23836946</v>
      </c>
      <c r="V49" s="109">
        <f t="shared" ref="V49:V59" si="111">V7*100/$V7</f>
        <v>100</v>
      </c>
      <c r="W49" s="111">
        <f t="shared" ref="W49:W59" si="112">W7*100/$W7</f>
        <v>100</v>
      </c>
    </row>
    <row r="50" ht="15.75" customHeight="1">
      <c r="A50" s="36" t="s">
        <v>28</v>
      </c>
      <c r="B50" s="112">
        <f t="shared" si="95"/>
        <v>49.21562896</v>
      </c>
      <c r="C50" s="113">
        <f t="shared" si="96"/>
        <v>49.22323748</v>
      </c>
      <c r="D50" s="112">
        <f t="shared" si="97"/>
        <v>50.78437104</v>
      </c>
      <c r="E50" s="113">
        <f t="shared" si="98"/>
        <v>50.77676252</v>
      </c>
      <c r="F50" s="112">
        <f t="shared" si="99"/>
        <v>100</v>
      </c>
      <c r="G50" s="114">
        <f t="shared" si="100"/>
        <v>100</v>
      </c>
      <c r="I50" s="36" t="s">
        <v>28</v>
      </c>
      <c r="J50" s="112">
        <f t="shared" si="101"/>
        <v>48.05248052</v>
      </c>
      <c r="K50" s="113">
        <f t="shared" si="102"/>
        <v>48.02218913</v>
      </c>
      <c r="L50" s="112">
        <f t="shared" si="103"/>
        <v>51.94751948</v>
      </c>
      <c r="M50" s="113">
        <f t="shared" si="104"/>
        <v>51.97781087</v>
      </c>
      <c r="N50" s="112">
        <f t="shared" si="105"/>
        <v>100</v>
      </c>
      <c r="O50" s="114">
        <f t="shared" si="106"/>
        <v>100</v>
      </c>
      <c r="Q50" s="36" t="s">
        <v>28</v>
      </c>
      <c r="R50" s="112">
        <f t="shared" si="107"/>
        <v>48.92660284</v>
      </c>
      <c r="S50" s="113">
        <f t="shared" si="108"/>
        <v>49.02174142</v>
      </c>
      <c r="T50" s="112">
        <f t="shared" si="109"/>
        <v>51.07339716</v>
      </c>
      <c r="U50" s="113">
        <f t="shared" si="110"/>
        <v>50.97825858</v>
      </c>
      <c r="V50" s="112">
        <f t="shared" si="111"/>
        <v>100</v>
      </c>
      <c r="W50" s="114">
        <f t="shared" si="112"/>
        <v>100</v>
      </c>
    </row>
    <row r="51" ht="15.75" customHeight="1">
      <c r="A51" s="36" t="s">
        <v>29</v>
      </c>
      <c r="B51" s="112">
        <f t="shared" si="95"/>
        <v>49.04324665</v>
      </c>
      <c r="C51" s="113">
        <f t="shared" si="96"/>
        <v>49.06064978</v>
      </c>
      <c r="D51" s="112">
        <f t="shared" si="97"/>
        <v>50.95675335</v>
      </c>
      <c r="E51" s="113">
        <f t="shared" si="98"/>
        <v>50.93935022</v>
      </c>
      <c r="F51" s="112">
        <f t="shared" si="99"/>
        <v>100</v>
      </c>
      <c r="G51" s="114">
        <f t="shared" si="100"/>
        <v>100</v>
      </c>
      <c r="I51" s="36" t="s">
        <v>29</v>
      </c>
      <c r="J51" s="112">
        <f t="shared" si="101"/>
        <v>48.86085343</v>
      </c>
      <c r="K51" s="113">
        <f t="shared" si="102"/>
        <v>48.79819984</v>
      </c>
      <c r="L51" s="112">
        <f t="shared" si="103"/>
        <v>51.13914657</v>
      </c>
      <c r="M51" s="113">
        <f t="shared" si="104"/>
        <v>51.20180016</v>
      </c>
      <c r="N51" s="112">
        <f t="shared" si="105"/>
        <v>100</v>
      </c>
      <c r="O51" s="114">
        <f t="shared" si="106"/>
        <v>100</v>
      </c>
      <c r="Q51" s="36" t="s">
        <v>29</v>
      </c>
      <c r="R51" s="112">
        <f t="shared" si="107"/>
        <v>49.27292073</v>
      </c>
      <c r="S51" s="113">
        <f t="shared" si="108"/>
        <v>49.21323582</v>
      </c>
      <c r="T51" s="112">
        <f t="shared" si="109"/>
        <v>50.72707927</v>
      </c>
      <c r="U51" s="113">
        <f t="shared" si="110"/>
        <v>50.78676418</v>
      </c>
      <c r="V51" s="112">
        <f t="shared" si="111"/>
        <v>100</v>
      </c>
      <c r="W51" s="114">
        <f t="shared" si="112"/>
        <v>100</v>
      </c>
    </row>
    <row r="52" ht="15.75" customHeight="1">
      <c r="A52" s="36" t="s">
        <v>30</v>
      </c>
      <c r="B52" s="112">
        <f t="shared" si="95"/>
        <v>47.26942822</v>
      </c>
      <c r="C52" s="113">
        <f t="shared" si="96"/>
        <v>47.06906673</v>
      </c>
      <c r="D52" s="112">
        <f t="shared" si="97"/>
        <v>52.73057178</v>
      </c>
      <c r="E52" s="113">
        <f t="shared" si="98"/>
        <v>52.93093327</v>
      </c>
      <c r="F52" s="112">
        <f t="shared" si="99"/>
        <v>100</v>
      </c>
      <c r="G52" s="114">
        <f t="shared" si="100"/>
        <v>100</v>
      </c>
      <c r="I52" s="36" t="s">
        <v>30</v>
      </c>
      <c r="J52" s="112">
        <f t="shared" si="101"/>
        <v>46.94647913</v>
      </c>
      <c r="K52" s="113">
        <f t="shared" si="102"/>
        <v>46.66810135</v>
      </c>
      <c r="L52" s="112">
        <f t="shared" si="103"/>
        <v>53.05352087</v>
      </c>
      <c r="M52" s="113">
        <f t="shared" si="104"/>
        <v>53.33189865</v>
      </c>
      <c r="N52" s="112">
        <f t="shared" si="105"/>
        <v>100</v>
      </c>
      <c r="O52" s="114">
        <f t="shared" si="106"/>
        <v>100</v>
      </c>
      <c r="Q52" s="36" t="s">
        <v>30</v>
      </c>
      <c r="R52" s="112">
        <f t="shared" si="107"/>
        <v>46.84667402</v>
      </c>
      <c r="S52" s="113">
        <f t="shared" si="108"/>
        <v>46.51596545</v>
      </c>
      <c r="T52" s="112">
        <f t="shared" si="109"/>
        <v>53.15332598</v>
      </c>
      <c r="U52" s="113">
        <f t="shared" si="110"/>
        <v>53.48403455</v>
      </c>
      <c r="V52" s="112">
        <f t="shared" si="111"/>
        <v>100</v>
      </c>
      <c r="W52" s="114">
        <f t="shared" si="112"/>
        <v>100</v>
      </c>
    </row>
    <row r="53" ht="15.75" customHeight="1">
      <c r="A53" s="36" t="s">
        <v>31</v>
      </c>
      <c r="B53" s="112">
        <f t="shared" si="95"/>
        <v>43.87204984</v>
      </c>
      <c r="C53" s="113">
        <f t="shared" si="96"/>
        <v>43.44153271</v>
      </c>
      <c r="D53" s="112">
        <f t="shared" si="97"/>
        <v>56.12795016</v>
      </c>
      <c r="E53" s="113">
        <f t="shared" si="98"/>
        <v>56.55846729</v>
      </c>
      <c r="F53" s="112">
        <f t="shared" si="99"/>
        <v>100</v>
      </c>
      <c r="G53" s="114">
        <f t="shared" si="100"/>
        <v>100</v>
      </c>
      <c r="I53" s="36" t="s">
        <v>31</v>
      </c>
      <c r="J53" s="112">
        <f t="shared" si="101"/>
        <v>43.53986412</v>
      </c>
      <c r="K53" s="113">
        <f t="shared" si="102"/>
        <v>43.174636</v>
      </c>
      <c r="L53" s="112">
        <f t="shared" si="103"/>
        <v>56.46013588</v>
      </c>
      <c r="M53" s="113">
        <f t="shared" si="104"/>
        <v>56.825364</v>
      </c>
      <c r="N53" s="112">
        <f t="shared" si="105"/>
        <v>100</v>
      </c>
      <c r="O53" s="114">
        <f t="shared" si="106"/>
        <v>100</v>
      </c>
      <c r="Q53" s="36" t="s">
        <v>31</v>
      </c>
      <c r="R53" s="112">
        <f t="shared" si="107"/>
        <v>43.17984863</v>
      </c>
      <c r="S53" s="113">
        <f t="shared" si="108"/>
        <v>42.97290116</v>
      </c>
      <c r="T53" s="112">
        <f t="shared" si="109"/>
        <v>56.82015137</v>
      </c>
      <c r="U53" s="113">
        <f t="shared" si="110"/>
        <v>57.02709884</v>
      </c>
      <c r="V53" s="112">
        <f t="shared" si="111"/>
        <v>100</v>
      </c>
      <c r="W53" s="114">
        <f t="shared" si="112"/>
        <v>100</v>
      </c>
    </row>
    <row r="54" ht="15.75" customHeight="1">
      <c r="A54" s="36" t="s">
        <v>32</v>
      </c>
      <c r="B54" s="112">
        <f t="shared" si="95"/>
        <v>40.3253721</v>
      </c>
      <c r="C54" s="113">
        <f t="shared" si="96"/>
        <v>40.01748196</v>
      </c>
      <c r="D54" s="112">
        <f t="shared" si="97"/>
        <v>59.6746279</v>
      </c>
      <c r="E54" s="113">
        <f t="shared" si="98"/>
        <v>59.98251804</v>
      </c>
      <c r="F54" s="112">
        <f t="shared" si="99"/>
        <v>100</v>
      </c>
      <c r="G54" s="114">
        <f t="shared" si="100"/>
        <v>100</v>
      </c>
      <c r="I54" s="36" t="s">
        <v>32</v>
      </c>
      <c r="J54" s="112">
        <f t="shared" si="101"/>
        <v>40.17842791</v>
      </c>
      <c r="K54" s="113">
        <f t="shared" si="102"/>
        <v>39.84141482</v>
      </c>
      <c r="L54" s="112">
        <f t="shared" si="103"/>
        <v>59.82157209</v>
      </c>
      <c r="M54" s="113">
        <f t="shared" si="104"/>
        <v>60.15858518</v>
      </c>
      <c r="N54" s="112">
        <f t="shared" si="105"/>
        <v>100</v>
      </c>
      <c r="O54" s="114">
        <f t="shared" si="106"/>
        <v>100</v>
      </c>
      <c r="Q54" s="36" t="s">
        <v>32</v>
      </c>
      <c r="R54" s="112">
        <f t="shared" si="107"/>
        <v>39.42486085</v>
      </c>
      <c r="S54" s="113">
        <f t="shared" si="108"/>
        <v>39.18440034</v>
      </c>
      <c r="T54" s="112">
        <f t="shared" si="109"/>
        <v>60.57513915</v>
      </c>
      <c r="U54" s="113">
        <f t="shared" si="110"/>
        <v>60.81559966</v>
      </c>
      <c r="V54" s="112">
        <f t="shared" si="111"/>
        <v>100</v>
      </c>
      <c r="W54" s="114">
        <f t="shared" si="112"/>
        <v>100</v>
      </c>
    </row>
    <row r="55" ht="15.75" customHeight="1">
      <c r="A55" s="36" t="s">
        <v>33</v>
      </c>
      <c r="B55" s="112">
        <f t="shared" si="95"/>
        <v>32.09317915</v>
      </c>
      <c r="C55" s="113">
        <f t="shared" si="96"/>
        <v>31.43075904</v>
      </c>
      <c r="D55" s="112">
        <f t="shared" si="97"/>
        <v>67.90682085</v>
      </c>
      <c r="E55" s="113">
        <f t="shared" si="98"/>
        <v>68.56924096</v>
      </c>
      <c r="F55" s="112">
        <f t="shared" si="99"/>
        <v>100</v>
      </c>
      <c r="G55" s="114">
        <f t="shared" si="100"/>
        <v>100</v>
      </c>
      <c r="I55" s="36" t="s">
        <v>33</v>
      </c>
      <c r="J55" s="112">
        <f t="shared" si="101"/>
        <v>31.55248272</v>
      </c>
      <c r="K55" s="113">
        <f t="shared" si="102"/>
        <v>30.75295473</v>
      </c>
      <c r="L55" s="112">
        <f t="shared" si="103"/>
        <v>68.44751728</v>
      </c>
      <c r="M55" s="113">
        <f t="shared" si="104"/>
        <v>69.24704527</v>
      </c>
      <c r="N55" s="112">
        <f t="shared" si="105"/>
        <v>100</v>
      </c>
      <c r="O55" s="114">
        <f t="shared" si="106"/>
        <v>100</v>
      </c>
      <c r="Q55" s="36" t="s">
        <v>33</v>
      </c>
      <c r="R55" s="112">
        <f t="shared" si="107"/>
        <v>31.68404052</v>
      </c>
      <c r="S55" s="113">
        <f t="shared" si="108"/>
        <v>30.80322899</v>
      </c>
      <c r="T55" s="112">
        <f t="shared" si="109"/>
        <v>68.31595948</v>
      </c>
      <c r="U55" s="113">
        <f t="shared" si="110"/>
        <v>69.19677101</v>
      </c>
      <c r="V55" s="112">
        <f t="shared" si="111"/>
        <v>100</v>
      </c>
      <c r="W55" s="114">
        <f t="shared" si="112"/>
        <v>100</v>
      </c>
    </row>
    <row r="56" ht="15.75" customHeight="1">
      <c r="A56" s="36" t="s">
        <v>34</v>
      </c>
      <c r="B56" s="112">
        <f t="shared" si="95"/>
        <v>25.85551331</v>
      </c>
      <c r="C56" s="113">
        <f t="shared" si="96"/>
        <v>25.48989753</v>
      </c>
      <c r="D56" s="112">
        <f t="shared" si="97"/>
        <v>74.14448669</v>
      </c>
      <c r="E56" s="113">
        <f t="shared" si="98"/>
        <v>74.51010247</v>
      </c>
      <c r="F56" s="112">
        <f t="shared" si="99"/>
        <v>100</v>
      </c>
      <c r="G56" s="114">
        <f t="shared" si="100"/>
        <v>100</v>
      </c>
      <c r="I56" s="36" t="s">
        <v>34</v>
      </c>
      <c r="J56" s="112">
        <f t="shared" si="101"/>
        <v>26.61782662</v>
      </c>
      <c r="K56" s="113">
        <f t="shared" si="102"/>
        <v>26.08870551</v>
      </c>
      <c r="L56" s="112">
        <f t="shared" si="103"/>
        <v>73.38217338</v>
      </c>
      <c r="M56" s="113">
        <f t="shared" si="104"/>
        <v>73.91129449</v>
      </c>
      <c r="N56" s="112">
        <f t="shared" si="105"/>
        <v>100</v>
      </c>
      <c r="O56" s="114">
        <f t="shared" si="106"/>
        <v>100</v>
      </c>
      <c r="Q56" s="36" t="s">
        <v>34</v>
      </c>
      <c r="R56" s="112">
        <f t="shared" si="107"/>
        <v>23.81489842</v>
      </c>
      <c r="S56" s="113">
        <f t="shared" si="108"/>
        <v>22.90733643</v>
      </c>
      <c r="T56" s="112">
        <f t="shared" si="109"/>
        <v>76.18510158</v>
      </c>
      <c r="U56" s="113">
        <f t="shared" si="110"/>
        <v>77.09266357</v>
      </c>
      <c r="V56" s="112">
        <f t="shared" si="111"/>
        <v>100</v>
      </c>
      <c r="W56" s="114">
        <f t="shared" si="112"/>
        <v>100</v>
      </c>
    </row>
    <row r="57" ht="15.75" customHeight="1">
      <c r="A57" s="36" t="s">
        <v>35</v>
      </c>
      <c r="B57" s="112">
        <f t="shared" si="95"/>
        <v>17.4863388</v>
      </c>
      <c r="C57" s="113">
        <f t="shared" si="96"/>
        <v>20.43757637</v>
      </c>
      <c r="D57" s="112">
        <f t="shared" si="97"/>
        <v>82.5136612</v>
      </c>
      <c r="E57" s="113">
        <f t="shared" si="98"/>
        <v>79.56242363</v>
      </c>
      <c r="F57" s="112">
        <f t="shared" si="99"/>
        <v>100</v>
      </c>
      <c r="G57" s="114">
        <f t="shared" si="100"/>
        <v>100</v>
      </c>
      <c r="I57" s="36" t="s">
        <v>35</v>
      </c>
      <c r="J57" s="112">
        <f t="shared" si="101"/>
        <v>18.18181818</v>
      </c>
      <c r="K57" s="113">
        <f t="shared" si="102"/>
        <v>19.74992381</v>
      </c>
      <c r="L57" s="112">
        <f t="shared" si="103"/>
        <v>81.81818182</v>
      </c>
      <c r="M57" s="113">
        <f t="shared" si="104"/>
        <v>80.25007619</v>
      </c>
      <c r="N57" s="112">
        <f t="shared" si="105"/>
        <v>100</v>
      </c>
      <c r="O57" s="114">
        <f t="shared" si="106"/>
        <v>100</v>
      </c>
      <c r="Q57" s="36" t="s">
        <v>35</v>
      </c>
      <c r="R57" s="112">
        <f t="shared" si="107"/>
        <v>17.07317073</v>
      </c>
      <c r="S57" s="113">
        <f t="shared" si="108"/>
        <v>16.81295873</v>
      </c>
      <c r="T57" s="112">
        <f t="shared" si="109"/>
        <v>82.92682927</v>
      </c>
      <c r="U57" s="113">
        <f t="shared" si="110"/>
        <v>83.18704127</v>
      </c>
      <c r="V57" s="112">
        <f t="shared" si="111"/>
        <v>100</v>
      </c>
      <c r="W57" s="114">
        <f t="shared" si="112"/>
        <v>100</v>
      </c>
    </row>
    <row r="58" ht="15.75" customHeight="1">
      <c r="A58" s="54" t="s">
        <v>36</v>
      </c>
      <c r="B58" s="119">
        <f t="shared" si="95"/>
        <v>0</v>
      </c>
      <c r="C58" s="120">
        <f t="shared" si="96"/>
        <v>0</v>
      </c>
      <c r="D58" s="119">
        <f t="shared" si="97"/>
        <v>100</v>
      </c>
      <c r="E58" s="120">
        <f t="shared" si="98"/>
        <v>100</v>
      </c>
      <c r="F58" s="119">
        <f t="shared" si="99"/>
        <v>100</v>
      </c>
      <c r="G58" s="121">
        <f t="shared" si="100"/>
        <v>100</v>
      </c>
      <c r="I58" s="54" t="s">
        <v>36</v>
      </c>
      <c r="J58" s="119">
        <f t="shared" si="101"/>
        <v>8.333333333</v>
      </c>
      <c r="K58" s="120">
        <f t="shared" si="102"/>
        <v>10.03634496</v>
      </c>
      <c r="L58" s="119">
        <f t="shared" si="103"/>
        <v>91.66666667</v>
      </c>
      <c r="M58" s="120">
        <f t="shared" si="104"/>
        <v>89.96365504</v>
      </c>
      <c r="N58" s="119">
        <f t="shared" si="105"/>
        <v>100</v>
      </c>
      <c r="O58" s="121">
        <f t="shared" si="106"/>
        <v>100</v>
      </c>
      <c r="Q58" s="54" t="s">
        <v>36</v>
      </c>
      <c r="R58" s="119">
        <f t="shared" si="107"/>
        <v>11.11111111</v>
      </c>
      <c r="S58" s="120">
        <f t="shared" si="108"/>
        <v>9.879644248</v>
      </c>
      <c r="T58" s="119">
        <f t="shared" si="109"/>
        <v>88.88888889</v>
      </c>
      <c r="U58" s="120">
        <f t="shared" si="110"/>
        <v>90.12035575</v>
      </c>
      <c r="V58" s="119">
        <f t="shared" si="111"/>
        <v>100</v>
      </c>
      <c r="W58" s="121">
        <f t="shared" si="112"/>
        <v>100</v>
      </c>
    </row>
    <row r="59" ht="15.75" customHeight="1">
      <c r="A59" s="63" t="s">
        <v>13</v>
      </c>
      <c r="B59" s="115">
        <f t="shared" si="95"/>
        <v>45.71629142</v>
      </c>
      <c r="C59" s="116">
        <f t="shared" si="96"/>
        <v>37.21746322</v>
      </c>
      <c r="D59" s="115">
        <f t="shared" si="97"/>
        <v>54.28370858</v>
      </c>
      <c r="E59" s="116">
        <f t="shared" si="98"/>
        <v>62.78253678</v>
      </c>
      <c r="F59" s="115">
        <f t="shared" si="99"/>
        <v>100</v>
      </c>
      <c r="G59" s="118">
        <f t="shared" si="100"/>
        <v>100</v>
      </c>
      <c r="I59" s="63" t="s">
        <v>13</v>
      </c>
      <c r="J59" s="115">
        <f t="shared" si="101"/>
        <v>45.41437806</v>
      </c>
      <c r="K59" s="116">
        <f t="shared" si="102"/>
        <v>36.65102271</v>
      </c>
      <c r="L59" s="115">
        <f t="shared" si="103"/>
        <v>54.58562194</v>
      </c>
      <c r="M59" s="116">
        <f t="shared" si="104"/>
        <v>63.34897729</v>
      </c>
      <c r="N59" s="115">
        <f t="shared" si="105"/>
        <v>100</v>
      </c>
      <c r="O59" s="118">
        <f t="shared" si="106"/>
        <v>100</v>
      </c>
      <c r="Q59" s="63" t="s">
        <v>13</v>
      </c>
      <c r="R59" s="115">
        <f t="shared" si="107"/>
        <v>44.17585738</v>
      </c>
      <c r="S59" s="116">
        <f t="shared" si="108"/>
        <v>35.78575556</v>
      </c>
      <c r="T59" s="115">
        <f t="shared" si="109"/>
        <v>55.82414262</v>
      </c>
      <c r="U59" s="116">
        <f t="shared" si="110"/>
        <v>64.21424444</v>
      </c>
      <c r="V59" s="115">
        <f t="shared" si="111"/>
        <v>100</v>
      </c>
      <c r="W59" s="118">
        <f t="shared" si="112"/>
        <v>100</v>
      </c>
    </row>
    <row r="60" ht="15.75" customHeight="1"/>
    <row r="61" ht="15.75" customHeight="1"/>
    <row r="62" ht="15.75" customHeight="1">
      <c r="A62" s="131" t="s">
        <v>74</v>
      </c>
      <c r="I62" s="131" t="s">
        <v>67</v>
      </c>
    </row>
    <row r="63" ht="15.75" customHeight="1">
      <c r="A63" s="5" t="s">
        <v>9</v>
      </c>
      <c r="B63" s="6" t="s">
        <v>10</v>
      </c>
      <c r="C63" s="7"/>
      <c r="D63" s="7"/>
      <c r="E63" s="8"/>
      <c r="F63" s="9" t="s">
        <v>13</v>
      </c>
      <c r="G63" s="11"/>
      <c r="I63" s="5" t="s">
        <v>9</v>
      </c>
      <c r="J63" s="6" t="s">
        <v>10</v>
      </c>
      <c r="K63" s="7"/>
      <c r="L63" s="7"/>
      <c r="M63" s="8"/>
      <c r="N63" s="9" t="s">
        <v>13</v>
      </c>
      <c r="O63" s="11"/>
    </row>
    <row r="64" ht="15.75" customHeight="1">
      <c r="A64" s="13" t="s">
        <v>20</v>
      </c>
      <c r="B64" s="15" t="s">
        <v>22</v>
      </c>
      <c r="C64" s="17"/>
      <c r="D64" s="15" t="s">
        <v>24</v>
      </c>
      <c r="E64" s="17"/>
      <c r="F64" s="18"/>
      <c r="G64" s="19"/>
      <c r="I64" s="13" t="s">
        <v>20</v>
      </c>
      <c r="J64" s="15" t="s">
        <v>22</v>
      </c>
      <c r="K64" s="17"/>
      <c r="L64" s="15" t="s">
        <v>24</v>
      </c>
      <c r="M64" s="17"/>
      <c r="N64" s="18"/>
      <c r="O64" s="19"/>
    </row>
    <row r="65" ht="15.75" customHeight="1">
      <c r="A65" s="12" t="s">
        <v>26</v>
      </c>
      <c r="B65" s="25" t="s">
        <v>21</v>
      </c>
      <c r="C65" s="25" t="s">
        <v>23</v>
      </c>
      <c r="D65" s="25" t="s">
        <v>21</v>
      </c>
      <c r="E65" s="25" t="s">
        <v>27</v>
      </c>
      <c r="F65" s="26" t="s">
        <v>21</v>
      </c>
      <c r="G65" s="28" t="s">
        <v>23</v>
      </c>
      <c r="I65" s="12" t="s">
        <v>26</v>
      </c>
      <c r="J65" s="25" t="s">
        <v>21</v>
      </c>
      <c r="K65" s="25" t="s">
        <v>23</v>
      </c>
      <c r="L65" s="25" t="s">
        <v>21</v>
      </c>
      <c r="M65" s="25" t="s">
        <v>27</v>
      </c>
      <c r="N65" s="26" t="s">
        <v>21</v>
      </c>
      <c r="O65" s="28" t="s">
        <v>23</v>
      </c>
    </row>
    <row r="66" ht="15.75" customHeight="1">
      <c r="A66" s="141" t="s">
        <v>25</v>
      </c>
      <c r="B66" s="23">
        <f t="shared" ref="B66:G66" si="113">B7-J7</f>
        <v>-4065</v>
      </c>
      <c r="C66" s="24">
        <f t="shared" si="113"/>
        <v>-641.2987428</v>
      </c>
      <c r="D66" s="23">
        <f t="shared" si="113"/>
        <v>-4469</v>
      </c>
      <c r="E66" s="24">
        <f t="shared" si="113"/>
        <v>-842.2777221</v>
      </c>
      <c r="F66" s="21">
        <f t="shared" si="113"/>
        <v>-8534</v>
      </c>
      <c r="G66" s="142">
        <f t="shared" si="113"/>
        <v>-1483.576465</v>
      </c>
      <c r="I66" s="143" t="s">
        <v>25</v>
      </c>
      <c r="J66" s="23">
        <f t="shared" ref="J66:O66" si="114">J7-R7</f>
        <v>7801</v>
      </c>
      <c r="K66" s="24">
        <f t="shared" si="114"/>
        <v>1464.547444</v>
      </c>
      <c r="L66" s="23">
        <f t="shared" si="114"/>
        <v>7832</v>
      </c>
      <c r="M66" s="24">
        <f t="shared" si="114"/>
        <v>1577.284415</v>
      </c>
      <c r="N66" s="21">
        <f t="shared" si="114"/>
        <v>15633</v>
      </c>
      <c r="O66" s="24">
        <f t="shared" si="114"/>
        <v>3041.83186</v>
      </c>
    </row>
    <row r="67" ht="15.75" customHeight="1">
      <c r="A67" s="141" t="s">
        <v>28</v>
      </c>
      <c r="B67" s="23">
        <f t="shared" ref="B67:G67" si="115">B8-J8</f>
        <v>363</v>
      </c>
      <c r="C67" s="24">
        <f t="shared" si="115"/>
        <v>251.9297491</v>
      </c>
      <c r="D67" s="23">
        <f t="shared" si="115"/>
        <v>144</v>
      </c>
      <c r="E67" s="24">
        <f t="shared" si="115"/>
        <v>81.6569151</v>
      </c>
      <c r="F67" s="21">
        <f t="shared" si="115"/>
        <v>507</v>
      </c>
      <c r="G67" s="142">
        <f t="shared" si="115"/>
        <v>333.5866642</v>
      </c>
      <c r="I67" s="143" t="s">
        <v>28</v>
      </c>
      <c r="J67" s="23">
        <f t="shared" ref="J67:O67" si="116">J8-R8</f>
        <v>1315</v>
      </c>
      <c r="K67" s="24">
        <f t="shared" si="116"/>
        <v>1080.175595</v>
      </c>
      <c r="L67" s="23">
        <f t="shared" si="116"/>
        <v>1547</v>
      </c>
      <c r="M67" s="24">
        <f t="shared" si="116"/>
        <v>1272.220252</v>
      </c>
      <c r="N67" s="21">
        <f t="shared" si="116"/>
        <v>2862</v>
      </c>
      <c r="O67" s="24">
        <f t="shared" si="116"/>
        <v>2352.395847</v>
      </c>
    </row>
    <row r="68" ht="15.75" customHeight="1">
      <c r="A68" s="141" t="s">
        <v>29</v>
      </c>
      <c r="B68" s="23">
        <f t="shared" ref="B68:G68" si="117">B9-J9</f>
        <v>413</v>
      </c>
      <c r="C68" s="24">
        <f t="shared" si="117"/>
        <v>537.0585075</v>
      </c>
      <c r="D68" s="23">
        <f t="shared" si="117"/>
        <v>379</v>
      </c>
      <c r="E68" s="24">
        <f t="shared" si="117"/>
        <v>450.6685897</v>
      </c>
      <c r="F68" s="21">
        <f t="shared" si="117"/>
        <v>792</v>
      </c>
      <c r="G68" s="142">
        <f t="shared" si="117"/>
        <v>987.7270972</v>
      </c>
      <c r="I68" s="143" t="s">
        <v>29</v>
      </c>
      <c r="J68" s="23">
        <f t="shared" ref="J68:O68" si="118">J9-R9</f>
        <v>1027</v>
      </c>
      <c r="K68" s="24">
        <f t="shared" si="118"/>
        <v>1656.109686</v>
      </c>
      <c r="L68" s="23">
        <f t="shared" si="118"/>
        <v>1170</v>
      </c>
      <c r="M68" s="24">
        <f t="shared" si="118"/>
        <v>1877.676022</v>
      </c>
      <c r="N68" s="21">
        <f t="shared" si="118"/>
        <v>2197</v>
      </c>
      <c r="O68" s="24">
        <f t="shared" si="118"/>
        <v>3533.785708</v>
      </c>
    </row>
    <row r="69" ht="15.75" customHeight="1">
      <c r="A69" s="141" t="s">
        <v>30</v>
      </c>
      <c r="B69" s="23">
        <f t="shared" ref="B69:G69" si="119">B10-J10</f>
        <v>234</v>
      </c>
      <c r="C69" s="24">
        <f t="shared" si="119"/>
        <v>433.9119874</v>
      </c>
      <c r="D69" s="23">
        <f t="shared" si="119"/>
        <v>109</v>
      </c>
      <c r="E69" s="24">
        <f t="shared" si="119"/>
        <v>-147.9813281</v>
      </c>
      <c r="F69" s="21">
        <f t="shared" si="119"/>
        <v>343</v>
      </c>
      <c r="G69" s="142">
        <f t="shared" si="119"/>
        <v>285.9306593</v>
      </c>
      <c r="I69" s="143" t="s">
        <v>30</v>
      </c>
      <c r="J69" s="23">
        <f t="shared" ref="J69:O69" si="120">J10-R10</f>
        <v>679</v>
      </c>
      <c r="K69" s="24">
        <f t="shared" si="120"/>
        <v>2666.703025</v>
      </c>
      <c r="L69" s="23">
        <f t="shared" si="120"/>
        <v>723</v>
      </c>
      <c r="M69" s="24">
        <f t="shared" si="120"/>
        <v>2822.017041</v>
      </c>
      <c r="N69" s="21">
        <f t="shared" si="120"/>
        <v>1402</v>
      </c>
      <c r="O69" s="24">
        <f t="shared" si="120"/>
        <v>5488.720066</v>
      </c>
    </row>
    <row r="70" ht="15.75" customHeight="1">
      <c r="A70" s="141" t="s">
        <v>31</v>
      </c>
      <c r="B70" s="23">
        <f t="shared" ref="B70:G70" si="121">B11-J11</f>
        <v>-174</v>
      </c>
      <c r="C70" s="24">
        <f t="shared" si="121"/>
        <v>-1433.909466</v>
      </c>
      <c r="D70" s="23">
        <f t="shared" si="121"/>
        <v>-353</v>
      </c>
      <c r="E70" s="24">
        <f t="shared" si="121"/>
        <v>-2627.411622</v>
      </c>
      <c r="F70" s="21">
        <f t="shared" si="121"/>
        <v>-527</v>
      </c>
      <c r="G70" s="142">
        <f t="shared" si="121"/>
        <v>-4061.321089</v>
      </c>
      <c r="I70" s="143" t="s">
        <v>31</v>
      </c>
      <c r="J70" s="23">
        <f t="shared" ref="J70:O70" si="122">J11-R11</f>
        <v>24</v>
      </c>
      <c r="K70" s="24">
        <f t="shared" si="122"/>
        <v>322.0451178</v>
      </c>
      <c r="L70" s="23">
        <f t="shared" si="122"/>
        <v>-112</v>
      </c>
      <c r="M70" s="24">
        <f t="shared" si="122"/>
        <v>-153.7573551</v>
      </c>
      <c r="N70" s="21">
        <f t="shared" si="122"/>
        <v>-88</v>
      </c>
      <c r="O70" s="24">
        <f t="shared" si="122"/>
        <v>168.2877627</v>
      </c>
    </row>
    <row r="71" ht="15.75" customHeight="1">
      <c r="A71" s="141" t="s">
        <v>32</v>
      </c>
      <c r="B71" s="23">
        <f t="shared" ref="B71:G71" si="123">B12-J12</f>
        <v>-339</v>
      </c>
      <c r="C71" s="24">
        <f t="shared" si="123"/>
        <v>-4603.051074</v>
      </c>
      <c r="D71" s="23">
        <f t="shared" si="123"/>
        <v>-547</v>
      </c>
      <c r="E71" s="24">
        <f t="shared" si="123"/>
        <v>-7663.914941</v>
      </c>
      <c r="F71" s="21">
        <f t="shared" si="123"/>
        <v>-886</v>
      </c>
      <c r="G71" s="142">
        <f t="shared" si="123"/>
        <v>-12266.96601</v>
      </c>
      <c r="I71" s="143" t="s">
        <v>32</v>
      </c>
      <c r="J71" s="23">
        <f t="shared" ref="J71:O71" si="124">J12-R12</f>
        <v>-101</v>
      </c>
      <c r="K71" s="24">
        <f t="shared" si="124"/>
        <v>-1437.206984</v>
      </c>
      <c r="L71" s="23">
        <f t="shared" si="124"/>
        <v>-393</v>
      </c>
      <c r="M71" s="24">
        <f t="shared" si="124"/>
        <v>-5143.555302</v>
      </c>
      <c r="N71" s="21">
        <f t="shared" si="124"/>
        <v>-494</v>
      </c>
      <c r="O71" s="24">
        <f t="shared" si="124"/>
        <v>-6580.762287</v>
      </c>
    </row>
    <row r="72" ht="15.75" customHeight="1">
      <c r="A72" s="141" t="s">
        <v>33</v>
      </c>
      <c r="B72" s="23">
        <f t="shared" ref="B72:G72" si="125">B13-J13</f>
        <v>-93</v>
      </c>
      <c r="C72" s="24">
        <f t="shared" si="125"/>
        <v>-2353.20437</v>
      </c>
      <c r="D72" s="23">
        <f t="shared" si="125"/>
        <v>-304</v>
      </c>
      <c r="E72" s="24">
        <f t="shared" si="125"/>
        <v>-9121.509187</v>
      </c>
      <c r="F72" s="21">
        <f t="shared" si="125"/>
        <v>-397</v>
      </c>
      <c r="G72" s="142">
        <f t="shared" si="125"/>
        <v>-11474.71356</v>
      </c>
      <c r="I72" s="143" t="s">
        <v>33</v>
      </c>
      <c r="J72" s="23">
        <f t="shared" ref="J72:O72" si="126">J13-R13</f>
        <v>-150</v>
      </c>
      <c r="K72" s="24">
        <f t="shared" si="126"/>
        <v>-4015.600216</v>
      </c>
      <c r="L72" s="23">
        <f t="shared" si="126"/>
        <v>-297</v>
      </c>
      <c r="M72" s="24">
        <f t="shared" si="126"/>
        <v>-8718.888919</v>
      </c>
      <c r="N72" s="21">
        <f t="shared" si="126"/>
        <v>-447</v>
      </c>
      <c r="O72" s="24">
        <f t="shared" si="126"/>
        <v>-12734.48913</v>
      </c>
    </row>
    <row r="73" ht="15.75" customHeight="1">
      <c r="A73" s="141" t="s">
        <v>34</v>
      </c>
      <c r="B73" s="23">
        <f t="shared" ref="B73:G73" si="127">B14-J14</f>
        <v>-14</v>
      </c>
      <c r="C73" s="24">
        <f t="shared" si="127"/>
        <v>-964.7463538</v>
      </c>
      <c r="D73" s="23">
        <f t="shared" si="127"/>
        <v>-16</v>
      </c>
      <c r="E73" s="24">
        <f t="shared" si="127"/>
        <v>-1555.495088</v>
      </c>
      <c r="F73" s="21">
        <f t="shared" si="127"/>
        <v>-30</v>
      </c>
      <c r="G73" s="142">
        <f t="shared" si="127"/>
        <v>-2520.241441</v>
      </c>
      <c r="I73" s="143" t="s">
        <v>34</v>
      </c>
      <c r="J73" s="23">
        <f t="shared" ref="J73:O73" si="128">J14-R14</f>
        <v>7</v>
      </c>
      <c r="K73" s="24">
        <f t="shared" si="128"/>
        <v>679.9339807</v>
      </c>
      <c r="L73" s="23">
        <f t="shared" si="128"/>
        <v>-74</v>
      </c>
      <c r="M73" s="24">
        <f t="shared" si="128"/>
        <v>-5187.671568</v>
      </c>
      <c r="N73" s="21">
        <f t="shared" si="128"/>
        <v>-67</v>
      </c>
      <c r="O73" s="24">
        <f t="shared" si="128"/>
        <v>-4507.737587</v>
      </c>
    </row>
    <row r="74" ht="15.75" customHeight="1">
      <c r="A74" s="141" t="s">
        <v>35</v>
      </c>
      <c r="B74" s="23">
        <f t="shared" ref="B74:G74" si="129">B15-J15</f>
        <v>-6</v>
      </c>
      <c r="C74" s="24">
        <f t="shared" si="129"/>
        <v>-802.667729</v>
      </c>
      <c r="D74" s="23">
        <f t="shared" si="129"/>
        <v>-20</v>
      </c>
      <c r="E74" s="24">
        <f t="shared" si="129"/>
        <v>-4279.108688</v>
      </c>
      <c r="F74" s="21">
        <f t="shared" si="129"/>
        <v>-26</v>
      </c>
      <c r="G74" s="142">
        <f t="shared" si="129"/>
        <v>-5081.776417</v>
      </c>
      <c r="I74" s="143" t="s">
        <v>35</v>
      </c>
      <c r="J74" s="23">
        <f t="shared" ref="J74:O74" si="130">J15-R15</f>
        <v>3</v>
      </c>
      <c r="K74" s="24">
        <f t="shared" si="130"/>
        <v>892.4878353</v>
      </c>
      <c r="L74" s="23">
        <f t="shared" si="130"/>
        <v>1</v>
      </c>
      <c r="M74" s="24">
        <f t="shared" si="130"/>
        <v>-1577.345231</v>
      </c>
      <c r="N74" s="21">
        <f t="shared" si="130"/>
        <v>4</v>
      </c>
      <c r="O74" s="24">
        <f t="shared" si="130"/>
        <v>-684.8573962</v>
      </c>
    </row>
    <row r="75" ht="15.75" customHeight="1">
      <c r="A75" s="141" t="s">
        <v>36</v>
      </c>
      <c r="B75" s="23">
        <f t="shared" ref="B75:G75" si="131">B16-J16</f>
        <v>-1</v>
      </c>
      <c r="C75" s="24">
        <f t="shared" si="131"/>
        <v>-972.0446238</v>
      </c>
      <c r="D75" s="23">
        <f t="shared" si="131"/>
        <v>-2</v>
      </c>
      <c r="E75" s="24">
        <f t="shared" si="131"/>
        <v>-2553.671324</v>
      </c>
      <c r="F75" s="21">
        <f t="shared" si="131"/>
        <v>-3</v>
      </c>
      <c r="G75" s="142">
        <f t="shared" si="131"/>
        <v>-3525.715948</v>
      </c>
      <c r="I75" s="143" t="s">
        <v>36</v>
      </c>
      <c r="J75" s="23">
        <f t="shared" ref="J75:O75" si="132">J16-R16</f>
        <v>0</v>
      </c>
      <c r="K75" s="24">
        <f t="shared" si="132"/>
        <v>368.1446238</v>
      </c>
      <c r="L75" s="23">
        <f t="shared" si="132"/>
        <v>3</v>
      </c>
      <c r="M75" s="24">
        <f t="shared" si="132"/>
        <v>3204.532354</v>
      </c>
      <c r="N75" s="21">
        <f t="shared" si="132"/>
        <v>3</v>
      </c>
      <c r="O75" s="24">
        <f t="shared" si="132"/>
        <v>3572.676978</v>
      </c>
    </row>
    <row r="76" ht="15.75" customHeight="1">
      <c r="A76" s="148" t="s">
        <v>13</v>
      </c>
      <c r="B76" s="149">
        <f t="shared" ref="B76:G76" si="133">B17-J17</f>
        <v>-3682</v>
      </c>
      <c r="C76" s="150">
        <f t="shared" si="133"/>
        <v>-10548.02212</v>
      </c>
      <c r="D76" s="149">
        <f t="shared" si="133"/>
        <v>-5079</v>
      </c>
      <c r="E76" s="150">
        <f t="shared" si="133"/>
        <v>-28259.0444</v>
      </c>
      <c r="F76" s="149">
        <f t="shared" si="133"/>
        <v>-8761</v>
      </c>
      <c r="G76" s="152">
        <f t="shared" si="133"/>
        <v>-38807.06651</v>
      </c>
      <c r="I76" s="154" t="s">
        <v>71</v>
      </c>
      <c r="J76" s="157">
        <f t="shared" ref="J76:O76" si="134">J17-R17</f>
        <v>10605</v>
      </c>
      <c r="K76" s="158">
        <f t="shared" si="134"/>
        <v>3677.340108</v>
      </c>
      <c r="L76" s="157">
        <f t="shared" si="134"/>
        <v>10400</v>
      </c>
      <c r="M76" s="158">
        <f t="shared" si="134"/>
        <v>-10027.48829</v>
      </c>
      <c r="N76" s="157">
        <f t="shared" si="134"/>
        <v>21005</v>
      </c>
      <c r="O76" s="158">
        <f t="shared" si="134"/>
        <v>-6350.148184</v>
      </c>
    </row>
    <row r="77" ht="15.75" customHeight="1"/>
    <row r="78" ht="15.75" customHeight="1">
      <c r="A78" s="140" t="s">
        <v>72</v>
      </c>
      <c r="I78" s="140" t="s">
        <v>73</v>
      </c>
    </row>
    <row r="79" ht="15.75" customHeight="1">
      <c r="A79" s="5" t="s">
        <v>9</v>
      </c>
      <c r="B79" s="6" t="s">
        <v>10</v>
      </c>
      <c r="C79" s="7"/>
      <c r="D79" s="7"/>
      <c r="E79" s="8"/>
      <c r="F79" s="9" t="s">
        <v>13</v>
      </c>
      <c r="G79" s="11"/>
      <c r="I79" s="5" t="s">
        <v>9</v>
      </c>
      <c r="J79" s="6" t="s">
        <v>10</v>
      </c>
      <c r="K79" s="7"/>
      <c r="L79" s="7"/>
      <c r="M79" s="8"/>
      <c r="N79" s="9" t="s">
        <v>13</v>
      </c>
      <c r="O79" s="11"/>
    </row>
    <row r="80" ht="15.75" customHeight="1">
      <c r="A80" s="13" t="s">
        <v>20</v>
      </c>
      <c r="B80" s="15" t="s">
        <v>22</v>
      </c>
      <c r="C80" s="17"/>
      <c r="D80" s="15" t="s">
        <v>24</v>
      </c>
      <c r="E80" s="17"/>
      <c r="F80" s="18"/>
      <c r="G80" s="19"/>
      <c r="I80" s="13" t="s">
        <v>20</v>
      </c>
      <c r="J80" s="15" t="s">
        <v>22</v>
      </c>
      <c r="K80" s="17"/>
      <c r="L80" s="15" t="s">
        <v>24</v>
      </c>
      <c r="M80" s="17"/>
      <c r="N80" s="18"/>
      <c r="O80" s="19"/>
    </row>
    <row r="81" ht="15.75" customHeight="1">
      <c r="A81" s="12" t="s">
        <v>26</v>
      </c>
      <c r="B81" s="25" t="s">
        <v>21</v>
      </c>
      <c r="C81" s="25" t="s">
        <v>23</v>
      </c>
      <c r="D81" s="25" t="s">
        <v>21</v>
      </c>
      <c r="E81" s="25" t="s">
        <v>27</v>
      </c>
      <c r="F81" s="26" t="s">
        <v>21</v>
      </c>
      <c r="G81" s="28" t="s">
        <v>23</v>
      </c>
      <c r="I81" s="12" t="s">
        <v>26</v>
      </c>
      <c r="J81" s="25" t="s">
        <v>21</v>
      </c>
      <c r="K81" s="25" t="s">
        <v>23</v>
      </c>
      <c r="L81" s="25" t="s">
        <v>21</v>
      </c>
      <c r="M81" s="25" t="s">
        <v>27</v>
      </c>
      <c r="N81" s="26" t="s">
        <v>21</v>
      </c>
      <c r="O81" s="28" t="s">
        <v>23</v>
      </c>
    </row>
    <row r="82" ht="15.75" customHeight="1">
      <c r="A82" s="141" t="s">
        <v>25</v>
      </c>
      <c r="B82" s="106">
        <f t="shared" ref="B82:G82" si="135">B66/J7*100</f>
        <v>-33.49538563</v>
      </c>
      <c r="C82" s="108">
        <f t="shared" si="135"/>
        <v>-24.69003919</v>
      </c>
      <c r="D82" s="106">
        <f t="shared" si="135"/>
        <v>-36.14233724</v>
      </c>
      <c r="E82" s="108">
        <f t="shared" si="135"/>
        <v>-29.90704537</v>
      </c>
      <c r="F82" s="106">
        <f t="shared" si="135"/>
        <v>-34.83123138</v>
      </c>
      <c r="G82" s="107">
        <f t="shared" si="135"/>
        <v>-27.40402502</v>
      </c>
      <c r="I82" s="143" t="s">
        <v>25</v>
      </c>
      <c r="J82" s="106">
        <f t="shared" ref="J82:O82" si="136">J66/R7*100</f>
        <v>179.9538639</v>
      </c>
      <c r="K82" s="108">
        <f t="shared" si="136"/>
        <v>129.2797719</v>
      </c>
      <c r="L82" s="106">
        <f t="shared" si="136"/>
        <v>172.7774101</v>
      </c>
      <c r="M82" s="108">
        <f t="shared" si="136"/>
        <v>127.2994936</v>
      </c>
      <c r="N82" s="106">
        <f t="shared" si="136"/>
        <v>176.285521</v>
      </c>
      <c r="O82" s="108">
        <f t="shared" si="136"/>
        <v>128.2453068</v>
      </c>
    </row>
    <row r="83" ht="15.75" customHeight="1">
      <c r="A83" s="141" t="s">
        <v>28</v>
      </c>
      <c r="B83" s="106">
        <f t="shared" ref="B83:G83" si="137">B67/J8*100</f>
        <v>7.743174061</v>
      </c>
      <c r="C83" s="108">
        <f t="shared" si="137"/>
        <v>7.182270799</v>
      </c>
      <c r="D83" s="106">
        <f t="shared" si="137"/>
        <v>2.841357537</v>
      </c>
      <c r="E83" s="108">
        <f t="shared" si="137"/>
        <v>2.150796196</v>
      </c>
      <c r="F83" s="106">
        <f t="shared" si="137"/>
        <v>5.196801968</v>
      </c>
      <c r="G83" s="107">
        <f t="shared" si="137"/>
        <v>4.567020446</v>
      </c>
      <c r="I83" s="143" t="s">
        <v>28</v>
      </c>
      <c r="J83" s="106">
        <f t="shared" ref="J83:O83" si="138">J67/R8*100</f>
        <v>38.98606582</v>
      </c>
      <c r="K83" s="108">
        <f t="shared" si="138"/>
        <v>44.49770785</v>
      </c>
      <c r="L83" s="106">
        <f t="shared" si="138"/>
        <v>43.93638171</v>
      </c>
      <c r="M83" s="108">
        <f t="shared" si="138"/>
        <v>50.39753824</v>
      </c>
      <c r="N83" s="106">
        <f t="shared" si="138"/>
        <v>41.51436031</v>
      </c>
      <c r="O83" s="108">
        <f t="shared" si="138"/>
        <v>47.50533864</v>
      </c>
    </row>
    <row r="84" ht="15.75" customHeight="1">
      <c r="A84" s="141" t="s">
        <v>29</v>
      </c>
      <c r="B84" s="106">
        <f t="shared" ref="B84:G84" si="139">B68/J9*100</f>
        <v>6.272782503</v>
      </c>
      <c r="C84" s="108">
        <f t="shared" si="139"/>
        <v>5.504614798</v>
      </c>
      <c r="D84" s="106">
        <f t="shared" si="139"/>
        <v>5.499927442</v>
      </c>
      <c r="E84" s="108">
        <f t="shared" si="139"/>
        <v>4.402315804</v>
      </c>
      <c r="F84" s="106">
        <f t="shared" si="139"/>
        <v>5.87755102</v>
      </c>
      <c r="G84" s="107">
        <f t="shared" si="139"/>
        <v>4.94021787</v>
      </c>
      <c r="I84" s="143" t="s">
        <v>29</v>
      </c>
      <c r="J84" s="106">
        <f t="shared" ref="J84:O84" si="140">J68/R9*100</f>
        <v>18.48119489</v>
      </c>
      <c r="K84" s="108">
        <f t="shared" si="140"/>
        <v>20.44477835</v>
      </c>
      <c r="L84" s="106">
        <f t="shared" si="140"/>
        <v>20.45097011</v>
      </c>
      <c r="M84" s="108">
        <f t="shared" si="140"/>
        <v>22.46184096</v>
      </c>
      <c r="N84" s="106">
        <f t="shared" si="140"/>
        <v>19.48040433</v>
      </c>
      <c r="O84" s="108">
        <f t="shared" si="140"/>
        <v>21.46917918</v>
      </c>
    </row>
    <row r="85" ht="15.75" customHeight="1">
      <c r="A85" s="141" t="s">
        <v>30</v>
      </c>
      <c r="B85" s="106">
        <f t="shared" ref="B85:G85" si="141">B69/J10*100</f>
        <v>2.239877477</v>
      </c>
      <c r="C85" s="108">
        <f t="shared" si="141"/>
        <v>1.245496079</v>
      </c>
      <c r="D85" s="106">
        <f t="shared" si="141"/>
        <v>0.9232593596</v>
      </c>
      <c r="E85" s="108">
        <f t="shared" si="141"/>
        <v>-0.3716898693</v>
      </c>
      <c r="F85" s="106">
        <f t="shared" si="141"/>
        <v>1.541365209</v>
      </c>
      <c r="G85" s="107">
        <f t="shared" si="141"/>
        <v>0.383020108</v>
      </c>
      <c r="I85" s="143" t="s">
        <v>30</v>
      </c>
      <c r="J85" s="106">
        <f t="shared" ref="J85:O85" si="142">J69/R10*100</f>
        <v>6.951269451</v>
      </c>
      <c r="K85" s="108">
        <f t="shared" si="142"/>
        <v>8.288949849</v>
      </c>
      <c r="L85" s="106">
        <f t="shared" si="142"/>
        <v>6.523504466</v>
      </c>
      <c r="M85" s="108">
        <f t="shared" si="142"/>
        <v>7.628907847</v>
      </c>
      <c r="N85" s="106">
        <f t="shared" si="142"/>
        <v>6.723898134</v>
      </c>
      <c r="O85" s="108">
        <f t="shared" si="142"/>
        <v>7.935932757</v>
      </c>
    </row>
    <row r="86" ht="15.75" customHeight="1">
      <c r="A86" s="141" t="s">
        <v>31</v>
      </c>
      <c r="B86" s="106">
        <f t="shared" ref="B86:G86" si="143">B70/J11*100</f>
        <v>-2.320618832</v>
      </c>
      <c r="C86" s="108">
        <f t="shared" si="143"/>
        <v>-2.682924781</v>
      </c>
      <c r="D86" s="106">
        <f t="shared" si="143"/>
        <v>-3.630566698</v>
      </c>
      <c r="E86" s="108">
        <f t="shared" si="143"/>
        <v>-3.735092315</v>
      </c>
      <c r="F86" s="106">
        <f t="shared" si="143"/>
        <v>-3.060217177</v>
      </c>
      <c r="G86" s="107">
        <f t="shared" si="143"/>
        <v>-3.280822812</v>
      </c>
      <c r="I86" s="143" t="s">
        <v>31</v>
      </c>
      <c r="J86" s="106">
        <f t="shared" ref="J86:O86" si="144">J70/R11*100</f>
        <v>0.3211131924</v>
      </c>
      <c r="K86" s="108">
        <f t="shared" si="144"/>
        <v>0.6062172704</v>
      </c>
      <c r="L86" s="106">
        <f t="shared" si="144"/>
        <v>-1.138790036</v>
      </c>
      <c r="M86" s="108">
        <f t="shared" si="144"/>
        <v>-0.2181026192</v>
      </c>
      <c r="N86" s="106">
        <f t="shared" si="144"/>
        <v>-0.5084060315</v>
      </c>
      <c r="O86" s="108">
        <f t="shared" si="144"/>
        <v>0.1361315522</v>
      </c>
    </row>
    <row r="87" ht="15.75" customHeight="1">
      <c r="A87" s="141" t="s">
        <v>32</v>
      </c>
      <c r="B87" s="106">
        <f t="shared" ref="B87:G87" si="145">B71/J12*100</f>
        <v>-6.781356271</v>
      </c>
      <c r="C87" s="108">
        <f t="shared" si="145"/>
        <v>-6.650258186</v>
      </c>
      <c r="D87" s="106">
        <f t="shared" si="145"/>
        <v>-7.349187156</v>
      </c>
      <c r="E87" s="108">
        <f t="shared" si="145"/>
        <v>-7.332980452</v>
      </c>
      <c r="F87" s="106">
        <f t="shared" si="145"/>
        <v>-7.121041633</v>
      </c>
      <c r="G87" s="107">
        <f t="shared" si="145"/>
        <v>-7.060974242</v>
      </c>
      <c r="I87" s="143" t="s">
        <v>32</v>
      </c>
      <c r="J87" s="106">
        <f t="shared" ref="J87:O87" si="146">J71/R12*100</f>
        <v>-1.980392157</v>
      </c>
      <c r="K87" s="108">
        <f t="shared" si="146"/>
        <v>-2.034167289</v>
      </c>
      <c r="L87" s="106">
        <f t="shared" si="146"/>
        <v>-5.015313936</v>
      </c>
      <c r="M87" s="108">
        <f t="shared" si="146"/>
        <v>-4.690606189</v>
      </c>
      <c r="N87" s="106">
        <f t="shared" si="146"/>
        <v>-3.818800247</v>
      </c>
      <c r="O87" s="108">
        <f t="shared" si="146"/>
        <v>-3.649696535</v>
      </c>
    </row>
    <row r="88" ht="15.75" customHeight="1">
      <c r="A88" s="141" t="s">
        <v>33</v>
      </c>
      <c r="B88" s="106">
        <f t="shared" ref="B88:G88" si="147">B72/J13*100</f>
        <v>-4.631474104</v>
      </c>
      <c r="C88" s="108">
        <f t="shared" si="147"/>
        <v>-4.138019756</v>
      </c>
      <c r="D88" s="106">
        <f t="shared" si="147"/>
        <v>-6.978879706</v>
      </c>
      <c r="E88" s="108">
        <f t="shared" si="147"/>
        <v>-7.123365284</v>
      </c>
      <c r="F88" s="106">
        <f t="shared" si="147"/>
        <v>-6.238214959</v>
      </c>
      <c r="G88" s="107">
        <f t="shared" si="147"/>
        <v>-6.205283325</v>
      </c>
      <c r="I88" s="143" t="s">
        <v>33</v>
      </c>
      <c r="J88" s="106">
        <f t="shared" ref="J88:O88" si="148">J72/R13*100</f>
        <v>-6.950880445</v>
      </c>
      <c r="K88" s="108">
        <f t="shared" si="148"/>
        <v>-6.595549048</v>
      </c>
      <c r="L88" s="106">
        <f t="shared" si="148"/>
        <v>-6.382978723</v>
      </c>
      <c r="M88" s="108">
        <f t="shared" si="148"/>
        <v>-6.37488046</v>
      </c>
      <c r="N88" s="106">
        <f t="shared" si="148"/>
        <v>-6.562912935</v>
      </c>
      <c r="O88" s="108">
        <f t="shared" si="148"/>
        <v>-6.44285351</v>
      </c>
    </row>
    <row r="89" ht="15.75" customHeight="1">
      <c r="A89" s="141" t="s">
        <v>34</v>
      </c>
      <c r="B89" s="106">
        <f t="shared" ref="B89:G89" si="149">B73/J14*100</f>
        <v>-6.422018349</v>
      </c>
      <c r="C89" s="108">
        <f t="shared" si="149"/>
        <v>-6.869653145</v>
      </c>
      <c r="D89" s="106">
        <f t="shared" si="149"/>
        <v>-2.662229617</v>
      </c>
      <c r="E89" s="108">
        <f t="shared" si="149"/>
        <v>-3.909597331</v>
      </c>
      <c r="F89" s="106">
        <f t="shared" si="149"/>
        <v>-3.663003663</v>
      </c>
      <c r="G89" s="107">
        <f t="shared" si="149"/>
        <v>-4.681837575</v>
      </c>
      <c r="I89" s="143" t="s">
        <v>34</v>
      </c>
      <c r="J89" s="106">
        <f t="shared" ref="J89:O89" si="150">J73/R14*100</f>
        <v>3.317535545</v>
      </c>
      <c r="K89" s="108">
        <f t="shared" si="150"/>
        <v>5.087931476</v>
      </c>
      <c r="L89" s="106">
        <f t="shared" si="150"/>
        <v>-10.96296296</v>
      </c>
      <c r="M89" s="108">
        <f t="shared" si="150"/>
        <v>-11.53475897</v>
      </c>
      <c r="N89" s="106">
        <f t="shared" si="150"/>
        <v>-7.562076749</v>
      </c>
      <c r="O89" s="108">
        <f t="shared" si="150"/>
        <v>-7.726943342</v>
      </c>
    </row>
    <row r="90" ht="15.75" customHeight="1">
      <c r="A90" s="141" t="s">
        <v>35</v>
      </c>
      <c r="B90" s="106">
        <f t="shared" ref="B90:G90" si="151">B74/J15*100</f>
        <v>-15.78947368</v>
      </c>
      <c r="C90" s="108">
        <f t="shared" si="151"/>
        <v>-11.84586937</v>
      </c>
      <c r="D90" s="106">
        <f t="shared" si="151"/>
        <v>-11.69590643</v>
      </c>
      <c r="E90" s="108">
        <f t="shared" si="151"/>
        <v>-15.54191127</v>
      </c>
      <c r="F90" s="106">
        <f t="shared" si="151"/>
        <v>-12.44019139</v>
      </c>
      <c r="G90" s="107">
        <f t="shared" si="151"/>
        <v>-14.81194581</v>
      </c>
      <c r="I90" s="143" t="s">
        <v>35</v>
      </c>
      <c r="J90" s="106">
        <f t="shared" ref="J90:O90" si="152">J74/R15*100</f>
        <v>8.571428571</v>
      </c>
      <c r="K90" s="108">
        <f t="shared" si="152"/>
        <v>15.16948619</v>
      </c>
      <c r="L90" s="106">
        <f t="shared" si="152"/>
        <v>0.5882352941</v>
      </c>
      <c r="M90" s="108">
        <f t="shared" si="152"/>
        <v>-5.418558818</v>
      </c>
      <c r="N90" s="106">
        <f t="shared" si="152"/>
        <v>1.951219512</v>
      </c>
      <c r="O90" s="108">
        <f t="shared" si="152"/>
        <v>-1.957099306</v>
      </c>
    </row>
    <row r="91" ht="15.75" customHeight="1">
      <c r="A91" s="141" t="s">
        <v>36</v>
      </c>
      <c r="B91" s="106">
        <f t="shared" ref="B91:G91" si="153">B75/J16*100</f>
        <v>-100</v>
      </c>
      <c r="C91" s="108">
        <f t="shared" si="153"/>
        <v>-100</v>
      </c>
      <c r="D91" s="106">
        <f t="shared" si="153"/>
        <v>-18.18181818</v>
      </c>
      <c r="E91" s="108">
        <f t="shared" si="153"/>
        <v>-29.30807441</v>
      </c>
      <c r="F91" s="106">
        <f t="shared" si="153"/>
        <v>-25</v>
      </c>
      <c r="G91" s="107">
        <f t="shared" si="153"/>
        <v>-36.40295992</v>
      </c>
      <c r="I91" s="143" t="s">
        <v>36</v>
      </c>
      <c r="J91" s="106">
        <f t="shared" ref="J91:O91" si="154">J75/R16*100</f>
        <v>0</v>
      </c>
      <c r="K91" s="108">
        <f t="shared" si="154"/>
        <v>60.96118957</v>
      </c>
      <c r="L91" s="106">
        <f t="shared" si="154"/>
        <v>37.5</v>
      </c>
      <c r="M91" s="108">
        <f t="shared" si="154"/>
        <v>58.17254179</v>
      </c>
      <c r="N91" s="106">
        <f t="shared" si="154"/>
        <v>33.33333333</v>
      </c>
      <c r="O91" s="108">
        <f t="shared" si="154"/>
        <v>58.44805027</v>
      </c>
    </row>
    <row r="92" ht="15.75" customHeight="1">
      <c r="A92" s="148" t="s">
        <v>13</v>
      </c>
      <c r="B92" s="165">
        <f t="shared" ref="B92:G92" si="155">B76/J17*100</f>
        <v>-7.573482527</v>
      </c>
      <c r="C92" s="166">
        <f t="shared" si="155"/>
        <v>-4.18536763</v>
      </c>
      <c r="D92" s="165">
        <f t="shared" si="155"/>
        <v>-8.691708736</v>
      </c>
      <c r="E92" s="166">
        <f t="shared" si="155"/>
        <v>-6.487338222</v>
      </c>
      <c r="F92" s="165">
        <f t="shared" si="155"/>
        <v>-8.183873258</v>
      </c>
      <c r="G92" s="167">
        <f t="shared" si="155"/>
        <v>-5.643642458</v>
      </c>
      <c r="I92" s="154" t="s">
        <v>71</v>
      </c>
      <c r="J92" s="168">
        <f t="shared" ref="J92:O92" si="156">J76/R17*100</f>
        <v>27.8990845</v>
      </c>
      <c r="K92" s="169">
        <f t="shared" si="156"/>
        <v>1.480744135</v>
      </c>
      <c r="L92" s="168">
        <f t="shared" si="156"/>
        <v>21.65087957</v>
      </c>
      <c r="M92" s="169">
        <f t="shared" si="156"/>
        <v>-2.25017969</v>
      </c>
      <c r="N92" s="168">
        <f t="shared" si="156"/>
        <v>24.41107767</v>
      </c>
      <c r="O92" s="169">
        <f t="shared" si="156"/>
        <v>-0.9150404095</v>
      </c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1">
    <mergeCell ref="D22:E22"/>
    <mergeCell ref="F22:G22"/>
    <mergeCell ref="A24:G24"/>
    <mergeCell ref="I24:O24"/>
    <mergeCell ref="Q24:W24"/>
    <mergeCell ref="B22:C22"/>
    <mergeCell ref="A36:G36"/>
    <mergeCell ref="I36:O36"/>
    <mergeCell ref="Q36:W36"/>
    <mergeCell ref="A48:G48"/>
    <mergeCell ref="I48:O48"/>
    <mergeCell ref="Q48:W48"/>
    <mergeCell ref="B63:E63"/>
    <mergeCell ref="F63:G64"/>
    <mergeCell ref="J63:M63"/>
    <mergeCell ref="N63:O64"/>
    <mergeCell ref="B64:C64"/>
    <mergeCell ref="J64:K64"/>
    <mergeCell ref="L64:M64"/>
    <mergeCell ref="D64:E64"/>
    <mergeCell ref="B79:E79"/>
    <mergeCell ref="F79:G80"/>
    <mergeCell ref="J79:M79"/>
    <mergeCell ref="N79:O80"/>
    <mergeCell ref="B80:C80"/>
    <mergeCell ref="D80:E80"/>
    <mergeCell ref="R5:S5"/>
    <mergeCell ref="T5:U5"/>
    <mergeCell ref="B4:E4"/>
    <mergeCell ref="F4:G5"/>
    <mergeCell ref="N4:O5"/>
    <mergeCell ref="R4:U4"/>
    <mergeCell ref="V4:W5"/>
    <mergeCell ref="B5:C5"/>
    <mergeCell ref="D5:E5"/>
    <mergeCell ref="L18:M18"/>
    <mergeCell ref="N18:O18"/>
    <mergeCell ref="R18:S18"/>
    <mergeCell ref="T18:U18"/>
    <mergeCell ref="V18:W18"/>
    <mergeCell ref="J4:M4"/>
    <mergeCell ref="J5:K5"/>
    <mergeCell ref="L5:M5"/>
    <mergeCell ref="B18:C18"/>
    <mergeCell ref="D18:E18"/>
    <mergeCell ref="F18:G18"/>
    <mergeCell ref="J18:K18"/>
    <mergeCell ref="J22:K22"/>
    <mergeCell ref="L22:M22"/>
    <mergeCell ref="R22:S22"/>
    <mergeCell ref="T22:U22"/>
    <mergeCell ref="V22:W22"/>
    <mergeCell ref="B20:C20"/>
    <mergeCell ref="D20:E20"/>
    <mergeCell ref="F20:G20"/>
    <mergeCell ref="J20:K20"/>
    <mergeCell ref="L20:M20"/>
    <mergeCell ref="N20:O20"/>
    <mergeCell ref="N22:O22"/>
    <mergeCell ref="J80:K80"/>
    <mergeCell ref="L80:M80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6" width="8.71"/>
    <col customWidth="1" min="27" max="27" width="11.86"/>
    <col customWidth="1" min="28" max="28" width="9.29"/>
    <col customWidth="1" min="29" max="36" width="8.29"/>
    <col customWidth="1" min="37" max="37" width="8.71"/>
    <col customWidth="1" min="38" max="38" width="8.29"/>
    <col customWidth="1" min="39" max="39" width="9.0"/>
    <col customWidth="1" min="40" max="40" width="8.29"/>
    <col customWidth="1" min="41" max="41" width="9.0"/>
    <col customWidth="1" min="42" max="43" width="8.86"/>
    <col customWidth="1" min="44" max="45" width="8.29"/>
    <col customWidth="1" min="46" max="47" width="8.86"/>
    <col customWidth="1" min="48" max="48" width="8.29"/>
    <col customWidth="1" min="49" max="49" width="8.86"/>
    <col customWidth="1" min="50" max="50" width="10.14"/>
    <col customWidth="1" min="51" max="51" width="12.0"/>
    <col customWidth="1" min="52" max="52" width="8.71"/>
    <col customWidth="1" min="53" max="53" width="11.0"/>
    <col customWidth="1" min="54" max="54" width="6.57"/>
    <col customWidth="1" min="55" max="55" width="7.57"/>
    <col customWidth="1" min="56" max="56" width="6.57"/>
    <col customWidth="1" min="57" max="57" width="7.57"/>
    <col customWidth="1" min="58" max="58" width="6.57"/>
    <col customWidth="1" min="59" max="59" width="7.57"/>
    <col customWidth="1" min="60" max="60" width="6.57"/>
    <col customWidth="1" min="61" max="61" width="7.57"/>
    <col customWidth="1" min="62" max="62" width="6.57"/>
    <col customWidth="1" min="63" max="63" width="9.0"/>
    <col customWidth="1" min="64" max="64" width="6.57"/>
    <col customWidth="1" min="65" max="65" width="9.0"/>
    <col customWidth="1" min="66" max="66" width="6.57"/>
    <col customWidth="1" min="67" max="67" width="9.0"/>
    <col customWidth="1" min="68" max="68" width="6.57"/>
    <col customWidth="1" min="69" max="69" width="7.71"/>
    <col customWidth="1" min="70" max="70" width="6.57"/>
    <col customWidth="1" min="71" max="71" width="7.71"/>
    <col customWidth="1" min="72" max="72" width="6.43"/>
    <col customWidth="1" min="73" max="73" width="7.71"/>
    <col customWidth="1" min="74" max="74" width="7.57"/>
    <col customWidth="1" min="75" max="75" width="8.71"/>
    <col customWidth="1" min="76" max="76" width="9.57"/>
    <col customWidth="1" min="77" max="115" width="8.71"/>
  </cols>
  <sheetData>
    <row r="1">
      <c r="A1" s="45" t="s">
        <v>37</v>
      </c>
      <c r="AA1" s="45" t="s">
        <v>38</v>
      </c>
      <c r="BA1" s="45" t="s">
        <v>39</v>
      </c>
    </row>
    <row r="2">
      <c r="A2" s="3" t="s">
        <v>6</v>
      </c>
      <c r="AA2" s="3" t="s">
        <v>7</v>
      </c>
      <c r="BA2" s="3" t="s">
        <v>8</v>
      </c>
    </row>
    <row r="3">
      <c r="BY3" s="1"/>
    </row>
    <row r="4">
      <c r="A4" s="5"/>
      <c r="B4" s="47" t="s">
        <v>25</v>
      </c>
      <c r="C4" s="49"/>
      <c r="D4" s="47" t="s">
        <v>28</v>
      </c>
      <c r="E4" s="49"/>
      <c r="F4" s="47" t="s">
        <v>29</v>
      </c>
      <c r="G4" s="49"/>
      <c r="H4" s="47" t="s">
        <v>30</v>
      </c>
      <c r="I4" s="49"/>
      <c r="J4" s="47" t="s">
        <v>31</v>
      </c>
      <c r="K4" s="49"/>
      <c r="L4" s="47" t="s">
        <v>32</v>
      </c>
      <c r="M4" s="49"/>
      <c r="N4" s="47" t="s">
        <v>33</v>
      </c>
      <c r="O4" s="49"/>
      <c r="P4" s="47" t="s">
        <v>34</v>
      </c>
      <c r="Q4" s="49"/>
      <c r="R4" s="47" t="s">
        <v>35</v>
      </c>
      <c r="S4" s="49"/>
      <c r="T4" s="47" t="s">
        <v>36</v>
      </c>
      <c r="U4" s="49"/>
      <c r="V4" s="47" t="s">
        <v>13</v>
      </c>
      <c r="W4" s="49"/>
      <c r="X4" s="52" t="s">
        <v>41</v>
      </c>
      <c r="Y4" s="53" t="s">
        <v>41</v>
      </c>
      <c r="AA4" s="5"/>
      <c r="AB4" s="47" t="s">
        <v>25</v>
      </c>
      <c r="AC4" s="49"/>
      <c r="AD4" s="47" t="s">
        <v>28</v>
      </c>
      <c r="AE4" s="49"/>
      <c r="AF4" s="47" t="s">
        <v>29</v>
      </c>
      <c r="AG4" s="49"/>
      <c r="AH4" s="47" t="s">
        <v>30</v>
      </c>
      <c r="AI4" s="49"/>
      <c r="AJ4" s="47" t="s">
        <v>31</v>
      </c>
      <c r="AK4" s="49"/>
      <c r="AL4" s="47" t="s">
        <v>32</v>
      </c>
      <c r="AM4" s="49"/>
      <c r="AN4" s="47" t="s">
        <v>33</v>
      </c>
      <c r="AO4" s="49"/>
      <c r="AP4" s="47" t="s">
        <v>34</v>
      </c>
      <c r="AQ4" s="49"/>
      <c r="AR4" s="47" t="s">
        <v>35</v>
      </c>
      <c r="AS4" s="49"/>
      <c r="AT4" s="47" t="s">
        <v>36</v>
      </c>
      <c r="AU4" s="49"/>
      <c r="AV4" s="47" t="s">
        <v>13</v>
      </c>
      <c r="AW4" s="49"/>
      <c r="AX4" s="52" t="s">
        <v>41</v>
      </c>
      <c r="AY4" s="53" t="s">
        <v>41</v>
      </c>
      <c r="BA4" s="5"/>
      <c r="BB4" s="47" t="s">
        <v>25</v>
      </c>
      <c r="BC4" s="49"/>
      <c r="BD4" s="47" t="s">
        <v>28</v>
      </c>
      <c r="BE4" s="49"/>
      <c r="BF4" s="47" t="s">
        <v>29</v>
      </c>
      <c r="BG4" s="49"/>
      <c r="BH4" s="47" t="s">
        <v>30</v>
      </c>
      <c r="BI4" s="49"/>
      <c r="BJ4" s="47" t="s">
        <v>31</v>
      </c>
      <c r="BK4" s="49"/>
      <c r="BL4" s="47" t="s">
        <v>32</v>
      </c>
      <c r="BM4" s="49"/>
      <c r="BN4" s="47" t="s">
        <v>33</v>
      </c>
      <c r="BO4" s="49"/>
      <c r="BP4" s="47" t="s">
        <v>34</v>
      </c>
      <c r="BQ4" s="49"/>
      <c r="BR4" s="47" t="s">
        <v>35</v>
      </c>
      <c r="BS4" s="49"/>
      <c r="BT4" s="47" t="s">
        <v>36</v>
      </c>
      <c r="BU4" s="49"/>
      <c r="BV4" s="47" t="s">
        <v>13</v>
      </c>
      <c r="BW4" s="49"/>
      <c r="BX4" s="52" t="s">
        <v>41</v>
      </c>
      <c r="BY4" s="1"/>
    </row>
    <row r="5">
      <c r="A5" s="12" t="s">
        <v>43</v>
      </c>
      <c r="B5" s="25" t="s">
        <v>21</v>
      </c>
      <c r="C5" s="25" t="s">
        <v>44</v>
      </c>
      <c r="D5" s="25" t="s">
        <v>21</v>
      </c>
      <c r="E5" s="25" t="s">
        <v>44</v>
      </c>
      <c r="F5" s="25" t="s">
        <v>21</v>
      </c>
      <c r="G5" s="25" t="s">
        <v>44</v>
      </c>
      <c r="H5" s="25" t="s">
        <v>21</v>
      </c>
      <c r="I5" s="25" t="s">
        <v>44</v>
      </c>
      <c r="J5" s="25" t="s">
        <v>21</v>
      </c>
      <c r="K5" s="25" t="s">
        <v>44</v>
      </c>
      <c r="L5" s="25" t="s">
        <v>21</v>
      </c>
      <c r="M5" s="25" t="s">
        <v>44</v>
      </c>
      <c r="N5" s="25" t="s">
        <v>21</v>
      </c>
      <c r="O5" s="25" t="s">
        <v>44</v>
      </c>
      <c r="P5" s="25" t="s">
        <v>21</v>
      </c>
      <c r="Q5" s="25" t="s">
        <v>44</v>
      </c>
      <c r="R5" s="25" t="s">
        <v>21</v>
      </c>
      <c r="S5" s="25" t="s">
        <v>44</v>
      </c>
      <c r="T5" s="25" t="s">
        <v>21</v>
      </c>
      <c r="U5" s="25" t="s">
        <v>44</v>
      </c>
      <c r="V5" s="25" t="s">
        <v>21</v>
      </c>
      <c r="W5" s="25" t="s">
        <v>44</v>
      </c>
      <c r="X5" s="70" t="s">
        <v>46</v>
      </c>
      <c r="Y5" s="71" t="s">
        <v>47</v>
      </c>
      <c r="AA5" s="12" t="s">
        <v>43</v>
      </c>
      <c r="AB5" s="25" t="s">
        <v>21</v>
      </c>
      <c r="AC5" s="25" t="s">
        <v>44</v>
      </c>
      <c r="AD5" s="25" t="s">
        <v>21</v>
      </c>
      <c r="AE5" s="25" t="s">
        <v>44</v>
      </c>
      <c r="AF5" s="25" t="s">
        <v>21</v>
      </c>
      <c r="AG5" s="25" t="s">
        <v>44</v>
      </c>
      <c r="AH5" s="25" t="s">
        <v>21</v>
      </c>
      <c r="AI5" s="25" t="s">
        <v>44</v>
      </c>
      <c r="AJ5" s="25" t="s">
        <v>21</v>
      </c>
      <c r="AK5" s="25" t="s">
        <v>44</v>
      </c>
      <c r="AL5" s="25" t="s">
        <v>21</v>
      </c>
      <c r="AM5" s="25" t="s">
        <v>44</v>
      </c>
      <c r="AN5" s="25" t="s">
        <v>21</v>
      </c>
      <c r="AO5" s="25" t="s">
        <v>44</v>
      </c>
      <c r="AP5" s="25" t="s">
        <v>21</v>
      </c>
      <c r="AQ5" s="25" t="s">
        <v>44</v>
      </c>
      <c r="AR5" s="25" t="s">
        <v>21</v>
      </c>
      <c r="AS5" s="25" t="s">
        <v>44</v>
      </c>
      <c r="AT5" s="25" t="s">
        <v>21</v>
      </c>
      <c r="AU5" s="25" t="s">
        <v>44</v>
      </c>
      <c r="AV5" s="25" t="s">
        <v>21</v>
      </c>
      <c r="AW5" s="25" t="s">
        <v>44</v>
      </c>
      <c r="AX5" s="70" t="s">
        <v>46</v>
      </c>
      <c r="AY5" s="71" t="s">
        <v>49</v>
      </c>
      <c r="BA5" s="12" t="s">
        <v>43</v>
      </c>
      <c r="BB5" s="25" t="s">
        <v>21</v>
      </c>
      <c r="BC5" s="25" t="s">
        <v>44</v>
      </c>
      <c r="BD5" s="25" t="s">
        <v>21</v>
      </c>
      <c r="BE5" s="25" t="s">
        <v>44</v>
      </c>
      <c r="BF5" s="25" t="s">
        <v>21</v>
      </c>
      <c r="BG5" s="25" t="s">
        <v>44</v>
      </c>
      <c r="BH5" s="25" t="s">
        <v>21</v>
      </c>
      <c r="BI5" s="25" t="s">
        <v>44</v>
      </c>
      <c r="BJ5" s="25" t="s">
        <v>21</v>
      </c>
      <c r="BK5" s="25" t="s">
        <v>44</v>
      </c>
      <c r="BL5" s="25" t="s">
        <v>21</v>
      </c>
      <c r="BM5" s="25" t="s">
        <v>44</v>
      </c>
      <c r="BN5" s="25" t="s">
        <v>21</v>
      </c>
      <c r="BO5" s="25" t="s">
        <v>44</v>
      </c>
      <c r="BP5" s="25" t="s">
        <v>21</v>
      </c>
      <c r="BQ5" s="25" t="s">
        <v>44</v>
      </c>
      <c r="BR5" s="25" t="s">
        <v>21</v>
      </c>
      <c r="BS5" s="25" t="s">
        <v>44</v>
      </c>
      <c r="BT5" s="25" t="s">
        <v>21</v>
      </c>
      <c r="BU5" s="25" t="s">
        <v>44</v>
      </c>
      <c r="BV5" s="25" t="s">
        <v>21</v>
      </c>
      <c r="BW5" s="25" t="s">
        <v>44</v>
      </c>
      <c r="BX5" s="70" t="s">
        <v>46</v>
      </c>
      <c r="BY5" s="4"/>
    </row>
    <row r="6">
      <c r="A6" s="77" t="s">
        <v>50</v>
      </c>
      <c r="B6" s="30">
        <v>30.0</v>
      </c>
      <c r="C6" s="31">
        <v>6.819228352862662</v>
      </c>
      <c r="D6" s="30">
        <v>11.0</v>
      </c>
      <c r="E6" s="31">
        <v>8.446689825198671</v>
      </c>
      <c r="F6" s="30">
        <v>21.0</v>
      </c>
      <c r="G6" s="31">
        <v>28.63757720979764</v>
      </c>
      <c r="H6" s="30">
        <v>28.0</v>
      </c>
      <c r="I6" s="31">
        <v>89.10208130081304</v>
      </c>
      <c r="J6" s="30">
        <v>6.0</v>
      </c>
      <c r="K6" s="31">
        <v>43.40833333333333</v>
      </c>
      <c r="L6" s="30">
        <v>4.0</v>
      </c>
      <c r="M6" s="31">
        <v>56.5081176470588</v>
      </c>
      <c r="N6" s="30">
        <v>1.0</v>
      </c>
      <c r="O6" s="31">
        <v>34.9</v>
      </c>
      <c r="P6" s="30"/>
      <c r="Q6" s="31"/>
      <c r="R6" s="30"/>
      <c r="S6" s="31"/>
      <c r="T6" s="30"/>
      <c r="U6" s="31"/>
      <c r="V6" s="30">
        <f t="shared" ref="V6:W6" si="1">B6+D6+F6+H6+J6+L6+N6+P6+R6+T6</f>
        <v>101</v>
      </c>
      <c r="W6" s="31">
        <f t="shared" si="1"/>
        <v>267.8220277</v>
      </c>
      <c r="X6" s="86">
        <f t="shared" ref="X6:X17" si="3">W6/V6</f>
        <v>2.651703244</v>
      </c>
      <c r="Y6" s="89">
        <f t="shared" ref="Y6:Y17" si="4">AX6</f>
        <v>2.850498521</v>
      </c>
      <c r="AA6" s="77" t="s">
        <v>50</v>
      </c>
      <c r="AB6" s="30">
        <v>49.0</v>
      </c>
      <c r="AC6" s="31">
        <v>9.959701083823342</v>
      </c>
      <c r="AD6" s="30">
        <v>21.0</v>
      </c>
      <c r="AE6" s="31">
        <v>15.430817888233639</v>
      </c>
      <c r="AF6" s="30">
        <v>14.0</v>
      </c>
      <c r="AG6" s="31">
        <v>19.521333333333327</v>
      </c>
      <c r="AH6" s="30">
        <v>23.0</v>
      </c>
      <c r="AI6" s="31">
        <v>68.48871130952381</v>
      </c>
      <c r="AJ6" s="30">
        <v>9.0</v>
      </c>
      <c r="AK6" s="31">
        <v>64.90833333333333</v>
      </c>
      <c r="AL6" s="30">
        <v>7.0</v>
      </c>
      <c r="AM6" s="31">
        <v>93.2726666666667</v>
      </c>
      <c r="AN6" s="30">
        <v>3.0</v>
      </c>
      <c r="AO6" s="31">
        <v>87.58125</v>
      </c>
      <c r="AP6" s="30"/>
      <c r="AQ6" s="31"/>
      <c r="AR6" s="30"/>
      <c r="AS6" s="31"/>
      <c r="AT6" s="30"/>
      <c r="AU6" s="31"/>
      <c r="AV6" s="30">
        <v>126.0</v>
      </c>
      <c r="AW6" s="31">
        <v>359.16281361491417</v>
      </c>
      <c r="AX6" s="86">
        <f t="shared" ref="AX6:AX17" si="5">AW6/AV6</f>
        <v>2.850498521</v>
      </c>
      <c r="AY6" s="89">
        <f t="shared" ref="AY6:AY17" si="6">BX6</f>
        <v>3.071838243</v>
      </c>
      <c r="BA6" s="77" t="s">
        <v>50</v>
      </c>
      <c r="BB6" s="30">
        <v>37.0</v>
      </c>
      <c r="BC6" s="31">
        <v>8.432537</v>
      </c>
      <c r="BD6" s="30">
        <v>26.0</v>
      </c>
      <c r="BE6" s="31">
        <v>19.39487</v>
      </c>
      <c r="BF6" s="30">
        <v>13.0</v>
      </c>
      <c r="BG6" s="31">
        <v>17.432499999999997</v>
      </c>
      <c r="BH6" s="30">
        <v>37.0</v>
      </c>
      <c r="BI6" s="31">
        <v>118.02065400000004</v>
      </c>
      <c r="BJ6" s="30">
        <v>16.0</v>
      </c>
      <c r="BK6" s="31">
        <v>117.595543</v>
      </c>
      <c r="BL6" s="30">
        <v>11.0</v>
      </c>
      <c r="BM6" s="31">
        <v>149.18124999999998</v>
      </c>
      <c r="BN6" s="30"/>
      <c r="BO6" s="31"/>
      <c r="BP6" s="30"/>
      <c r="BQ6" s="31"/>
      <c r="BR6" s="30"/>
      <c r="BS6" s="31"/>
      <c r="BT6" s="30"/>
      <c r="BU6" s="31"/>
      <c r="BV6" s="30">
        <v>140.0</v>
      </c>
      <c r="BW6" s="31">
        <v>430.057354</v>
      </c>
      <c r="BX6" s="86">
        <f t="shared" ref="BX6:BX17" si="7">BW6/BV6</f>
        <v>3.071838243</v>
      </c>
      <c r="BY6" s="95"/>
      <c r="CX6" s="95">
        <f t="shared" ref="CX6:CX17" si="8">AX6-BX6</f>
        <v>-0.2213397221</v>
      </c>
    </row>
    <row r="7">
      <c r="A7" s="96" t="s">
        <v>53</v>
      </c>
      <c r="B7" s="37">
        <v>173.0</v>
      </c>
      <c r="C7" s="38">
        <v>39.363927857347946</v>
      </c>
      <c r="D7" s="37">
        <v>84.0</v>
      </c>
      <c r="E7" s="38">
        <v>60.995395584523216</v>
      </c>
      <c r="F7" s="37">
        <v>89.0</v>
      </c>
      <c r="G7" s="38">
        <v>129.52846721514146</v>
      </c>
      <c r="H7" s="37">
        <v>148.0</v>
      </c>
      <c r="I7" s="38">
        <v>468.87358977445314</v>
      </c>
      <c r="J7" s="37">
        <v>60.0</v>
      </c>
      <c r="K7" s="38">
        <v>413.1307984559896</v>
      </c>
      <c r="L7" s="37">
        <v>35.0</v>
      </c>
      <c r="M7" s="38">
        <v>489.503914266799</v>
      </c>
      <c r="N7" s="37">
        <v>6.0</v>
      </c>
      <c r="O7" s="38">
        <v>135.0233333333333</v>
      </c>
      <c r="P7" s="37">
        <v>1.0</v>
      </c>
      <c r="Q7" s="38">
        <v>60.724</v>
      </c>
      <c r="R7" s="37"/>
      <c r="S7" s="38"/>
      <c r="T7" s="37"/>
      <c r="U7" s="38"/>
      <c r="V7" s="37">
        <f t="shared" ref="V7:W7" si="2">B7+D7+F7+H7+J7+L7+N7+P7+R7+T7</f>
        <v>596</v>
      </c>
      <c r="W7" s="38">
        <f t="shared" si="2"/>
        <v>1797.143426</v>
      </c>
      <c r="X7" s="101">
        <f t="shared" si="3"/>
        <v>3.01534132</v>
      </c>
      <c r="Y7" s="103">
        <f t="shared" si="4"/>
        <v>2.81538386</v>
      </c>
      <c r="AA7" s="96" t="s">
        <v>53</v>
      </c>
      <c r="AB7" s="37">
        <v>234.0</v>
      </c>
      <c r="AC7" s="38">
        <v>45.452264153372624</v>
      </c>
      <c r="AD7" s="37">
        <v>107.0</v>
      </c>
      <c r="AE7" s="38">
        <v>77.40329100076102</v>
      </c>
      <c r="AF7" s="37">
        <v>98.0</v>
      </c>
      <c r="AG7" s="38">
        <v>141.19311904761906</v>
      </c>
      <c r="AH7" s="37">
        <v>146.0</v>
      </c>
      <c r="AI7" s="38">
        <v>440.3541649019332</v>
      </c>
      <c r="AJ7" s="37">
        <v>73.0</v>
      </c>
      <c r="AK7" s="38">
        <v>515.8060605686965</v>
      </c>
      <c r="AL7" s="37">
        <v>40.0</v>
      </c>
      <c r="AM7" s="38">
        <v>545.417489451477</v>
      </c>
      <c r="AN7" s="37">
        <v>9.0</v>
      </c>
      <c r="AO7" s="38">
        <v>224.85</v>
      </c>
      <c r="AP7" s="37"/>
      <c r="AQ7" s="38"/>
      <c r="AR7" s="37"/>
      <c r="AS7" s="38"/>
      <c r="AT7" s="37"/>
      <c r="AU7" s="38"/>
      <c r="AV7" s="37">
        <v>707.0</v>
      </c>
      <c r="AW7" s="38">
        <v>1990.4763891238583</v>
      </c>
      <c r="AX7" s="101">
        <f t="shared" si="5"/>
        <v>2.81538386</v>
      </c>
      <c r="AY7" s="103">
        <f t="shared" si="6"/>
        <v>4.079050881</v>
      </c>
      <c r="BA7" s="96" t="s">
        <v>53</v>
      </c>
      <c r="BB7" s="37">
        <v>176.0</v>
      </c>
      <c r="BC7" s="38">
        <v>40.61462100000001</v>
      </c>
      <c r="BD7" s="37">
        <v>102.0</v>
      </c>
      <c r="BE7" s="38">
        <v>70.986535</v>
      </c>
      <c r="BF7" s="37">
        <v>134.0</v>
      </c>
      <c r="BG7" s="38">
        <v>191.051025</v>
      </c>
      <c r="BH7" s="37">
        <v>191.0</v>
      </c>
      <c r="BI7" s="38">
        <v>597.6441249999999</v>
      </c>
      <c r="BJ7" s="37">
        <v>92.0</v>
      </c>
      <c r="BK7" s="38">
        <v>646.64385</v>
      </c>
      <c r="BL7" s="37">
        <v>55.0</v>
      </c>
      <c r="BM7" s="38">
        <v>700.3633279999998</v>
      </c>
      <c r="BN7" s="37">
        <v>22.0</v>
      </c>
      <c r="BO7" s="38">
        <v>632.455</v>
      </c>
      <c r="BP7" s="37">
        <v>4.0</v>
      </c>
      <c r="BQ7" s="38">
        <v>285.585</v>
      </c>
      <c r="BR7" s="37"/>
      <c r="BS7" s="38"/>
      <c r="BT7" s="37"/>
      <c r="BU7" s="38"/>
      <c r="BV7" s="37">
        <v>776.0</v>
      </c>
      <c r="BW7" s="38">
        <v>3165.3434840000027</v>
      </c>
      <c r="BX7" s="101">
        <f t="shared" si="7"/>
        <v>4.079050881</v>
      </c>
      <c r="BY7" s="95"/>
      <c r="CX7" s="95">
        <f t="shared" si="8"/>
        <v>-1.263667021</v>
      </c>
    </row>
    <row r="8">
      <c r="A8" s="96" t="s">
        <v>54</v>
      </c>
      <c r="B8" s="37">
        <v>865.0</v>
      </c>
      <c r="C8" s="38">
        <v>202.0087019066702</v>
      </c>
      <c r="D8" s="37">
        <v>513.0</v>
      </c>
      <c r="E8" s="38">
        <v>379.1718920519376</v>
      </c>
      <c r="F8" s="37">
        <v>661.0</v>
      </c>
      <c r="G8" s="38">
        <v>960.0668629752408</v>
      </c>
      <c r="H8" s="37">
        <v>774.0</v>
      </c>
      <c r="I8" s="38">
        <v>2503.069999421168</v>
      </c>
      <c r="J8" s="37">
        <v>428.0</v>
      </c>
      <c r="K8" s="38">
        <v>2996.780825803147</v>
      </c>
      <c r="L8" s="37">
        <v>204.0</v>
      </c>
      <c r="M8" s="38">
        <v>2857.162650462373</v>
      </c>
      <c r="N8" s="37">
        <v>80.0</v>
      </c>
      <c r="O8" s="38">
        <v>2233.0670488322717</v>
      </c>
      <c r="P8" s="37">
        <v>9.0</v>
      </c>
      <c r="Q8" s="38">
        <v>555.5073333333333</v>
      </c>
      <c r="R8" s="37">
        <v>3.0</v>
      </c>
      <c r="S8" s="38">
        <v>343.154</v>
      </c>
      <c r="T8" s="37"/>
      <c r="U8" s="38"/>
      <c r="V8" s="37">
        <f t="shared" ref="V8:W8" si="9">B8+D8+F8+H8+J8+L8+N8+P8+R8+T8</f>
        <v>3537</v>
      </c>
      <c r="W8" s="38">
        <f t="shared" si="9"/>
        <v>13029.98931</v>
      </c>
      <c r="X8" s="101">
        <f t="shared" si="3"/>
        <v>3.6839099</v>
      </c>
      <c r="Y8" s="103">
        <f t="shared" si="4"/>
        <v>3.652141154</v>
      </c>
      <c r="AA8" s="96" t="s">
        <v>54</v>
      </c>
      <c r="AB8" s="37">
        <v>1606.0</v>
      </c>
      <c r="AC8" s="38">
        <v>329.12841074223064</v>
      </c>
      <c r="AD8" s="37">
        <v>590.0</v>
      </c>
      <c r="AE8" s="38">
        <v>431.96695359787645</v>
      </c>
      <c r="AF8" s="37">
        <v>717.0</v>
      </c>
      <c r="AG8" s="38">
        <v>1051.8363161268785</v>
      </c>
      <c r="AH8" s="37">
        <v>931.0</v>
      </c>
      <c r="AI8" s="38">
        <v>3051.9676316132372</v>
      </c>
      <c r="AJ8" s="37">
        <v>601.0</v>
      </c>
      <c r="AK8" s="38">
        <v>4247.858118179959</v>
      </c>
      <c r="AL8" s="37">
        <v>296.0</v>
      </c>
      <c r="AM8" s="38">
        <v>4066.676280030607</v>
      </c>
      <c r="AN8" s="37">
        <v>113.0</v>
      </c>
      <c r="AO8" s="38">
        <v>3276.7915661681127</v>
      </c>
      <c r="AP8" s="37">
        <v>12.0</v>
      </c>
      <c r="AQ8" s="38">
        <v>840.88</v>
      </c>
      <c r="AR8" s="37">
        <v>3.0</v>
      </c>
      <c r="AS8" s="38">
        <v>485.17</v>
      </c>
      <c r="AT8" s="37"/>
      <c r="AU8" s="38"/>
      <c r="AV8" s="37">
        <v>4869.0</v>
      </c>
      <c r="AW8" s="38">
        <v>17782.275276458873</v>
      </c>
      <c r="AX8" s="101">
        <f t="shared" si="5"/>
        <v>3.652141154</v>
      </c>
      <c r="AY8" s="103">
        <f t="shared" si="6"/>
        <v>4.863563305</v>
      </c>
      <c r="BA8" s="96" t="s">
        <v>54</v>
      </c>
      <c r="BB8" s="37">
        <v>759.0</v>
      </c>
      <c r="BC8" s="38">
        <v>188.16186299999995</v>
      </c>
      <c r="BD8" s="37">
        <v>524.0</v>
      </c>
      <c r="BE8" s="38">
        <v>372.34845399999983</v>
      </c>
      <c r="BF8" s="37">
        <v>749.0</v>
      </c>
      <c r="BG8" s="38">
        <v>1076.0276540000007</v>
      </c>
      <c r="BH8" s="37">
        <v>977.0</v>
      </c>
      <c r="BI8" s="38">
        <v>3160.4220780000014</v>
      </c>
      <c r="BJ8" s="37">
        <v>675.0</v>
      </c>
      <c r="BK8" s="38">
        <v>4815.818915999999</v>
      </c>
      <c r="BL8" s="37">
        <v>381.0</v>
      </c>
      <c r="BM8" s="38">
        <v>5235.978075999999</v>
      </c>
      <c r="BN8" s="37">
        <v>151.0</v>
      </c>
      <c r="BO8" s="38">
        <v>4407.469509999999</v>
      </c>
      <c r="BP8" s="37">
        <v>14.0</v>
      </c>
      <c r="BQ8" s="38">
        <v>915.6169199999999</v>
      </c>
      <c r="BR8" s="37">
        <v>3.0</v>
      </c>
      <c r="BS8" s="38">
        <v>415.62</v>
      </c>
      <c r="BT8" s="37"/>
      <c r="BU8" s="38"/>
      <c r="BV8" s="37">
        <v>4233.0</v>
      </c>
      <c r="BW8" s="38">
        <v>20587.463471000014</v>
      </c>
      <c r="BX8" s="101">
        <f t="shared" si="7"/>
        <v>4.863563305</v>
      </c>
      <c r="BY8" s="95"/>
      <c r="CX8" s="95">
        <f t="shared" si="8"/>
        <v>-1.211422152</v>
      </c>
    </row>
    <row r="9">
      <c r="A9" s="96" t="s">
        <v>55</v>
      </c>
      <c r="B9" s="37">
        <v>2741.0</v>
      </c>
      <c r="C9" s="38">
        <v>655.6683699750182</v>
      </c>
      <c r="D9" s="37">
        <v>1636.0</v>
      </c>
      <c r="E9" s="38">
        <v>1213.4274976865272</v>
      </c>
      <c r="F9" s="37">
        <v>1979.0</v>
      </c>
      <c r="G9" s="38">
        <v>2888.663666212554</v>
      </c>
      <c r="H9" s="37">
        <v>2486.0</v>
      </c>
      <c r="I9" s="38">
        <v>8121.710331531199</v>
      </c>
      <c r="J9" s="37">
        <v>1622.0</v>
      </c>
      <c r="K9" s="38">
        <v>11592.201304007105</v>
      </c>
      <c r="L9" s="37">
        <v>820.0</v>
      </c>
      <c r="M9" s="38">
        <v>11332.852463077204</v>
      </c>
      <c r="N9" s="37">
        <v>353.0</v>
      </c>
      <c r="O9" s="38">
        <v>10043.4634004548</v>
      </c>
      <c r="P9" s="37">
        <v>33.0</v>
      </c>
      <c r="Q9" s="38">
        <v>2128.731712760482</v>
      </c>
      <c r="R9" s="37">
        <v>7.0</v>
      </c>
      <c r="S9" s="38">
        <v>928.5149999999999</v>
      </c>
      <c r="T9" s="37"/>
      <c r="U9" s="38"/>
      <c r="V9" s="37">
        <f t="shared" ref="V9:W9" si="10">B9+D9+F9+H9+J9+L9+N9+P9+R9+T9</f>
        <v>11677</v>
      </c>
      <c r="W9" s="38">
        <f t="shared" si="10"/>
        <v>48905.23375</v>
      </c>
      <c r="X9" s="101">
        <f t="shared" si="3"/>
        <v>4.188167658</v>
      </c>
      <c r="Y9" s="103">
        <f t="shared" si="4"/>
        <v>4.289549482</v>
      </c>
      <c r="AA9" s="96" t="s">
        <v>55</v>
      </c>
      <c r="AB9" s="37">
        <v>5098.0</v>
      </c>
      <c r="AC9" s="38">
        <v>998.0681653833345</v>
      </c>
      <c r="AD9" s="37">
        <v>1680.0</v>
      </c>
      <c r="AE9" s="38">
        <v>1244.417629377263</v>
      </c>
      <c r="AF9" s="37">
        <v>1976.0</v>
      </c>
      <c r="AG9" s="38">
        <v>2870.6056732341735</v>
      </c>
      <c r="AH9" s="37">
        <v>2764.0</v>
      </c>
      <c r="AI9" s="38">
        <v>9145.670491617322</v>
      </c>
      <c r="AJ9" s="37">
        <v>1802.0</v>
      </c>
      <c r="AK9" s="38">
        <v>12873.88718314051</v>
      </c>
      <c r="AL9" s="37">
        <v>1124.0</v>
      </c>
      <c r="AM9" s="38">
        <v>15551.540487106682</v>
      </c>
      <c r="AN9" s="37">
        <v>506.0</v>
      </c>
      <c r="AO9" s="38">
        <v>14566.204696875166</v>
      </c>
      <c r="AP9" s="37">
        <v>52.0</v>
      </c>
      <c r="AQ9" s="38">
        <v>3421.958830845771</v>
      </c>
      <c r="AR9" s="37">
        <v>23.0</v>
      </c>
      <c r="AS9" s="38">
        <v>3778.1278165349563</v>
      </c>
      <c r="AT9" s="37"/>
      <c r="AU9" s="38"/>
      <c r="AV9" s="37">
        <v>15025.0</v>
      </c>
      <c r="AW9" s="38">
        <v>64450.48097411498</v>
      </c>
      <c r="AX9" s="101">
        <f t="shared" si="5"/>
        <v>4.289549482</v>
      </c>
      <c r="AY9" s="103">
        <f t="shared" si="6"/>
        <v>7.285523465</v>
      </c>
      <c r="BA9" s="96" t="s">
        <v>55</v>
      </c>
      <c r="BB9" s="37">
        <v>1810.0</v>
      </c>
      <c r="BC9" s="38">
        <v>463.0239350000003</v>
      </c>
      <c r="BD9" s="37">
        <v>1300.0</v>
      </c>
      <c r="BE9" s="38">
        <v>936.4484380000004</v>
      </c>
      <c r="BF9" s="37">
        <v>1798.0</v>
      </c>
      <c r="BG9" s="38">
        <v>2601.3696849999974</v>
      </c>
      <c r="BH9" s="37">
        <v>2996.0</v>
      </c>
      <c r="BI9" s="38">
        <v>9849.804428999976</v>
      </c>
      <c r="BJ9" s="37">
        <v>2257.0</v>
      </c>
      <c r="BK9" s="38">
        <v>16010.36333100002</v>
      </c>
      <c r="BL9" s="37">
        <v>1504.0</v>
      </c>
      <c r="BM9" s="38">
        <v>20851.063916000017</v>
      </c>
      <c r="BN9" s="37">
        <v>806.0</v>
      </c>
      <c r="BO9" s="38">
        <v>23544.436991000013</v>
      </c>
      <c r="BP9" s="37">
        <v>126.0</v>
      </c>
      <c r="BQ9" s="38">
        <v>8487.608345999999</v>
      </c>
      <c r="BR9" s="37">
        <v>42.0</v>
      </c>
      <c r="BS9" s="38">
        <v>7903.405940999999</v>
      </c>
      <c r="BT9" s="37">
        <v>2.0</v>
      </c>
      <c r="BU9" s="38">
        <v>1448.77711</v>
      </c>
      <c r="BV9" s="37">
        <v>12641.0</v>
      </c>
      <c r="BW9" s="38">
        <v>92096.30212200005</v>
      </c>
      <c r="BX9" s="101">
        <f t="shared" si="7"/>
        <v>7.285523465</v>
      </c>
      <c r="BY9" s="95"/>
      <c r="CX9" s="95">
        <f t="shared" si="8"/>
        <v>-2.995973983</v>
      </c>
    </row>
    <row r="10">
      <c r="A10" s="96" t="s">
        <v>56</v>
      </c>
      <c r="B10" s="37">
        <v>3655.0</v>
      </c>
      <c r="C10" s="38">
        <v>897.9480890070552</v>
      </c>
      <c r="D10" s="37">
        <v>2326.0</v>
      </c>
      <c r="E10" s="38">
        <v>1720.3678066503242</v>
      </c>
      <c r="F10" s="37">
        <v>3075.0</v>
      </c>
      <c r="G10" s="38">
        <v>4502.956993677962</v>
      </c>
      <c r="H10" s="37">
        <v>4735.0</v>
      </c>
      <c r="I10" s="38">
        <v>15587.84536324353</v>
      </c>
      <c r="J10" s="37">
        <v>3069.0</v>
      </c>
      <c r="K10" s="38">
        <v>21968.1088806477</v>
      </c>
      <c r="L10" s="37">
        <v>2107.0</v>
      </c>
      <c r="M10" s="38">
        <v>29412.717118773453</v>
      </c>
      <c r="N10" s="37">
        <v>1143.0</v>
      </c>
      <c r="O10" s="38">
        <v>33358.833702105716</v>
      </c>
      <c r="P10" s="37">
        <v>172.0</v>
      </c>
      <c r="Q10" s="38">
        <v>11223.26576671931</v>
      </c>
      <c r="R10" s="37">
        <v>56.0</v>
      </c>
      <c r="S10" s="38">
        <v>9049.569557793813</v>
      </c>
      <c r="T10" s="37">
        <v>4.0</v>
      </c>
      <c r="U10" s="38">
        <v>2710.239305107637</v>
      </c>
      <c r="V10" s="37">
        <f t="shared" ref="V10:W10" si="11">B10+D10+F10+H10+J10+L10+N10+P10+R10+T10</f>
        <v>20342</v>
      </c>
      <c r="W10" s="38">
        <f t="shared" si="11"/>
        <v>130431.8526</v>
      </c>
      <c r="X10" s="101">
        <f t="shared" si="3"/>
        <v>6.411948313</v>
      </c>
      <c r="Y10" s="103">
        <f t="shared" si="4"/>
        <v>6.736292885</v>
      </c>
      <c r="AA10" s="96" t="s">
        <v>56</v>
      </c>
      <c r="AB10" s="37">
        <v>5780.0</v>
      </c>
      <c r="AC10" s="38">
        <v>1270.307658512869</v>
      </c>
      <c r="AD10" s="37">
        <v>2235.0</v>
      </c>
      <c r="AE10" s="38">
        <v>1669.7323128281128</v>
      </c>
      <c r="AF10" s="37">
        <v>2900.0</v>
      </c>
      <c r="AG10" s="38">
        <v>4291.226424150024</v>
      </c>
      <c r="AH10" s="37">
        <v>4513.0</v>
      </c>
      <c r="AI10" s="38">
        <v>15022.411499567113</v>
      </c>
      <c r="AJ10" s="37">
        <v>3403.0</v>
      </c>
      <c r="AK10" s="38">
        <v>24366.84519298438</v>
      </c>
      <c r="AL10" s="37">
        <v>2388.0</v>
      </c>
      <c r="AM10" s="38">
        <v>33367.37640153357</v>
      </c>
      <c r="AN10" s="37">
        <v>1391.0</v>
      </c>
      <c r="AO10" s="38">
        <v>40800.42066894133</v>
      </c>
      <c r="AP10" s="37">
        <v>203.0</v>
      </c>
      <c r="AQ10" s="38">
        <v>13699.494770817942</v>
      </c>
      <c r="AR10" s="37">
        <v>79.0</v>
      </c>
      <c r="AS10" s="38">
        <v>13317.932780968038</v>
      </c>
      <c r="AT10" s="37">
        <v>8.0</v>
      </c>
      <c r="AU10" s="38">
        <v>6455.359363742075</v>
      </c>
      <c r="AV10" s="37">
        <v>22900.0</v>
      </c>
      <c r="AW10" s="38">
        <v>154261.10707404485</v>
      </c>
      <c r="AX10" s="101">
        <f t="shared" si="5"/>
        <v>6.736292885</v>
      </c>
      <c r="AY10" s="103">
        <f t="shared" si="6"/>
        <v>8.948843955</v>
      </c>
      <c r="BA10" s="96" t="s">
        <v>56</v>
      </c>
      <c r="BB10" s="37">
        <v>1923.0</v>
      </c>
      <c r="BC10" s="38">
        <v>515.0277049999995</v>
      </c>
      <c r="BD10" s="37">
        <v>1446.0</v>
      </c>
      <c r="BE10" s="38">
        <v>1030.2504830000005</v>
      </c>
      <c r="BF10" s="37">
        <v>2342.0</v>
      </c>
      <c r="BG10" s="38">
        <v>3412.336057000001</v>
      </c>
      <c r="BH10" s="37">
        <v>4321.0</v>
      </c>
      <c r="BI10" s="38">
        <v>14362.912728000034</v>
      </c>
      <c r="BJ10" s="37">
        <v>3613.0</v>
      </c>
      <c r="BK10" s="38">
        <v>25764.085859</v>
      </c>
      <c r="BL10" s="37">
        <v>2712.0</v>
      </c>
      <c r="BM10" s="38">
        <v>37865.632688000056</v>
      </c>
      <c r="BN10" s="37">
        <v>1613.0</v>
      </c>
      <c r="BO10" s="38">
        <v>46966.5652940001</v>
      </c>
      <c r="BP10" s="37">
        <v>246.0</v>
      </c>
      <c r="BQ10" s="38">
        <v>16408.037673000003</v>
      </c>
      <c r="BR10" s="37">
        <v>77.0</v>
      </c>
      <c r="BS10" s="38">
        <v>14067.370208000002</v>
      </c>
      <c r="BT10" s="37">
        <v>5.0</v>
      </c>
      <c r="BU10" s="38">
        <v>3353.72799</v>
      </c>
      <c r="BV10" s="37">
        <v>18298.0</v>
      </c>
      <c r="BW10" s="38">
        <v>163745.94668499997</v>
      </c>
      <c r="BX10" s="101">
        <f t="shared" si="7"/>
        <v>8.948843955</v>
      </c>
      <c r="BY10" s="95"/>
      <c r="CX10" s="95">
        <f t="shared" si="8"/>
        <v>-2.212551069</v>
      </c>
    </row>
    <row r="11">
      <c r="A11" s="96" t="s">
        <v>57</v>
      </c>
      <c r="B11" s="37">
        <v>3363.0</v>
      </c>
      <c r="C11" s="38">
        <v>833.0494766855409</v>
      </c>
      <c r="D11" s="37">
        <v>2196.0</v>
      </c>
      <c r="E11" s="38">
        <v>1634.6323810591575</v>
      </c>
      <c r="F11" s="37">
        <v>3185.0</v>
      </c>
      <c r="G11" s="38">
        <v>4685.740169288234</v>
      </c>
      <c r="H11" s="37">
        <v>5217.0</v>
      </c>
      <c r="I11" s="38">
        <v>17351.65923035659</v>
      </c>
      <c r="J11" s="37">
        <v>4056.0</v>
      </c>
      <c r="K11" s="38">
        <v>29176.230800564772</v>
      </c>
      <c r="L11" s="37">
        <v>2867.0</v>
      </c>
      <c r="M11" s="38">
        <v>40098.77595102131</v>
      </c>
      <c r="N11" s="37">
        <v>1565.0</v>
      </c>
      <c r="O11" s="38">
        <v>46095.285384119125</v>
      </c>
      <c r="P11" s="37">
        <v>225.0</v>
      </c>
      <c r="Q11" s="38">
        <v>14931.21003654664</v>
      </c>
      <c r="R11" s="37">
        <v>64.0</v>
      </c>
      <c r="S11" s="38">
        <v>10909.800454034807</v>
      </c>
      <c r="T11" s="37">
        <v>5.0</v>
      </c>
      <c r="U11" s="38">
        <v>3449.29</v>
      </c>
      <c r="V11" s="37">
        <f t="shared" ref="V11:W11" si="12">B11+D11+F11+H11+J11+L11+N11+P11+R11+T11</f>
        <v>22743</v>
      </c>
      <c r="W11" s="38">
        <f t="shared" si="12"/>
        <v>169165.6739</v>
      </c>
      <c r="X11" s="101">
        <f t="shared" si="3"/>
        <v>7.438142456</v>
      </c>
      <c r="Y11" s="103">
        <f t="shared" si="4"/>
        <v>7.081212195</v>
      </c>
      <c r="AA11" s="96" t="s">
        <v>57</v>
      </c>
      <c r="AB11" s="37">
        <v>5003.0</v>
      </c>
      <c r="AC11" s="38">
        <v>1155.5995087947904</v>
      </c>
      <c r="AD11" s="37">
        <v>2090.0</v>
      </c>
      <c r="AE11" s="38">
        <v>1573.8608571595134</v>
      </c>
      <c r="AF11" s="37">
        <v>2948.0</v>
      </c>
      <c r="AG11" s="38">
        <v>4372.467599960788</v>
      </c>
      <c r="AH11" s="37">
        <v>5018.0</v>
      </c>
      <c r="AI11" s="38">
        <v>16880.108641853873</v>
      </c>
      <c r="AJ11" s="37">
        <v>4140.0</v>
      </c>
      <c r="AK11" s="38">
        <v>29898.870000369432</v>
      </c>
      <c r="AL11" s="37">
        <v>3070.0</v>
      </c>
      <c r="AM11" s="38">
        <v>43060.6912627878</v>
      </c>
      <c r="AN11" s="37">
        <v>1663.0</v>
      </c>
      <c r="AO11" s="38">
        <v>48375.5939218212</v>
      </c>
      <c r="AP11" s="37">
        <v>228.0</v>
      </c>
      <c r="AQ11" s="38">
        <v>14954.516873714234</v>
      </c>
      <c r="AR11" s="37">
        <v>52.0</v>
      </c>
      <c r="AS11" s="38">
        <v>8689.297698650618</v>
      </c>
      <c r="AT11" s="37">
        <v>3.0</v>
      </c>
      <c r="AU11" s="38">
        <v>2510.54694844158</v>
      </c>
      <c r="AV11" s="37">
        <v>24215.0</v>
      </c>
      <c r="AW11" s="38">
        <v>171471.55331355397</v>
      </c>
      <c r="AX11" s="101">
        <f t="shared" si="5"/>
        <v>7.081212195</v>
      </c>
      <c r="AY11" s="103">
        <f t="shared" si="6"/>
        <v>8.510131407</v>
      </c>
      <c r="BA11" s="96" t="s">
        <v>57</v>
      </c>
      <c r="BB11" s="37">
        <v>1774.0</v>
      </c>
      <c r="BC11" s="38">
        <v>494.19358400000044</v>
      </c>
      <c r="BD11" s="37">
        <v>1394.0</v>
      </c>
      <c r="BE11" s="38">
        <v>1002.0839279999999</v>
      </c>
      <c r="BF11" s="37">
        <v>2359.0</v>
      </c>
      <c r="BG11" s="38">
        <v>3451.2462020000003</v>
      </c>
      <c r="BH11" s="37">
        <v>4379.0</v>
      </c>
      <c r="BI11" s="38">
        <v>14589.612081</v>
      </c>
      <c r="BJ11" s="37">
        <v>3723.0</v>
      </c>
      <c r="BK11" s="38">
        <v>26731.69421300003</v>
      </c>
      <c r="BL11" s="37">
        <v>2971.0</v>
      </c>
      <c r="BM11" s="38">
        <v>41445.22846799999</v>
      </c>
      <c r="BN11" s="37">
        <v>1677.0</v>
      </c>
      <c r="BO11" s="38">
        <v>48738.065908999946</v>
      </c>
      <c r="BP11" s="37">
        <v>224.0</v>
      </c>
      <c r="BQ11" s="38">
        <v>14536.985776999998</v>
      </c>
      <c r="BR11" s="37">
        <v>41.0</v>
      </c>
      <c r="BS11" s="38">
        <v>6108.09335</v>
      </c>
      <c r="BT11" s="37">
        <v>1.0</v>
      </c>
      <c r="BU11" s="38">
        <v>706.163175</v>
      </c>
      <c r="BV11" s="37">
        <v>18543.0</v>
      </c>
      <c r="BW11" s="38">
        <v>157803.36668699974</v>
      </c>
      <c r="BX11" s="101">
        <f t="shared" si="7"/>
        <v>8.510131407</v>
      </c>
      <c r="BY11" s="95"/>
      <c r="CX11" s="95">
        <f t="shared" si="8"/>
        <v>-1.428919212</v>
      </c>
    </row>
    <row r="12">
      <c r="A12" s="96" t="s">
        <v>59</v>
      </c>
      <c r="B12" s="37">
        <v>2544.0</v>
      </c>
      <c r="C12" s="38">
        <v>638.1973753732619</v>
      </c>
      <c r="D12" s="37">
        <v>1719.0</v>
      </c>
      <c r="E12" s="38">
        <v>1282.6671435645333</v>
      </c>
      <c r="F12" s="37">
        <v>2475.0</v>
      </c>
      <c r="G12" s="38">
        <v>3652.474888805666</v>
      </c>
      <c r="H12" s="37">
        <v>4208.0</v>
      </c>
      <c r="I12" s="38">
        <v>14057.983051392237</v>
      </c>
      <c r="J12" s="37">
        <v>3421.0</v>
      </c>
      <c r="K12" s="38">
        <v>24538.98434070492</v>
      </c>
      <c r="L12" s="37">
        <v>2537.0</v>
      </c>
      <c r="M12" s="38">
        <v>35586.7286814851</v>
      </c>
      <c r="N12" s="37">
        <v>1398.0</v>
      </c>
      <c r="O12" s="38">
        <v>40209.850694122484</v>
      </c>
      <c r="P12" s="37">
        <v>183.0</v>
      </c>
      <c r="Q12" s="38">
        <v>11811.779541518075</v>
      </c>
      <c r="R12" s="37">
        <v>26.0</v>
      </c>
      <c r="S12" s="38">
        <v>3802.0116666666668</v>
      </c>
      <c r="T12" s="37"/>
      <c r="U12" s="38"/>
      <c r="V12" s="37">
        <f t="shared" ref="V12:W12" si="13">B12+D12+F12+H12+J12+L12+N12+P12+R12+T12</f>
        <v>18511</v>
      </c>
      <c r="W12" s="38">
        <f t="shared" si="13"/>
        <v>135580.6774</v>
      </c>
      <c r="X12" s="101">
        <f t="shared" si="3"/>
        <v>7.324330257</v>
      </c>
      <c r="Y12" s="103">
        <f t="shared" si="4"/>
        <v>7.135635914</v>
      </c>
      <c r="AA12" s="96" t="s">
        <v>59</v>
      </c>
      <c r="AB12" s="37">
        <v>3494.0</v>
      </c>
      <c r="AC12" s="38">
        <v>828.4558893936743</v>
      </c>
      <c r="AD12" s="37">
        <v>1575.0</v>
      </c>
      <c r="AE12" s="38">
        <v>1182.652746973262</v>
      </c>
      <c r="AF12" s="37">
        <v>2299.0</v>
      </c>
      <c r="AG12" s="38">
        <v>3450.915555781703</v>
      </c>
      <c r="AH12" s="37">
        <v>4075.0</v>
      </c>
      <c r="AI12" s="38">
        <v>13846.581593482548</v>
      </c>
      <c r="AJ12" s="37">
        <v>3295.0</v>
      </c>
      <c r="AK12" s="38">
        <v>23733.364145322717</v>
      </c>
      <c r="AL12" s="37">
        <v>2564.0</v>
      </c>
      <c r="AM12" s="38">
        <v>35933.70347192352</v>
      </c>
      <c r="AN12" s="37">
        <v>1373.0</v>
      </c>
      <c r="AO12" s="38">
        <v>39856.77241697133</v>
      </c>
      <c r="AP12" s="37">
        <v>176.0</v>
      </c>
      <c r="AQ12" s="38">
        <v>11427.753355623174</v>
      </c>
      <c r="AR12" s="37">
        <v>26.0</v>
      </c>
      <c r="AS12" s="38">
        <v>3726.996666666667</v>
      </c>
      <c r="AT12" s="37">
        <v>1.0</v>
      </c>
      <c r="AU12" s="38">
        <v>719.3389408867</v>
      </c>
      <c r="AV12" s="37">
        <v>18878.0</v>
      </c>
      <c r="AW12" s="38">
        <v>134706.53478302518</v>
      </c>
      <c r="AX12" s="101">
        <f t="shared" si="5"/>
        <v>7.135635914</v>
      </c>
      <c r="AY12" s="103">
        <f t="shared" si="6"/>
        <v>8.510678606</v>
      </c>
      <c r="BA12" s="96" t="s">
        <v>59</v>
      </c>
      <c r="BB12" s="37">
        <v>1271.0</v>
      </c>
      <c r="BC12" s="38">
        <v>353.16250999999966</v>
      </c>
      <c r="BD12" s="37">
        <v>1086.0</v>
      </c>
      <c r="BE12" s="38">
        <v>780.8990769999992</v>
      </c>
      <c r="BF12" s="37">
        <v>1934.0</v>
      </c>
      <c r="BG12" s="38">
        <v>2840.3285610000007</v>
      </c>
      <c r="BH12" s="37">
        <v>3848.0</v>
      </c>
      <c r="BI12" s="38">
        <v>12811.67122400002</v>
      </c>
      <c r="BJ12" s="37">
        <v>3385.0</v>
      </c>
      <c r="BK12" s="38">
        <v>24206.29910599997</v>
      </c>
      <c r="BL12" s="37">
        <v>2734.0</v>
      </c>
      <c r="BM12" s="38">
        <v>38268.20536099995</v>
      </c>
      <c r="BN12" s="37">
        <v>1433.0</v>
      </c>
      <c r="BO12" s="38">
        <v>41223.41224600005</v>
      </c>
      <c r="BP12" s="37">
        <v>162.0</v>
      </c>
      <c r="BQ12" s="38">
        <v>10594.083258000002</v>
      </c>
      <c r="BR12" s="37">
        <v>23.0</v>
      </c>
      <c r="BS12" s="38">
        <v>3442.0828800000004</v>
      </c>
      <c r="BT12" s="37">
        <v>1.0</v>
      </c>
      <c r="BU12" s="38">
        <v>603.9</v>
      </c>
      <c r="BV12" s="37">
        <v>15877.0</v>
      </c>
      <c r="BW12" s="38">
        <v>135124.04422300032</v>
      </c>
      <c r="BX12" s="101">
        <f t="shared" si="7"/>
        <v>8.510678606</v>
      </c>
      <c r="BY12" s="95"/>
      <c r="CX12" s="95">
        <f t="shared" si="8"/>
        <v>-1.375042692</v>
      </c>
    </row>
    <row r="13">
      <c r="A13" s="96" t="s">
        <v>60</v>
      </c>
      <c r="B13" s="37">
        <v>1540.0</v>
      </c>
      <c r="C13" s="38">
        <v>391.3880628371817</v>
      </c>
      <c r="D13" s="37">
        <v>1049.0</v>
      </c>
      <c r="E13" s="38">
        <v>789.9356677095049</v>
      </c>
      <c r="F13" s="37">
        <v>1594.0</v>
      </c>
      <c r="G13" s="38">
        <v>2363.069518132796</v>
      </c>
      <c r="H13" s="37">
        <v>2992.0</v>
      </c>
      <c r="I13" s="38">
        <v>10085.365341649273</v>
      </c>
      <c r="J13" s="37">
        <v>2454.0</v>
      </c>
      <c r="K13" s="38">
        <v>17622.027468647964</v>
      </c>
      <c r="L13" s="37">
        <v>1909.0</v>
      </c>
      <c r="M13" s="38">
        <v>26774.049193774175</v>
      </c>
      <c r="N13" s="37">
        <v>989.0</v>
      </c>
      <c r="O13" s="38">
        <v>28717.551035327717</v>
      </c>
      <c r="P13" s="37">
        <v>130.0</v>
      </c>
      <c r="Q13" s="38">
        <v>8342.523020561612</v>
      </c>
      <c r="R13" s="37">
        <v>14.0</v>
      </c>
      <c r="S13" s="38">
        <v>1922.0449999999998</v>
      </c>
      <c r="T13" s="37"/>
      <c r="U13" s="38"/>
      <c r="V13" s="37">
        <f t="shared" ref="V13:W13" si="14">B13+D13+F13+H13+J13+L13+N13+P13+R13+T13</f>
        <v>12671</v>
      </c>
      <c r="W13" s="38">
        <f t="shared" si="14"/>
        <v>97007.95431</v>
      </c>
      <c r="X13" s="101">
        <f t="shared" si="3"/>
        <v>7.655903584</v>
      </c>
      <c r="Y13" s="103">
        <f t="shared" si="4"/>
        <v>7.263932203</v>
      </c>
      <c r="AA13" s="96" t="s">
        <v>60</v>
      </c>
      <c r="AB13" s="37">
        <v>2211.0</v>
      </c>
      <c r="AC13" s="38">
        <v>529.3026150856515</v>
      </c>
      <c r="AD13" s="37">
        <v>968.0</v>
      </c>
      <c r="AE13" s="38">
        <v>737.3674559331586</v>
      </c>
      <c r="AF13" s="37">
        <v>1706.0</v>
      </c>
      <c r="AG13" s="38">
        <v>2552.5160652548966</v>
      </c>
      <c r="AH13" s="37">
        <v>3175.0</v>
      </c>
      <c r="AI13" s="38">
        <v>10731.322803897243</v>
      </c>
      <c r="AJ13" s="37">
        <v>2666.0</v>
      </c>
      <c r="AK13" s="38">
        <v>19171.47184176852</v>
      </c>
      <c r="AL13" s="37">
        <v>2133.0</v>
      </c>
      <c r="AM13" s="38">
        <v>29683.375068905014</v>
      </c>
      <c r="AN13" s="37">
        <v>962.0</v>
      </c>
      <c r="AO13" s="38">
        <v>27681.669334009628</v>
      </c>
      <c r="AP13" s="37">
        <v>108.0</v>
      </c>
      <c r="AQ13" s="38">
        <v>6993.159053761338</v>
      </c>
      <c r="AR13" s="37">
        <v>21.0</v>
      </c>
      <c r="AS13" s="38">
        <v>3251.6699999999996</v>
      </c>
      <c r="AT13" s="37"/>
      <c r="AU13" s="38"/>
      <c r="AV13" s="37">
        <v>13950.0</v>
      </c>
      <c r="AW13" s="38">
        <v>101331.85423861569</v>
      </c>
      <c r="AX13" s="101">
        <f t="shared" si="5"/>
        <v>7.263932203</v>
      </c>
      <c r="AY13" s="103">
        <f t="shared" si="6"/>
        <v>7.995257311</v>
      </c>
      <c r="BA13" s="96" t="s">
        <v>60</v>
      </c>
      <c r="BB13" s="37">
        <v>807.0</v>
      </c>
      <c r="BC13" s="38">
        <v>222.64256</v>
      </c>
      <c r="BD13" s="37">
        <v>710.0</v>
      </c>
      <c r="BE13" s="38">
        <v>517.8398460000001</v>
      </c>
      <c r="BF13" s="37">
        <v>1339.0</v>
      </c>
      <c r="BG13" s="38">
        <v>1951.8428939999988</v>
      </c>
      <c r="BH13" s="37">
        <v>2878.0</v>
      </c>
      <c r="BI13" s="38">
        <v>9563.025860000023</v>
      </c>
      <c r="BJ13" s="37">
        <v>2524.0</v>
      </c>
      <c r="BK13" s="38">
        <v>18035.108138999993</v>
      </c>
      <c r="BL13" s="37">
        <v>1873.0</v>
      </c>
      <c r="BM13" s="38">
        <v>26096.19924699996</v>
      </c>
      <c r="BN13" s="37">
        <v>820.0</v>
      </c>
      <c r="BO13" s="38">
        <v>23761.723175999992</v>
      </c>
      <c r="BP13" s="37">
        <v>84.0</v>
      </c>
      <c r="BQ13" s="38">
        <v>5450.727355000001</v>
      </c>
      <c r="BR13" s="37">
        <v>18.0</v>
      </c>
      <c r="BS13" s="38">
        <v>2772.4699800000003</v>
      </c>
      <c r="BT13" s="37"/>
      <c r="BU13" s="38"/>
      <c r="BV13" s="37">
        <v>11053.0</v>
      </c>
      <c r="BW13" s="38">
        <v>88371.57905699986</v>
      </c>
      <c r="BX13" s="101">
        <f t="shared" si="7"/>
        <v>7.995257311</v>
      </c>
      <c r="BY13" s="95"/>
      <c r="CX13" s="95">
        <f t="shared" si="8"/>
        <v>-0.7313251074</v>
      </c>
    </row>
    <row r="14">
      <c r="A14" s="96" t="s">
        <v>61</v>
      </c>
      <c r="B14" s="37">
        <v>690.0</v>
      </c>
      <c r="C14" s="38">
        <v>174.4040597832212</v>
      </c>
      <c r="D14" s="37">
        <v>442.0</v>
      </c>
      <c r="E14" s="38">
        <v>331.7856697176193</v>
      </c>
      <c r="F14" s="37">
        <v>747.0</v>
      </c>
      <c r="G14" s="38">
        <v>1106.445277052731</v>
      </c>
      <c r="H14" s="37">
        <v>1358.0</v>
      </c>
      <c r="I14" s="38">
        <v>4558.562514315022</v>
      </c>
      <c r="J14" s="37">
        <v>1123.0</v>
      </c>
      <c r="K14" s="38">
        <v>8121.691227317231</v>
      </c>
      <c r="L14" s="37">
        <v>791.0</v>
      </c>
      <c r="M14" s="38">
        <v>10974.565288705726</v>
      </c>
      <c r="N14" s="37">
        <v>325.0</v>
      </c>
      <c r="O14" s="38">
        <v>9360.55286273956</v>
      </c>
      <c r="P14" s="37">
        <v>28.0</v>
      </c>
      <c r="Q14" s="38">
        <v>1755.4199999999998</v>
      </c>
      <c r="R14" s="37">
        <v>11.0</v>
      </c>
      <c r="S14" s="38">
        <v>1945.0928669075372</v>
      </c>
      <c r="T14" s="37"/>
      <c r="U14" s="38"/>
      <c r="V14" s="37">
        <f t="shared" ref="V14:W14" si="15">B14+D14+F14+H14+J14+L14+N14+P14+R14+T14</f>
        <v>5515</v>
      </c>
      <c r="W14" s="38">
        <f t="shared" si="15"/>
        <v>38328.51977</v>
      </c>
      <c r="X14" s="101">
        <f t="shared" si="3"/>
        <v>6.949867591</v>
      </c>
      <c r="Y14" s="103">
        <f t="shared" si="4"/>
        <v>6.436208068</v>
      </c>
      <c r="AA14" s="96" t="s">
        <v>61</v>
      </c>
      <c r="AB14" s="37">
        <v>899.0</v>
      </c>
      <c r="AC14" s="38">
        <v>217.53126352951796</v>
      </c>
      <c r="AD14" s="37">
        <v>431.0</v>
      </c>
      <c r="AE14" s="38">
        <v>327.08576862330796</v>
      </c>
      <c r="AF14" s="37">
        <v>709.0</v>
      </c>
      <c r="AG14" s="38">
        <v>1075.7191989749922</v>
      </c>
      <c r="AH14" s="37">
        <v>1401.0</v>
      </c>
      <c r="AI14" s="38">
        <v>4756.813195254402</v>
      </c>
      <c r="AJ14" s="37">
        <v>1090.0</v>
      </c>
      <c r="AK14" s="38">
        <v>7899.271828409336</v>
      </c>
      <c r="AL14" s="37">
        <v>715.0</v>
      </c>
      <c r="AM14" s="38">
        <v>9953.646226213508</v>
      </c>
      <c r="AN14" s="37">
        <v>300.0</v>
      </c>
      <c r="AO14" s="38">
        <v>8631.58951602657</v>
      </c>
      <c r="AP14" s="37">
        <v>35.0</v>
      </c>
      <c r="AQ14" s="38">
        <v>2154.6788569424966</v>
      </c>
      <c r="AR14" s="37">
        <v>4.0</v>
      </c>
      <c r="AS14" s="38">
        <v>923.4499999999999</v>
      </c>
      <c r="AT14" s="37"/>
      <c r="AU14" s="38"/>
      <c r="AV14" s="37">
        <v>5584.0</v>
      </c>
      <c r="AW14" s="38">
        <v>35939.78585397411</v>
      </c>
      <c r="AX14" s="101">
        <f t="shared" si="5"/>
        <v>6.436208068</v>
      </c>
      <c r="AY14" s="103">
        <f t="shared" si="6"/>
        <v>7.283005992</v>
      </c>
      <c r="BA14" s="96" t="s">
        <v>61</v>
      </c>
      <c r="BB14" s="37">
        <v>278.0</v>
      </c>
      <c r="BC14" s="38">
        <v>77.17827500000004</v>
      </c>
      <c r="BD14" s="37">
        <v>279.0</v>
      </c>
      <c r="BE14" s="38">
        <v>202.30444199999994</v>
      </c>
      <c r="BF14" s="37">
        <v>566.0</v>
      </c>
      <c r="BG14" s="38">
        <v>848.489576000001</v>
      </c>
      <c r="BH14" s="37">
        <v>1104.0</v>
      </c>
      <c r="BI14" s="38">
        <v>3714.695893999994</v>
      </c>
      <c r="BJ14" s="37">
        <v>928.0</v>
      </c>
      <c r="BK14" s="38">
        <v>6610.723481999997</v>
      </c>
      <c r="BL14" s="37">
        <v>646.0</v>
      </c>
      <c r="BM14" s="38">
        <v>8996.440720000004</v>
      </c>
      <c r="BN14" s="37">
        <v>254.0</v>
      </c>
      <c r="BO14" s="38">
        <v>7388.695065000005</v>
      </c>
      <c r="BP14" s="37">
        <v>25.0</v>
      </c>
      <c r="BQ14" s="38">
        <v>1598.97</v>
      </c>
      <c r="BR14" s="37">
        <v>1.0</v>
      </c>
      <c r="BS14" s="38">
        <v>284.45</v>
      </c>
      <c r="BT14" s="37"/>
      <c r="BU14" s="38"/>
      <c r="BV14" s="37">
        <v>4081.0</v>
      </c>
      <c r="BW14" s="38">
        <v>29721.947454000012</v>
      </c>
      <c r="BX14" s="101">
        <f t="shared" si="7"/>
        <v>7.283005992</v>
      </c>
      <c r="BY14" s="95"/>
      <c r="CX14" s="95">
        <f t="shared" si="8"/>
        <v>-0.8467979238</v>
      </c>
    </row>
    <row r="15">
      <c r="A15" s="96" t="s">
        <v>62</v>
      </c>
      <c r="B15" s="37">
        <v>95.0</v>
      </c>
      <c r="C15" s="38">
        <v>21.41299992793971</v>
      </c>
      <c r="D15" s="37">
        <v>74.0</v>
      </c>
      <c r="E15" s="38">
        <v>55.34776249490906</v>
      </c>
      <c r="F15" s="37">
        <v>129.0</v>
      </c>
      <c r="G15" s="38">
        <v>195.82647380447514</v>
      </c>
      <c r="H15" s="37">
        <v>214.0</v>
      </c>
      <c r="I15" s="38">
        <v>733.3781841746451</v>
      </c>
      <c r="J15" s="37">
        <v>163.0</v>
      </c>
      <c r="K15" s="38">
        <v>1159.5344538857025</v>
      </c>
      <c r="L15" s="37">
        <v>96.0</v>
      </c>
      <c r="M15" s="38">
        <v>1364.1855</v>
      </c>
      <c r="N15" s="37">
        <v>45.0</v>
      </c>
      <c r="O15" s="38">
        <v>1366.3306642066423</v>
      </c>
      <c r="P15" s="37">
        <v>2.0</v>
      </c>
      <c r="Q15" s="38">
        <v>104.82</v>
      </c>
      <c r="R15" s="37">
        <v>1.0</v>
      </c>
      <c r="S15" s="38">
        <v>134.21</v>
      </c>
      <c r="T15" s="37"/>
      <c r="U15" s="38"/>
      <c r="V15" s="37">
        <f t="shared" ref="V15:W15" si="16">B15+D15+F15+H15+J15+L15+N15+P15+R15+T15</f>
        <v>819</v>
      </c>
      <c r="W15" s="38">
        <f t="shared" si="16"/>
        <v>5135.046038</v>
      </c>
      <c r="X15" s="101">
        <f t="shared" si="3"/>
        <v>6.269897483</v>
      </c>
      <c r="Y15" s="103">
        <f t="shared" si="4"/>
        <v>6.568766697</v>
      </c>
      <c r="AA15" s="96" t="s">
        <v>62</v>
      </c>
      <c r="AB15" s="37">
        <v>137.0</v>
      </c>
      <c r="AC15" s="38">
        <v>31.872692836289225</v>
      </c>
      <c r="AD15" s="37">
        <v>62.0</v>
      </c>
      <c r="AE15" s="38">
        <v>46.6428953488372</v>
      </c>
      <c r="AF15" s="37">
        <v>113.0</v>
      </c>
      <c r="AG15" s="38">
        <v>173.9192516555674</v>
      </c>
      <c r="AH15" s="37">
        <v>219.0</v>
      </c>
      <c r="AI15" s="38">
        <v>739.6661814608685</v>
      </c>
      <c r="AJ15" s="37">
        <v>157.0</v>
      </c>
      <c r="AK15" s="38">
        <v>1114.1686256513653</v>
      </c>
      <c r="AL15" s="37">
        <v>103.0</v>
      </c>
      <c r="AM15" s="38">
        <v>1465.87</v>
      </c>
      <c r="AN15" s="37">
        <v>49.0</v>
      </c>
      <c r="AO15" s="38">
        <v>1497.1619786096253</v>
      </c>
      <c r="AP15" s="37">
        <v>5.0</v>
      </c>
      <c r="AQ15" s="38">
        <v>351.885</v>
      </c>
      <c r="AR15" s="37">
        <v>1.0</v>
      </c>
      <c r="AS15" s="38">
        <v>135.99</v>
      </c>
      <c r="AT15" s="37"/>
      <c r="AU15" s="38"/>
      <c r="AV15" s="37">
        <v>846.0</v>
      </c>
      <c r="AW15" s="38">
        <v>5557.176625562555</v>
      </c>
      <c r="AX15" s="101">
        <f t="shared" si="5"/>
        <v>6.568766697</v>
      </c>
      <c r="AY15" s="103">
        <f t="shared" si="6"/>
        <v>7.3223788</v>
      </c>
      <c r="BA15" s="96" t="s">
        <v>62</v>
      </c>
      <c r="BB15" s="37">
        <v>32.0</v>
      </c>
      <c r="BC15" s="38">
        <v>9.070168</v>
      </c>
      <c r="BD15" s="37">
        <v>26.0</v>
      </c>
      <c r="BE15" s="38">
        <v>18.399684999999998</v>
      </c>
      <c r="BF15" s="37">
        <v>41.0</v>
      </c>
      <c r="BG15" s="38">
        <v>65.740839</v>
      </c>
      <c r="BH15" s="37">
        <v>112.0</v>
      </c>
      <c r="BI15" s="38">
        <v>365.5871490000001</v>
      </c>
      <c r="BJ15" s="37">
        <v>91.0</v>
      </c>
      <c r="BK15" s="38">
        <v>636.0497829999999</v>
      </c>
      <c r="BL15" s="37">
        <v>48.0</v>
      </c>
      <c r="BM15" s="38">
        <v>701.0552540000001</v>
      </c>
      <c r="BN15" s="37">
        <v>34.0</v>
      </c>
      <c r="BO15" s="38">
        <v>962.9129600000001</v>
      </c>
      <c r="BP15" s="37">
        <v>1.0</v>
      </c>
      <c r="BQ15" s="38">
        <v>60.3</v>
      </c>
      <c r="BR15" s="37"/>
      <c r="BS15" s="38"/>
      <c r="BT15" s="37"/>
      <c r="BU15" s="38"/>
      <c r="BV15" s="37">
        <v>385.0</v>
      </c>
      <c r="BW15" s="38">
        <v>2819.115838</v>
      </c>
      <c r="BX15" s="101">
        <f t="shared" si="7"/>
        <v>7.3223788</v>
      </c>
      <c r="BY15" s="95"/>
      <c r="CX15" s="95">
        <f t="shared" si="8"/>
        <v>-0.7536121031</v>
      </c>
    </row>
    <row r="16">
      <c r="A16" s="122" t="s">
        <v>64</v>
      </c>
      <c r="B16" s="55">
        <v>12.0</v>
      </c>
      <c r="C16" s="56">
        <v>2.8299523809523803</v>
      </c>
      <c r="D16" s="55">
        <v>3.0</v>
      </c>
      <c r="E16" s="56">
        <v>2.15</v>
      </c>
      <c r="F16" s="55">
        <v>6.0</v>
      </c>
      <c r="G16" s="56">
        <v>10.3</v>
      </c>
      <c r="H16" s="55">
        <v>14.0</v>
      </c>
      <c r="I16" s="56">
        <v>43.59</v>
      </c>
      <c r="J16" s="55">
        <v>10.0</v>
      </c>
      <c r="K16" s="56">
        <v>68.32</v>
      </c>
      <c r="L16" s="55">
        <v>3.0</v>
      </c>
      <c r="M16" s="56">
        <v>42.91</v>
      </c>
      <c r="N16" s="55">
        <v>4.0</v>
      </c>
      <c r="O16" s="56">
        <v>95.67999999999999</v>
      </c>
      <c r="P16" s="55"/>
      <c r="Q16" s="56"/>
      <c r="R16" s="55"/>
      <c r="S16" s="56"/>
      <c r="T16" s="55"/>
      <c r="U16" s="56"/>
      <c r="V16" s="55">
        <f t="shared" ref="V16:W16" si="17">B16+D16+F16+H16+J16+L16+N16+P16+R16+T16</f>
        <v>52</v>
      </c>
      <c r="W16" s="56">
        <f t="shared" si="17"/>
        <v>265.7799524</v>
      </c>
      <c r="X16" s="123">
        <f t="shared" si="3"/>
        <v>5.11115293</v>
      </c>
      <c r="Y16" s="124">
        <f t="shared" si="4"/>
        <v>5.341692414</v>
      </c>
      <c r="AA16" s="122" t="s">
        <v>65</v>
      </c>
      <c r="AB16" s="55">
        <v>14.0</v>
      </c>
      <c r="AC16" s="56">
        <v>3.5856666666666657</v>
      </c>
      <c r="AD16" s="55">
        <v>10.0</v>
      </c>
      <c r="AE16" s="56">
        <v>7.9708333333333306</v>
      </c>
      <c r="AF16" s="55">
        <v>9.0</v>
      </c>
      <c r="AG16" s="56">
        <v>13.08</v>
      </c>
      <c r="AH16" s="55">
        <v>18.0</v>
      </c>
      <c r="AI16" s="56">
        <v>58.552071935157045</v>
      </c>
      <c r="AJ16" s="55">
        <v>10.0</v>
      </c>
      <c r="AK16" s="56">
        <v>74.13</v>
      </c>
      <c r="AL16" s="55">
        <v>9.0</v>
      </c>
      <c r="AM16" s="56">
        <v>116.6166666666667</v>
      </c>
      <c r="AN16" s="55">
        <v>3.0</v>
      </c>
      <c r="AO16" s="56">
        <v>70.5</v>
      </c>
      <c r="AP16" s="55">
        <v>1.0</v>
      </c>
      <c r="AQ16" s="56">
        <v>50.85</v>
      </c>
      <c r="AR16" s="55"/>
      <c r="AS16" s="56"/>
      <c r="AT16" s="55"/>
      <c r="AU16" s="56"/>
      <c r="AV16" s="55">
        <v>74.0</v>
      </c>
      <c r="AW16" s="56">
        <v>395.28523860182383</v>
      </c>
      <c r="AX16" s="123">
        <f t="shared" si="5"/>
        <v>5.341692414</v>
      </c>
      <c r="AY16" s="124">
        <f t="shared" si="6"/>
        <v>5.4606269</v>
      </c>
      <c r="BA16" s="122" t="s">
        <v>65</v>
      </c>
      <c r="BB16" s="55">
        <v>1.0</v>
      </c>
      <c r="BC16" s="56">
        <v>0.3333</v>
      </c>
      <c r="BD16" s="55">
        <v>1.0</v>
      </c>
      <c r="BE16" s="56">
        <v>0.9</v>
      </c>
      <c r="BF16" s="55">
        <v>3.0</v>
      </c>
      <c r="BG16" s="56">
        <v>3.9050000000000002</v>
      </c>
      <c r="BH16" s="55">
        <v>8.0</v>
      </c>
      <c r="BI16" s="56">
        <v>28.205</v>
      </c>
      <c r="BJ16" s="55">
        <v>5.0</v>
      </c>
      <c r="BK16" s="56">
        <v>36.269238</v>
      </c>
      <c r="BL16" s="55">
        <v>1.0</v>
      </c>
      <c r="BM16" s="56">
        <v>12.4</v>
      </c>
      <c r="BN16" s="55">
        <v>1.0</v>
      </c>
      <c r="BO16" s="56">
        <v>27.2</v>
      </c>
      <c r="BP16" s="55"/>
      <c r="BQ16" s="56"/>
      <c r="BR16" s="55"/>
      <c r="BS16" s="56"/>
      <c r="BT16" s="55"/>
      <c r="BU16" s="56"/>
      <c r="BV16" s="55">
        <v>20.0</v>
      </c>
      <c r="BW16" s="56">
        <v>109.21253800000001</v>
      </c>
      <c r="BX16" s="123">
        <f t="shared" si="7"/>
        <v>5.4606269</v>
      </c>
      <c r="BY16" s="95"/>
      <c r="CX16" s="95">
        <f t="shared" si="8"/>
        <v>-0.1189344865</v>
      </c>
    </row>
    <row r="17">
      <c r="A17" s="125" t="s">
        <v>13</v>
      </c>
      <c r="B17" s="126">
        <f t="shared" ref="B17:W17" si="18">SUM(B6:B16)</f>
        <v>15708</v>
      </c>
      <c r="C17" s="127">
        <f t="shared" si="18"/>
        <v>3863.090244</v>
      </c>
      <c r="D17" s="126">
        <f t="shared" si="18"/>
        <v>10053</v>
      </c>
      <c r="E17" s="127">
        <f t="shared" si="18"/>
        <v>7478.927906</v>
      </c>
      <c r="F17" s="126">
        <f t="shared" si="18"/>
        <v>13961</v>
      </c>
      <c r="G17" s="127">
        <f t="shared" si="18"/>
        <v>20523.70989</v>
      </c>
      <c r="H17" s="126">
        <f t="shared" si="18"/>
        <v>22174</v>
      </c>
      <c r="I17" s="127">
        <f t="shared" si="18"/>
        <v>73601.13969</v>
      </c>
      <c r="J17" s="126">
        <f t="shared" si="18"/>
        <v>16412</v>
      </c>
      <c r="K17" s="127">
        <f t="shared" si="18"/>
        <v>117700.4184</v>
      </c>
      <c r="L17" s="126">
        <f t="shared" si="18"/>
        <v>11373</v>
      </c>
      <c r="M17" s="127">
        <f t="shared" si="18"/>
        <v>158989.9589</v>
      </c>
      <c r="N17" s="126">
        <f t="shared" si="18"/>
        <v>5909</v>
      </c>
      <c r="O17" s="127">
        <f t="shared" si="18"/>
        <v>171650.5381</v>
      </c>
      <c r="P17" s="126">
        <f t="shared" si="18"/>
        <v>783</v>
      </c>
      <c r="Q17" s="127">
        <f t="shared" si="18"/>
        <v>50913.98141</v>
      </c>
      <c r="R17" s="126">
        <f t="shared" si="18"/>
        <v>182</v>
      </c>
      <c r="S17" s="127">
        <f t="shared" si="18"/>
        <v>29034.39855</v>
      </c>
      <c r="T17" s="126">
        <f t="shared" si="18"/>
        <v>9</v>
      </c>
      <c r="U17" s="127">
        <f t="shared" si="18"/>
        <v>6159.529305</v>
      </c>
      <c r="V17" s="126">
        <f t="shared" si="18"/>
        <v>96564</v>
      </c>
      <c r="W17" s="127">
        <f t="shared" si="18"/>
        <v>639915.6924</v>
      </c>
      <c r="X17" s="128">
        <f t="shared" si="3"/>
        <v>6.626855686</v>
      </c>
      <c r="Y17" s="129">
        <f t="shared" si="4"/>
        <v>6.421759873</v>
      </c>
      <c r="AA17" s="130" t="s">
        <v>13</v>
      </c>
      <c r="AB17" s="126">
        <f t="shared" ref="AB17:AW17" si="19">SUM(AB6:AB16)</f>
        <v>24525</v>
      </c>
      <c r="AC17" s="127">
        <f t="shared" si="19"/>
        <v>5419.263836</v>
      </c>
      <c r="AD17" s="126">
        <f t="shared" si="19"/>
        <v>9769</v>
      </c>
      <c r="AE17" s="127">
        <f t="shared" si="19"/>
        <v>7314.531562</v>
      </c>
      <c r="AF17" s="126">
        <f t="shared" si="19"/>
        <v>13489</v>
      </c>
      <c r="AG17" s="127">
        <f t="shared" si="19"/>
        <v>20013.00054</v>
      </c>
      <c r="AH17" s="126">
        <f t="shared" si="19"/>
        <v>22283</v>
      </c>
      <c r="AI17" s="127">
        <f t="shared" si="19"/>
        <v>74741.93699</v>
      </c>
      <c r="AJ17" s="126">
        <f t="shared" si="19"/>
        <v>17246</v>
      </c>
      <c r="AK17" s="127">
        <f t="shared" si="19"/>
        <v>123960.5813</v>
      </c>
      <c r="AL17" s="126">
        <f t="shared" si="19"/>
        <v>12449</v>
      </c>
      <c r="AM17" s="127">
        <f t="shared" si="19"/>
        <v>173838.186</v>
      </c>
      <c r="AN17" s="126">
        <f t="shared" si="19"/>
        <v>6372</v>
      </c>
      <c r="AO17" s="127">
        <f t="shared" si="19"/>
        <v>185069.1353</v>
      </c>
      <c r="AP17" s="126">
        <f t="shared" si="19"/>
        <v>820</v>
      </c>
      <c r="AQ17" s="127">
        <f t="shared" si="19"/>
        <v>53895.17674</v>
      </c>
      <c r="AR17" s="126">
        <f t="shared" si="19"/>
        <v>209</v>
      </c>
      <c r="AS17" s="127">
        <f t="shared" si="19"/>
        <v>34308.63496</v>
      </c>
      <c r="AT17" s="126">
        <f t="shared" si="19"/>
        <v>12</v>
      </c>
      <c r="AU17" s="127">
        <f t="shared" si="19"/>
        <v>9685.245253</v>
      </c>
      <c r="AV17" s="126">
        <f t="shared" si="19"/>
        <v>107174</v>
      </c>
      <c r="AW17" s="127">
        <f t="shared" si="19"/>
        <v>688245.6926</v>
      </c>
      <c r="AX17" s="128">
        <f t="shared" si="5"/>
        <v>6.421759873</v>
      </c>
      <c r="AY17" s="129">
        <f t="shared" si="6"/>
        <v>8.065061872</v>
      </c>
      <c r="BA17" s="130" t="s">
        <v>13</v>
      </c>
      <c r="BB17" s="126">
        <v>8868.0</v>
      </c>
      <c r="BC17" s="127">
        <v>2371.8410580000173</v>
      </c>
      <c r="BD17" s="126">
        <v>6894.0</v>
      </c>
      <c r="BE17" s="127">
        <v>4951.855758000006</v>
      </c>
      <c r="BF17" s="126">
        <v>11278.0</v>
      </c>
      <c r="BG17" s="127">
        <v>16459.769992999958</v>
      </c>
      <c r="BH17" s="126">
        <v>20851.0</v>
      </c>
      <c r="BI17" s="127">
        <v>69161.60122199984</v>
      </c>
      <c r="BJ17" s="126">
        <v>17309.0</v>
      </c>
      <c r="BK17" s="127">
        <v>123610.65145999996</v>
      </c>
      <c r="BL17" s="126">
        <v>12936.0</v>
      </c>
      <c r="BM17" s="127">
        <v>180321.7483080006</v>
      </c>
      <c r="BN17" s="126">
        <v>6811.0</v>
      </c>
      <c r="BO17" s="127">
        <v>197652.93615099997</v>
      </c>
      <c r="BP17" s="126">
        <v>886.0</v>
      </c>
      <c r="BQ17" s="127">
        <v>58337.91432899996</v>
      </c>
      <c r="BR17" s="126">
        <v>205.0</v>
      </c>
      <c r="BS17" s="127">
        <v>34993.492359</v>
      </c>
      <c r="BT17" s="126">
        <v>9.0</v>
      </c>
      <c r="BU17" s="127">
        <v>6112.568274999999</v>
      </c>
      <c r="BV17" s="126">
        <v>86047.0</v>
      </c>
      <c r="BW17" s="127">
        <v>693974.3789129999</v>
      </c>
      <c r="BX17" s="128">
        <f t="shared" si="7"/>
        <v>8.065061872</v>
      </c>
      <c r="BY17" s="95"/>
      <c r="CX17" s="95">
        <f t="shared" si="8"/>
        <v>-1.643302</v>
      </c>
    </row>
    <row r="18">
      <c r="A18" s="132" t="s">
        <v>42</v>
      </c>
      <c r="B18" s="133">
        <f t="shared" ref="B18:X18" si="20">AB17</f>
        <v>24525</v>
      </c>
      <c r="C18" s="134">
        <f t="shared" si="20"/>
        <v>5419.263836</v>
      </c>
      <c r="D18" s="133">
        <f t="shared" si="20"/>
        <v>9769</v>
      </c>
      <c r="E18" s="134">
        <f t="shared" si="20"/>
        <v>7314.531562</v>
      </c>
      <c r="F18" s="133">
        <f t="shared" si="20"/>
        <v>13489</v>
      </c>
      <c r="G18" s="134">
        <f t="shared" si="20"/>
        <v>20013.00054</v>
      </c>
      <c r="H18" s="133">
        <f t="shared" si="20"/>
        <v>22283</v>
      </c>
      <c r="I18" s="134">
        <f t="shared" si="20"/>
        <v>74741.93699</v>
      </c>
      <c r="J18" s="133">
        <f t="shared" si="20"/>
        <v>17246</v>
      </c>
      <c r="K18" s="134">
        <f t="shared" si="20"/>
        <v>123960.5813</v>
      </c>
      <c r="L18" s="133">
        <f t="shared" si="20"/>
        <v>12449</v>
      </c>
      <c r="M18" s="134">
        <f t="shared" si="20"/>
        <v>173838.186</v>
      </c>
      <c r="N18" s="133">
        <f t="shared" si="20"/>
        <v>6372</v>
      </c>
      <c r="O18" s="134">
        <f t="shared" si="20"/>
        <v>185069.1353</v>
      </c>
      <c r="P18" s="133">
        <f t="shared" si="20"/>
        <v>820</v>
      </c>
      <c r="Q18" s="134">
        <f t="shared" si="20"/>
        <v>53895.17674</v>
      </c>
      <c r="R18" s="133">
        <f t="shared" si="20"/>
        <v>209</v>
      </c>
      <c r="S18" s="134">
        <f t="shared" si="20"/>
        <v>34308.63496</v>
      </c>
      <c r="T18" s="133">
        <f t="shared" si="20"/>
        <v>12</v>
      </c>
      <c r="U18" s="134">
        <f t="shared" si="20"/>
        <v>9685.245253</v>
      </c>
      <c r="V18" s="133">
        <f t="shared" si="20"/>
        <v>107174</v>
      </c>
      <c r="W18" s="134">
        <f t="shared" si="20"/>
        <v>688245.6926</v>
      </c>
      <c r="X18" s="129">
        <f t="shared" si="20"/>
        <v>6.421759873</v>
      </c>
      <c r="Y18" s="138"/>
      <c r="AA18" s="132" t="s">
        <v>45</v>
      </c>
      <c r="AB18" s="133">
        <f t="shared" ref="AB18:AX18" si="21">BB17</f>
        <v>8868</v>
      </c>
      <c r="AC18" s="134">
        <f t="shared" si="21"/>
        <v>2371.841058</v>
      </c>
      <c r="AD18" s="133">
        <f t="shared" si="21"/>
        <v>6894</v>
      </c>
      <c r="AE18" s="134">
        <f t="shared" si="21"/>
        <v>4951.855758</v>
      </c>
      <c r="AF18" s="133">
        <f t="shared" si="21"/>
        <v>11278</v>
      </c>
      <c r="AG18" s="134">
        <f t="shared" si="21"/>
        <v>16459.76999</v>
      </c>
      <c r="AH18" s="133">
        <f t="shared" si="21"/>
        <v>20851</v>
      </c>
      <c r="AI18" s="134">
        <f t="shared" si="21"/>
        <v>69161.60122</v>
      </c>
      <c r="AJ18" s="133">
        <f t="shared" si="21"/>
        <v>17309</v>
      </c>
      <c r="AK18" s="134">
        <f t="shared" si="21"/>
        <v>123610.6515</v>
      </c>
      <c r="AL18" s="133">
        <f t="shared" si="21"/>
        <v>12936</v>
      </c>
      <c r="AM18" s="134">
        <f t="shared" si="21"/>
        <v>180321.7483</v>
      </c>
      <c r="AN18" s="133">
        <f t="shared" si="21"/>
        <v>6811</v>
      </c>
      <c r="AO18" s="134">
        <f t="shared" si="21"/>
        <v>197652.9362</v>
      </c>
      <c r="AP18" s="133">
        <f t="shared" si="21"/>
        <v>886</v>
      </c>
      <c r="AQ18" s="134">
        <f t="shared" si="21"/>
        <v>58337.91433</v>
      </c>
      <c r="AR18" s="133">
        <f t="shared" si="21"/>
        <v>205</v>
      </c>
      <c r="AS18" s="134">
        <f t="shared" si="21"/>
        <v>34993.49236</v>
      </c>
      <c r="AT18" s="133">
        <f t="shared" si="21"/>
        <v>9</v>
      </c>
      <c r="AU18" s="134">
        <f t="shared" si="21"/>
        <v>6112.568275</v>
      </c>
      <c r="AV18" s="133">
        <f t="shared" si="21"/>
        <v>86047</v>
      </c>
      <c r="AW18" s="134">
        <f t="shared" si="21"/>
        <v>693974.3789</v>
      </c>
      <c r="AX18" s="129">
        <f t="shared" si="21"/>
        <v>8.065061872</v>
      </c>
      <c r="AY18" s="138"/>
      <c r="BY18" s="95"/>
      <c r="CX18" s="95"/>
    </row>
    <row r="19" ht="15.75" customHeight="1">
      <c r="B19" s="97" t="s">
        <v>70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9"/>
      <c r="AB19" s="97" t="s">
        <v>70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9"/>
      <c r="BB19" s="97" t="s">
        <v>70</v>
      </c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9"/>
    </row>
    <row r="20">
      <c r="A20" s="77" t="s">
        <v>50</v>
      </c>
      <c r="B20" s="109">
        <f t="shared" ref="B20:B31" si="22">IF(ISBLANK(B6),"",B6*100/$V6)</f>
        <v>29.7029703</v>
      </c>
      <c r="C20" s="110">
        <f t="shared" ref="C20:C31" si="23">IF(ISBLANK(C6),"",C6*100/$W6)</f>
        <v>2.546179047</v>
      </c>
      <c r="D20" s="109">
        <f t="shared" ref="D20:D31" si="24">IF(ISBLANK(D6),"",D6*100/$V6)</f>
        <v>10.89108911</v>
      </c>
      <c r="E20" s="110">
        <f t="shared" ref="E20:E31" si="25">IF(ISBLANK(E6),"",E6*100/$W6)</f>
        <v>3.153844327</v>
      </c>
      <c r="F20" s="109">
        <f t="shared" ref="F20:F31" si="26">IF(ISBLANK(F6),"",F6*100/$V6)</f>
        <v>20.79207921</v>
      </c>
      <c r="G20" s="110">
        <f t="shared" ref="G20:G31" si="27">IF(ISBLANK(G6),"",G6*100/$W6)</f>
        <v>10.69276394</v>
      </c>
      <c r="H20" s="109">
        <f t="shared" ref="H20:H31" si="28">IF(ISBLANK(H6),"",H6*100/$V6)</f>
        <v>27.72277228</v>
      </c>
      <c r="I20" s="110">
        <f t="shared" ref="I20:I31" si="29">IF(ISBLANK(I6),"",I6*100/$W6)</f>
        <v>33.26913849</v>
      </c>
      <c r="J20" s="109">
        <f t="shared" ref="J20:J31" si="30">IF(ISBLANK(J6),"",J6*100/$V6)</f>
        <v>5.940594059</v>
      </c>
      <c r="K20" s="110">
        <f t="shared" ref="K20:K31" si="31">IF(ISBLANK(K6),"",K6*100/$W6)</f>
        <v>16.20790258</v>
      </c>
      <c r="L20" s="109">
        <f t="shared" ref="L20:L31" si="32">IF(ISBLANK(L6),"",L6*100/$V6)</f>
        <v>3.96039604</v>
      </c>
      <c r="M20" s="110">
        <f t="shared" ref="M20:M31" si="33">IF(ISBLANK(M6),"",M6*100/$W6)</f>
        <v>21.09912995</v>
      </c>
      <c r="N20" s="109">
        <f t="shared" ref="N20:N31" si="34">IF(ISBLANK(N6),"",N6*100/$V6)</f>
        <v>0.9900990099</v>
      </c>
      <c r="O20" s="110">
        <f t="shared" ref="O20:O31" si="35">IF(ISBLANK(O6),"",O6*100/$W6)</f>
        <v>13.03104166</v>
      </c>
      <c r="P20" s="109" t="str">
        <f t="shared" ref="P20:P31" si="36">IF(ISBLANK(P6),"",P6*100/$V6)</f>
        <v/>
      </c>
      <c r="Q20" s="110" t="str">
        <f t="shared" ref="Q20:Q31" si="37">IF(ISBLANK(Q6),"",Q6*100/$W6)</f>
        <v/>
      </c>
      <c r="R20" s="109" t="str">
        <f t="shared" ref="R20:R31" si="38">IF(ISBLANK(R6),"",R6*100/$V6)</f>
        <v/>
      </c>
      <c r="S20" s="110" t="str">
        <f t="shared" ref="S20:S31" si="39">IF(ISBLANK(S6),"",S6*100/$W6)</f>
        <v/>
      </c>
      <c r="T20" s="109" t="str">
        <f t="shared" ref="T20:T31" si="40">IF(ISBLANK(T6),"",T6*100/$V6)</f>
        <v/>
      </c>
      <c r="U20" s="110" t="str">
        <f t="shared" ref="U20:U31" si="41">IF(ISBLANK(U6),"",U6*100/$W6)</f>
        <v/>
      </c>
      <c r="V20" s="109">
        <f t="shared" ref="V20:V31" si="42">IF(ISBLANK(V6),"",V6*100/$V6)</f>
        <v>100</v>
      </c>
      <c r="W20" s="111">
        <f t="shared" ref="W20:W31" si="43">IF(ISBLANK(W6),"",W6*100/$W6)</f>
        <v>100</v>
      </c>
      <c r="AA20" s="77" t="s">
        <v>50</v>
      </c>
      <c r="AB20" s="109">
        <f t="shared" ref="AB20:AB31" si="44">AB6*100/$AV6</f>
        <v>38.88888889</v>
      </c>
      <c r="AC20" s="110">
        <f t="shared" ref="AC20:AC31" si="45">AC6*100/$AW6</f>
        <v>2.77303237</v>
      </c>
      <c r="AD20" s="109">
        <f t="shared" ref="AD20:AD31" si="46">AD6*100/$AV6</f>
        <v>16.66666667</v>
      </c>
      <c r="AE20" s="110">
        <f t="shared" ref="AE20:AE31" si="47">AE6*100/$AW6</f>
        <v>4.296329493</v>
      </c>
      <c r="AF20" s="109">
        <f t="shared" ref="AF20:AF31" si="48">AF6*100/$AV6</f>
        <v>11.11111111</v>
      </c>
      <c r="AG20" s="110">
        <f t="shared" ref="AG20:AG31" si="49">AG6*100/$AW6</f>
        <v>5.435232322</v>
      </c>
      <c r="AH20" s="109">
        <f t="shared" ref="AH20:AH31" si="50">AH6*100/$AV6</f>
        <v>18.25396825</v>
      </c>
      <c r="AI20" s="110">
        <f t="shared" ref="AI20:AI31" si="51">AI6*100/$AW6</f>
        <v>19.0689873</v>
      </c>
      <c r="AJ20" s="109">
        <f t="shared" ref="AJ20:AJ31" si="52">AJ6*100/$AV6</f>
        <v>7.142857143</v>
      </c>
      <c r="AK20" s="110">
        <f t="shared" ref="AK20:AK31" si="53">AK6*100/$AW6</f>
        <v>18.07211963</v>
      </c>
      <c r="AL20" s="109">
        <f t="shared" ref="AL20:AL31" si="54">AL6*100/$AV6</f>
        <v>5.555555556</v>
      </c>
      <c r="AM20" s="110">
        <f t="shared" ref="AM20:AM31" si="55">AM6*100/$AW6</f>
        <v>25.96946653</v>
      </c>
      <c r="AN20" s="109">
        <f t="shared" ref="AN20:AN31" si="56">AN6*100/$AV6</f>
        <v>2.380952381</v>
      </c>
      <c r="AO20" s="110">
        <f t="shared" ref="AO20:AO31" si="57">AO6*100/$AW6</f>
        <v>24.38483236</v>
      </c>
      <c r="AP20" s="109"/>
      <c r="AQ20" s="110"/>
      <c r="AR20" s="109"/>
      <c r="AS20" s="110"/>
      <c r="AT20" s="109"/>
      <c r="AU20" s="110"/>
      <c r="AV20" s="109">
        <f t="shared" ref="AV20:AV31" si="58">AV6*100/$AV6</f>
        <v>100</v>
      </c>
      <c r="AW20" s="111">
        <f t="shared" ref="AW20:AW31" si="59">AW6*100/$AW6</f>
        <v>100</v>
      </c>
      <c r="BA20" s="77" t="s">
        <v>50</v>
      </c>
      <c r="BB20" s="109">
        <f t="shared" ref="BB20:BB31" si="60">BB6*100/$BV6</f>
        <v>26.42857143</v>
      </c>
      <c r="BC20" s="110">
        <f t="shared" ref="BC20:BC31" si="61">BC6*100/$BW6</f>
        <v>1.960793583</v>
      </c>
      <c r="BD20" s="109">
        <f t="shared" ref="BD20:BD31" si="62">BD6*100/$BV6</f>
        <v>18.57142857</v>
      </c>
      <c r="BE20" s="110">
        <f t="shared" ref="BE20:BE31" si="63">BE6*100/$BW6</f>
        <v>4.509833356</v>
      </c>
      <c r="BF20" s="109">
        <f t="shared" ref="BF20:BF31" si="64">BF6*100/$BV6</f>
        <v>9.285714286</v>
      </c>
      <c r="BG20" s="110">
        <f t="shared" ref="BG20:BG31" si="65">BG6*100/$BW6</f>
        <v>4.053529102</v>
      </c>
      <c r="BH20" s="109">
        <f t="shared" ref="BH20:BH31" si="66">BH6*100/$BV6</f>
        <v>26.42857143</v>
      </c>
      <c r="BI20" s="110">
        <f t="shared" ref="BI20:BI31" si="67">BI6*100/$BW6</f>
        <v>27.44300333</v>
      </c>
      <c r="BJ20" s="109">
        <f t="shared" ref="BJ20:BJ31" si="68">BJ6*100/$BV6</f>
        <v>11.42857143</v>
      </c>
      <c r="BK20" s="110">
        <f t="shared" ref="BK20:BK31" si="69">BK6*100/$BW6</f>
        <v>27.3441535</v>
      </c>
      <c r="BL20" s="109">
        <f t="shared" ref="BL20:BL31" si="70">BL6*100/$BV6</f>
        <v>7.857142857</v>
      </c>
      <c r="BM20" s="110">
        <f t="shared" ref="BM20:BM31" si="71">BM6*100/$BW6</f>
        <v>34.68868713</v>
      </c>
      <c r="BN20" s="109"/>
      <c r="BO20" s="110"/>
      <c r="BP20" s="109"/>
      <c r="BQ20" s="110"/>
      <c r="BR20" s="109"/>
      <c r="BS20" s="110"/>
      <c r="BT20" s="109"/>
      <c r="BU20" s="110"/>
      <c r="BV20" s="109">
        <f t="shared" ref="BV20:BV31" si="72">BV6*100/$BV6</f>
        <v>100</v>
      </c>
      <c r="BW20" s="111">
        <f t="shared" ref="BW20:BW31" si="73">BW6*100/$BW6</f>
        <v>100</v>
      </c>
    </row>
    <row r="21" ht="15.75" customHeight="1">
      <c r="A21" s="96" t="s">
        <v>53</v>
      </c>
      <c r="B21" s="112">
        <f t="shared" si="22"/>
        <v>29.02684564</v>
      </c>
      <c r="C21" s="113">
        <f t="shared" si="23"/>
        <v>2.190360952</v>
      </c>
      <c r="D21" s="112">
        <f t="shared" si="24"/>
        <v>14.09395973</v>
      </c>
      <c r="E21" s="113">
        <f t="shared" si="25"/>
        <v>3.394019347</v>
      </c>
      <c r="F21" s="112">
        <f t="shared" si="26"/>
        <v>14.93288591</v>
      </c>
      <c r="G21" s="113">
        <f t="shared" si="27"/>
        <v>7.207464096</v>
      </c>
      <c r="H21" s="112">
        <f t="shared" si="28"/>
        <v>24.83221477</v>
      </c>
      <c r="I21" s="113">
        <f t="shared" si="29"/>
        <v>26.08993711</v>
      </c>
      <c r="J21" s="112">
        <f t="shared" si="30"/>
        <v>10.06711409</v>
      </c>
      <c r="K21" s="113">
        <f t="shared" si="31"/>
        <v>22.98819295</v>
      </c>
      <c r="L21" s="112">
        <f t="shared" si="32"/>
        <v>5.872483221</v>
      </c>
      <c r="M21" s="113">
        <f t="shared" si="33"/>
        <v>27.23788803</v>
      </c>
      <c r="N21" s="112">
        <f t="shared" si="34"/>
        <v>1.006711409</v>
      </c>
      <c r="O21" s="113">
        <f t="shared" si="35"/>
        <v>7.513219665</v>
      </c>
      <c r="P21" s="112">
        <f t="shared" si="36"/>
        <v>0.1677852349</v>
      </c>
      <c r="Q21" s="113">
        <f t="shared" si="37"/>
        <v>3.378917848</v>
      </c>
      <c r="R21" s="112" t="str">
        <f t="shared" si="38"/>
        <v/>
      </c>
      <c r="S21" s="113" t="str">
        <f t="shared" si="39"/>
        <v/>
      </c>
      <c r="T21" s="112" t="str">
        <f t="shared" si="40"/>
        <v/>
      </c>
      <c r="U21" s="113" t="str">
        <f t="shared" si="41"/>
        <v/>
      </c>
      <c r="V21" s="112">
        <f t="shared" si="42"/>
        <v>100</v>
      </c>
      <c r="W21" s="114">
        <f t="shared" si="43"/>
        <v>100</v>
      </c>
      <c r="AA21" s="96" t="s">
        <v>53</v>
      </c>
      <c r="AB21" s="112">
        <f t="shared" si="44"/>
        <v>33.09759547</v>
      </c>
      <c r="AC21" s="113">
        <f t="shared" si="45"/>
        <v>2.283486727</v>
      </c>
      <c r="AD21" s="112">
        <f t="shared" si="46"/>
        <v>15.13437058</v>
      </c>
      <c r="AE21" s="113">
        <f t="shared" si="47"/>
        <v>3.888681696</v>
      </c>
      <c r="AF21" s="112">
        <f t="shared" si="48"/>
        <v>13.86138614</v>
      </c>
      <c r="AG21" s="113">
        <f t="shared" si="49"/>
        <v>7.093433503</v>
      </c>
      <c r="AH21" s="112">
        <f t="shared" si="50"/>
        <v>20.65063649</v>
      </c>
      <c r="AI21" s="113">
        <f t="shared" si="51"/>
        <v>22.12305392</v>
      </c>
      <c r="AJ21" s="112">
        <f t="shared" si="52"/>
        <v>10.32531825</v>
      </c>
      <c r="AK21" s="113">
        <f t="shared" si="53"/>
        <v>25.91369902</v>
      </c>
      <c r="AL21" s="112">
        <f t="shared" si="54"/>
        <v>5.657708628</v>
      </c>
      <c r="AM21" s="113">
        <f t="shared" si="55"/>
        <v>27.40135439</v>
      </c>
      <c r="AN21" s="112">
        <f t="shared" si="56"/>
        <v>1.272984441</v>
      </c>
      <c r="AO21" s="113">
        <f t="shared" si="57"/>
        <v>11.29629074</v>
      </c>
      <c r="AP21" s="112"/>
      <c r="AQ21" s="113"/>
      <c r="AR21" s="112"/>
      <c r="AS21" s="113"/>
      <c r="AT21" s="112"/>
      <c r="AU21" s="113"/>
      <c r="AV21" s="112">
        <f t="shared" si="58"/>
        <v>100</v>
      </c>
      <c r="AW21" s="114">
        <f t="shared" si="59"/>
        <v>100</v>
      </c>
      <c r="BA21" s="96" t="s">
        <v>53</v>
      </c>
      <c r="BB21" s="112">
        <f t="shared" si="60"/>
        <v>22.68041237</v>
      </c>
      <c r="BC21" s="113">
        <f t="shared" si="61"/>
        <v>1.28310312</v>
      </c>
      <c r="BD21" s="112">
        <f t="shared" si="62"/>
        <v>13.1443299</v>
      </c>
      <c r="BE21" s="113">
        <f t="shared" si="63"/>
        <v>2.242617124</v>
      </c>
      <c r="BF21" s="112">
        <f t="shared" si="64"/>
        <v>17.26804124</v>
      </c>
      <c r="BG21" s="113">
        <f t="shared" si="65"/>
        <v>6.035712268</v>
      </c>
      <c r="BH21" s="112">
        <f t="shared" si="66"/>
        <v>24.61340206</v>
      </c>
      <c r="BI21" s="113">
        <f t="shared" si="67"/>
        <v>18.88086168</v>
      </c>
      <c r="BJ21" s="112">
        <f t="shared" si="68"/>
        <v>11.8556701</v>
      </c>
      <c r="BK21" s="113">
        <f t="shared" si="69"/>
        <v>20.42886825</v>
      </c>
      <c r="BL21" s="112">
        <f t="shared" si="70"/>
        <v>7.087628866</v>
      </c>
      <c r="BM21" s="113">
        <f t="shared" si="71"/>
        <v>22.12598195</v>
      </c>
      <c r="BN21" s="112">
        <f t="shared" ref="BN21:BN31" si="74">BN7*100/$BV7</f>
        <v>2.835051546</v>
      </c>
      <c r="BO21" s="113">
        <f t="shared" ref="BO21:BO31" si="75">BO7*100/$BW7</f>
        <v>19.980612</v>
      </c>
      <c r="BP21" s="112">
        <f t="shared" ref="BP21:BP29" si="76">BP7*100/$BV7</f>
        <v>0.5154639175</v>
      </c>
      <c r="BQ21" s="113">
        <f t="shared" ref="BQ21:BQ29" si="77">BQ7*100/$BW7</f>
        <v>9.022243603</v>
      </c>
      <c r="BR21" s="112"/>
      <c r="BS21" s="113"/>
      <c r="BT21" s="112"/>
      <c r="BU21" s="113"/>
      <c r="BV21" s="112">
        <f t="shared" si="72"/>
        <v>100</v>
      </c>
      <c r="BW21" s="114">
        <f t="shared" si="73"/>
        <v>100</v>
      </c>
    </row>
    <row r="22" ht="15.75" customHeight="1">
      <c r="A22" s="96" t="s">
        <v>54</v>
      </c>
      <c r="B22" s="112">
        <f t="shared" si="22"/>
        <v>24.45575346</v>
      </c>
      <c r="C22" s="113">
        <f t="shared" si="23"/>
        <v>1.550336666</v>
      </c>
      <c r="D22" s="112">
        <f t="shared" si="24"/>
        <v>14.50381679</v>
      </c>
      <c r="E22" s="113">
        <f t="shared" si="25"/>
        <v>2.909993883</v>
      </c>
      <c r="F22" s="112">
        <f t="shared" si="26"/>
        <v>18.6881538</v>
      </c>
      <c r="G22" s="113">
        <f t="shared" si="27"/>
        <v>7.368132389</v>
      </c>
      <c r="H22" s="112">
        <f t="shared" si="28"/>
        <v>21.88295165</v>
      </c>
      <c r="I22" s="113">
        <f t="shared" si="29"/>
        <v>19.21006947</v>
      </c>
      <c r="J22" s="112">
        <f t="shared" si="30"/>
        <v>12.10065027</v>
      </c>
      <c r="K22" s="113">
        <f t="shared" si="31"/>
        <v>22.99910425</v>
      </c>
      <c r="L22" s="112">
        <f t="shared" si="32"/>
        <v>5.767599661</v>
      </c>
      <c r="M22" s="113">
        <f t="shared" si="33"/>
        <v>21.92759013</v>
      </c>
      <c r="N22" s="112">
        <f t="shared" si="34"/>
        <v>2.261803789</v>
      </c>
      <c r="O22" s="113">
        <f t="shared" si="35"/>
        <v>17.13790391</v>
      </c>
      <c r="P22" s="112">
        <f t="shared" si="36"/>
        <v>0.2544529262</v>
      </c>
      <c r="Q22" s="113">
        <f t="shared" si="37"/>
        <v>4.263298456</v>
      </c>
      <c r="R22" s="112">
        <f t="shared" si="38"/>
        <v>0.08481764207</v>
      </c>
      <c r="S22" s="113">
        <f t="shared" si="39"/>
        <v>2.633570847</v>
      </c>
      <c r="T22" s="112" t="str">
        <f t="shared" si="40"/>
        <v/>
      </c>
      <c r="U22" s="113" t="str">
        <f t="shared" si="41"/>
        <v/>
      </c>
      <c r="V22" s="112">
        <f t="shared" si="42"/>
        <v>100</v>
      </c>
      <c r="W22" s="114">
        <f t="shared" si="43"/>
        <v>100</v>
      </c>
      <c r="AA22" s="96" t="s">
        <v>54</v>
      </c>
      <c r="AB22" s="112">
        <f t="shared" si="44"/>
        <v>32.98418566</v>
      </c>
      <c r="AC22" s="113">
        <f t="shared" si="45"/>
        <v>1.850879067</v>
      </c>
      <c r="AD22" s="112">
        <f t="shared" si="46"/>
        <v>12.11747792</v>
      </c>
      <c r="AE22" s="113">
        <f t="shared" si="47"/>
        <v>2.429199565</v>
      </c>
      <c r="AF22" s="112">
        <f t="shared" si="48"/>
        <v>14.72581639</v>
      </c>
      <c r="AG22" s="113">
        <f t="shared" si="49"/>
        <v>5.915082855</v>
      </c>
      <c r="AH22" s="112">
        <f t="shared" si="50"/>
        <v>19.1209694</v>
      </c>
      <c r="AI22" s="113">
        <f t="shared" si="51"/>
        <v>17.16297596</v>
      </c>
      <c r="AJ22" s="112">
        <f t="shared" si="52"/>
        <v>12.343397</v>
      </c>
      <c r="AK22" s="113">
        <f t="shared" si="53"/>
        <v>23.88815859</v>
      </c>
      <c r="AL22" s="112">
        <f t="shared" si="54"/>
        <v>6.079277059</v>
      </c>
      <c r="AM22" s="113">
        <f t="shared" si="55"/>
        <v>22.86926851</v>
      </c>
      <c r="AN22" s="112">
        <f t="shared" si="56"/>
        <v>2.320805093</v>
      </c>
      <c r="AO22" s="113">
        <f t="shared" si="57"/>
        <v>18.42729074</v>
      </c>
      <c r="AP22" s="112">
        <f t="shared" ref="AP22:AP31" si="78">AP8*100/$AV8</f>
        <v>0.2464571781</v>
      </c>
      <c r="AQ22" s="113">
        <f t="shared" ref="AQ22:AQ31" si="79">AQ8*100/$AW8</f>
        <v>4.7287537</v>
      </c>
      <c r="AR22" s="112">
        <f t="shared" ref="AR22:AR29" si="80">AR8*100/$AV8</f>
        <v>0.06161429452</v>
      </c>
      <c r="AS22" s="113">
        <f t="shared" ref="AS22:AS29" si="81">AS8*100/$AW8</f>
        <v>2.72839101</v>
      </c>
      <c r="AT22" s="112"/>
      <c r="AU22" s="113"/>
      <c r="AV22" s="112">
        <f t="shared" si="58"/>
        <v>100</v>
      </c>
      <c r="AW22" s="114">
        <f t="shared" si="59"/>
        <v>100</v>
      </c>
      <c r="BA22" s="96" t="s">
        <v>54</v>
      </c>
      <c r="BB22" s="112">
        <f t="shared" si="60"/>
        <v>17.93054571</v>
      </c>
      <c r="BC22" s="113">
        <f t="shared" si="61"/>
        <v>0.913963312</v>
      </c>
      <c r="BD22" s="112">
        <f t="shared" si="62"/>
        <v>12.37892747</v>
      </c>
      <c r="BE22" s="113">
        <f t="shared" si="63"/>
        <v>1.808617436</v>
      </c>
      <c r="BF22" s="112">
        <f t="shared" si="64"/>
        <v>17.69430664</v>
      </c>
      <c r="BG22" s="113">
        <f t="shared" si="65"/>
        <v>5.226615972</v>
      </c>
      <c r="BH22" s="112">
        <f t="shared" si="66"/>
        <v>23.08055752</v>
      </c>
      <c r="BI22" s="113">
        <f t="shared" si="67"/>
        <v>15.35119702</v>
      </c>
      <c r="BJ22" s="112">
        <f t="shared" si="68"/>
        <v>15.94613749</v>
      </c>
      <c r="BK22" s="113">
        <f t="shared" si="69"/>
        <v>23.39199738</v>
      </c>
      <c r="BL22" s="112">
        <f t="shared" si="70"/>
        <v>9.000708717</v>
      </c>
      <c r="BM22" s="113">
        <f t="shared" si="71"/>
        <v>25.43284695</v>
      </c>
      <c r="BN22" s="112">
        <f t="shared" si="74"/>
        <v>3.567210017</v>
      </c>
      <c r="BO22" s="113">
        <f t="shared" si="75"/>
        <v>21.40851162</v>
      </c>
      <c r="BP22" s="112">
        <f t="shared" si="76"/>
        <v>0.3307347035</v>
      </c>
      <c r="BQ22" s="113">
        <f t="shared" si="77"/>
        <v>4.447448911</v>
      </c>
      <c r="BR22" s="112">
        <f t="shared" ref="BR22:BR28" si="82">BR8*100/$BV8</f>
        <v>0.07087172218</v>
      </c>
      <c r="BS22" s="113">
        <f t="shared" ref="BS22:BS28" si="83">BS8*100/$BW8</f>
        <v>2.018801396</v>
      </c>
      <c r="BT22" s="112"/>
      <c r="BU22" s="113"/>
      <c r="BV22" s="112">
        <f t="shared" si="72"/>
        <v>100</v>
      </c>
      <c r="BW22" s="114">
        <f t="shared" si="73"/>
        <v>100</v>
      </c>
    </row>
    <row r="23" ht="15.75" customHeight="1">
      <c r="A23" s="96" t="s">
        <v>55</v>
      </c>
      <c r="B23" s="112">
        <f t="shared" si="22"/>
        <v>23.4734949</v>
      </c>
      <c r="C23" s="113">
        <f t="shared" si="23"/>
        <v>1.340691619</v>
      </c>
      <c r="D23" s="112">
        <f t="shared" si="24"/>
        <v>14.01044789</v>
      </c>
      <c r="E23" s="113">
        <f t="shared" si="25"/>
        <v>2.481181266</v>
      </c>
      <c r="F23" s="112">
        <f t="shared" si="26"/>
        <v>16.94784619</v>
      </c>
      <c r="G23" s="113">
        <f t="shared" si="27"/>
        <v>5.906655474</v>
      </c>
      <c r="H23" s="112">
        <f t="shared" si="28"/>
        <v>21.28971482</v>
      </c>
      <c r="I23" s="113">
        <f t="shared" si="29"/>
        <v>16.60703714</v>
      </c>
      <c r="J23" s="112">
        <f t="shared" si="30"/>
        <v>13.89055408</v>
      </c>
      <c r="K23" s="113">
        <f t="shared" si="31"/>
        <v>23.70339617</v>
      </c>
      <c r="L23" s="112">
        <f t="shared" si="32"/>
        <v>7.022351631</v>
      </c>
      <c r="M23" s="113">
        <f t="shared" si="33"/>
        <v>23.1730872</v>
      </c>
      <c r="N23" s="112">
        <f t="shared" si="34"/>
        <v>3.023036739</v>
      </c>
      <c r="O23" s="113">
        <f t="shared" si="35"/>
        <v>20.53658194</v>
      </c>
      <c r="P23" s="112">
        <f t="shared" si="36"/>
        <v>0.2826068339</v>
      </c>
      <c r="Q23" s="113">
        <f t="shared" si="37"/>
        <v>4.352768711</v>
      </c>
      <c r="R23" s="112">
        <f t="shared" si="38"/>
        <v>0.05994690417</v>
      </c>
      <c r="S23" s="113">
        <f t="shared" si="39"/>
        <v>1.898600475</v>
      </c>
      <c r="T23" s="112" t="str">
        <f t="shared" si="40"/>
        <v/>
      </c>
      <c r="U23" s="113" t="str">
        <f t="shared" si="41"/>
        <v/>
      </c>
      <c r="V23" s="112">
        <f t="shared" si="42"/>
        <v>100</v>
      </c>
      <c r="W23" s="114">
        <f t="shared" si="43"/>
        <v>100</v>
      </c>
      <c r="AA23" s="96" t="s">
        <v>55</v>
      </c>
      <c r="AB23" s="112">
        <f t="shared" si="44"/>
        <v>33.93011647</v>
      </c>
      <c r="AC23" s="113">
        <f t="shared" si="45"/>
        <v>1.548581407</v>
      </c>
      <c r="AD23" s="112">
        <f t="shared" si="46"/>
        <v>11.18136439</v>
      </c>
      <c r="AE23" s="113">
        <f t="shared" si="47"/>
        <v>1.930812013</v>
      </c>
      <c r="AF23" s="112">
        <f t="shared" si="48"/>
        <v>13.15141431</v>
      </c>
      <c r="AG23" s="113">
        <f t="shared" si="49"/>
        <v>4.453970909</v>
      </c>
      <c r="AH23" s="112">
        <f t="shared" si="50"/>
        <v>18.39600666</v>
      </c>
      <c r="AI23" s="113">
        <f t="shared" si="51"/>
        <v>14.19022846</v>
      </c>
      <c r="AJ23" s="112">
        <f t="shared" si="52"/>
        <v>11.99334443</v>
      </c>
      <c r="AK23" s="113">
        <f t="shared" si="53"/>
        <v>19.97485044</v>
      </c>
      <c r="AL23" s="112">
        <f t="shared" si="54"/>
        <v>7.480865225</v>
      </c>
      <c r="AM23" s="113">
        <f t="shared" si="55"/>
        <v>24.12944054</v>
      </c>
      <c r="AN23" s="112">
        <f t="shared" si="56"/>
        <v>3.367720466</v>
      </c>
      <c r="AO23" s="113">
        <f t="shared" si="57"/>
        <v>22.60061442</v>
      </c>
      <c r="AP23" s="112">
        <f t="shared" si="78"/>
        <v>0.3460898502</v>
      </c>
      <c r="AQ23" s="113">
        <f t="shared" si="79"/>
        <v>5.30943878</v>
      </c>
      <c r="AR23" s="112">
        <f t="shared" si="80"/>
        <v>0.153078203</v>
      </c>
      <c r="AS23" s="113">
        <f t="shared" si="81"/>
        <v>5.862063028</v>
      </c>
      <c r="AT23" s="112"/>
      <c r="AU23" s="113"/>
      <c r="AV23" s="112">
        <f t="shared" si="58"/>
        <v>100</v>
      </c>
      <c r="AW23" s="114">
        <f t="shared" si="59"/>
        <v>100</v>
      </c>
      <c r="BA23" s="96" t="s">
        <v>55</v>
      </c>
      <c r="BB23" s="112">
        <f t="shared" si="60"/>
        <v>14.31848746</v>
      </c>
      <c r="BC23" s="113">
        <f t="shared" si="61"/>
        <v>0.5027606151</v>
      </c>
      <c r="BD23" s="112">
        <f t="shared" si="62"/>
        <v>10.28399652</v>
      </c>
      <c r="BE23" s="113">
        <f t="shared" si="63"/>
        <v>1.016814374</v>
      </c>
      <c r="BF23" s="112">
        <f t="shared" si="64"/>
        <v>14.22355826</v>
      </c>
      <c r="BG23" s="113">
        <f t="shared" si="65"/>
        <v>2.82461904</v>
      </c>
      <c r="BH23" s="112">
        <f t="shared" si="66"/>
        <v>23.70065659</v>
      </c>
      <c r="BI23" s="113">
        <f t="shared" si="67"/>
        <v>10.69511392</v>
      </c>
      <c r="BJ23" s="112">
        <f t="shared" si="68"/>
        <v>17.85460011</v>
      </c>
      <c r="BK23" s="113">
        <f t="shared" si="69"/>
        <v>17.38437154</v>
      </c>
      <c r="BL23" s="112">
        <f t="shared" si="70"/>
        <v>11.8977929</v>
      </c>
      <c r="BM23" s="113">
        <f t="shared" si="71"/>
        <v>22.64050069</v>
      </c>
      <c r="BN23" s="112">
        <f t="shared" si="74"/>
        <v>6.376077842</v>
      </c>
      <c r="BO23" s="113">
        <f t="shared" si="75"/>
        <v>25.56501884</v>
      </c>
      <c r="BP23" s="112">
        <f t="shared" si="76"/>
        <v>0.9967565857</v>
      </c>
      <c r="BQ23" s="113">
        <f t="shared" si="77"/>
        <v>9.21601427</v>
      </c>
      <c r="BR23" s="112">
        <f t="shared" si="82"/>
        <v>0.3322521952</v>
      </c>
      <c r="BS23" s="113">
        <f t="shared" si="83"/>
        <v>8.581675658</v>
      </c>
      <c r="BT23" s="112">
        <f t="shared" ref="BT23:BT26" si="84">BT9*100/$BV9</f>
        <v>0.01582153311</v>
      </c>
      <c r="BU23" s="113">
        <f t="shared" ref="BU23:BU26" si="85">BU9*100/$BW9</f>
        <v>1.573111055</v>
      </c>
      <c r="BV23" s="112">
        <f t="shared" si="72"/>
        <v>100</v>
      </c>
      <c r="BW23" s="114">
        <f t="shared" si="73"/>
        <v>100</v>
      </c>
    </row>
    <row r="24" ht="15.75" customHeight="1">
      <c r="A24" s="96" t="s">
        <v>56</v>
      </c>
      <c r="B24" s="112">
        <f t="shared" si="22"/>
        <v>17.96775145</v>
      </c>
      <c r="C24" s="113">
        <f t="shared" si="23"/>
        <v>0.6884423331</v>
      </c>
      <c r="D24" s="112">
        <f t="shared" si="24"/>
        <v>11.43447055</v>
      </c>
      <c r="E24" s="113">
        <f t="shared" si="25"/>
        <v>1.318978281</v>
      </c>
      <c r="F24" s="112">
        <f t="shared" si="26"/>
        <v>15.11650772</v>
      </c>
      <c r="G24" s="113">
        <f t="shared" si="27"/>
        <v>3.45234458</v>
      </c>
      <c r="H24" s="112">
        <f t="shared" si="28"/>
        <v>23.27696392</v>
      </c>
      <c r="I24" s="113">
        <f t="shared" si="29"/>
        <v>11.95094991</v>
      </c>
      <c r="J24" s="112">
        <f t="shared" si="30"/>
        <v>15.08701209</v>
      </c>
      <c r="K24" s="113">
        <f t="shared" si="31"/>
        <v>16.84259515</v>
      </c>
      <c r="L24" s="112">
        <f t="shared" si="32"/>
        <v>10.35788025</v>
      </c>
      <c r="M24" s="113">
        <f t="shared" si="33"/>
        <v>22.55025635</v>
      </c>
      <c r="N24" s="112">
        <f t="shared" si="34"/>
        <v>5.618916527</v>
      </c>
      <c r="O24" s="113">
        <f t="shared" si="35"/>
        <v>25.57568036</v>
      </c>
      <c r="P24" s="112">
        <f t="shared" si="36"/>
        <v>0.8455412447</v>
      </c>
      <c r="Q24" s="113">
        <f t="shared" si="37"/>
        <v>8.604697046</v>
      </c>
      <c r="R24" s="112">
        <f t="shared" si="38"/>
        <v>0.2752924983</v>
      </c>
      <c r="S24" s="113">
        <f t="shared" si="39"/>
        <v>6.938159183</v>
      </c>
      <c r="T24" s="112">
        <f t="shared" si="40"/>
        <v>0.01966374988</v>
      </c>
      <c r="U24" s="113">
        <f t="shared" si="41"/>
        <v>2.077896811</v>
      </c>
      <c r="V24" s="112">
        <f t="shared" si="42"/>
        <v>100</v>
      </c>
      <c r="W24" s="114">
        <f t="shared" si="43"/>
        <v>100</v>
      </c>
      <c r="AA24" s="96" t="s">
        <v>56</v>
      </c>
      <c r="AB24" s="112">
        <f t="shared" si="44"/>
        <v>25.24017467</v>
      </c>
      <c r="AC24" s="113">
        <f t="shared" si="45"/>
        <v>0.8234788941</v>
      </c>
      <c r="AD24" s="112">
        <f t="shared" si="46"/>
        <v>9.759825328</v>
      </c>
      <c r="AE24" s="113">
        <f t="shared" si="47"/>
        <v>1.082406541</v>
      </c>
      <c r="AF24" s="112">
        <f t="shared" si="48"/>
        <v>12.66375546</v>
      </c>
      <c r="AG24" s="113">
        <f t="shared" si="49"/>
        <v>2.781794132</v>
      </c>
      <c r="AH24" s="112">
        <f t="shared" si="50"/>
        <v>19.70742358</v>
      </c>
      <c r="AI24" s="113">
        <f t="shared" si="51"/>
        <v>9.738301367</v>
      </c>
      <c r="AJ24" s="112">
        <f t="shared" si="52"/>
        <v>14.86026201</v>
      </c>
      <c r="AK24" s="113">
        <f t="shared" si="53"/>
        <v>15.79584489</v>
      </c>
      <c r="AL24" s="112">
        <f t="shared" si="54"/>
        <v>10.4279476</v>
      </c>
      <c r="AM24" s="113">
        <f t="shared" si="55"/>
        <v>21.63045309</v>
      </c>
      <c r="AN24" s="112">
        <f t="shared" si="56"/>
        <v>6.074235808</v>
      </c>
      <c r="AO24" s="113">
        <f t="shared" si="57"/>
        <v>26.44893547</v>
      </c>
      <c r="AP24" s="112">
        <f t="shared" si="78"/>
        <v>0.8864628821</v>
      </c>
      <c r="AQ24" s="113">
        <f t="shared" si="79"/>
        <v>8.880718563</v>
      </c>
      <c r="AR24" s="112">
        <f t="shared" si="80"/>
        <v>0.3449781659</v>
      </c>
      <c r="AS24" s="113">
        <f t="shared" si="81"/>
        <v>8.633370416</v>
      </c>
      <c r="AT24" s="112">
        <f t="shared" ref="AT24:AT26" si="86">AT10*100/$AV10</f>
        <v>0.03493449782</v>
      </c>
      <c r="AU24" s="113">
        <f t="shared" ref="AU24:AU26" si="87">AU10*100/$AW10</f>
        <v>4.184696639</v>
      </c>
      <c r="AV24" s="112">
        <f t="shared" si="58"/>
        <v>100</v>
      </c>
      <c r="AW24" s="114">
        <f t="shared" si="59"/>
        <v>100</v>
      </c>
      <c r="BA24" s="96" t="s">
        <v>56</v>
      </c>
      <c r="BB24" s="112">
        <f t="shared" si="60"/>
        <v>10.50934528</v>
      </c>
      <c r="BC24" s="113">
        <f t="shared" si="61"/>
        <v>0.3145285214</v>
      </c>
      <c r="BD24" s="112">
        <f t="shared" si="62"/>
        <v>7.902503006</v>
      </c>
      <c r="BE24" s="113">
        <f t="shared" si="63"/>
        <v>0.6291761743</v>
      </c>
      <c r="BF24" s="112">
        <f t="shared" si="64"/>
        <v>12.79921303</v>
      </c>
      <c r="BG24" s="113">
        <f t="shared" si="65"/>
        <v>2.083920931</v>
      </c>
      <c r="BH24" s="112">
        <f t="shared" si="66"/>
        <v>23.61460269</v>
      </c>
      <c r="BI24" s="113">
        <f t="shared" si="67"/>
        <v>8.771461535</v>
      </c>
      <c r="BJ24" s="112">
        <f t="shared" si="68"/>
        <v>19.74532736</v>
      </c>
      <c r="BK24" s="113">
        <f t="shared" si="69"/>
        <v>15.73418236</v>
      </c>
      <c r="BL24" s="112">
        <f t="shared" si="70"/>
        <v>14.82129194</v>
      </c>
      <c r="BM24" s="113">
        <f t="shared" si="71"/>
        <v>23.1246229</v>
      </c>
      <c r="BN24" s="112">
        <f t="shared" si="74"/>
        <v>8.815171057</v>
      </c>
      <c r="BO24" s="113">
        <f t="shared" si="75"/>
        <v>28.68258192</v>
      </c>
      <c r="BP24" s="112">
        <f t="shared" si="76"/>
        <v>1.344409225</v>
      </c>
      <c r="BQ24" s="113">
        <f t="shared" si="77"/>
        <v>10.02042371</v>
      </c>
      <c r="BR24" s="112">
        <f t="shared" si="82"/>
        <v>0.4208110176</v>
      </c>
      <c r="BS24" s="113">
        <f t="shared" si="83"/>
        <v>8.590973085</v>
      </c>
      <c r="BT24" s="112">
        <f t="shared" si="84"/>
        <v>0.02732539075</v>
      </c>
      <c r="BU24" s="113">
        <f t="shared" si="85"/>
        <v>2.048128859</v>
      </c>
      <c r="BV24" s="112">
        <f t="shared" si="72"/>
        <v>100</v>
      </c>
      <c r="BW24" s="114">
        <f t="shared" si="73"/>
        <v>100</v>
      </c>
    </row>
    <row r="25" ht="15.75" customHeight="1">
      <c r="A25" s="96" t="s">
        <v>57</v>
      </c>
      <c r="B25" s="112">
        <f t="shared" si="22"/>
        <v>14.78696742</v>
      </c>
      <c r="C25" s="113">
        <f t="shared" si="23"/>
        <v>0.4924459304</v>
      </c>
      <c r="D25" s="112">
        <f t="shared" si="24"/>
        <v>9.655718243</v>
      </c>
      <c r="E25" s="113">
        <f t="shared" si="25"/>
        <v>0.9662908222</v>
      </c>
      <c r="F25" s="112">
        <f t="shared" si="26"/>
        <v>14.00430902</v>
      </c>
      <c r="G25" s="113">
        <f t="shared" si="27"/>
        <v>2.769911922</v>
      </c>
      <c r="H25" s="112">
        <f t="shared" si="28"/>
        <v>22.93892626</v>
      </c>
      <c r="I25" s="113">
        <f t="shared" si="29"/>
        <v>10.25719866</v>
      </c>
      <c r="J25" s="112">
        <f t="shared" si="30"/>
        <v>17.83405883</v>
      </c>
      <c r="K25" s="113">
        <f t="shared" si="31"/>
        <v>17.2471342</v>
      </c>
      <c r="L25" s="112">
        <f t="shared" si="32"/>
        <v>12.60607659</v>
      </c>
      <c r="M25" s="113">
        <f t="shared" si="33"/>
        <v>23.70384903</v>
      </c>
      <c r="N25" s="112">
        <f t="shared" si="34"/>
        <v>6.881238183</v>
      </c>
      <c r="O25" s="113">
        <f t="shared" si="35"/>
        <v>27.24860448</v>
      </c>
      <c r="P25" s="112">
        <f t="shared" si="36"/>
        <v>0.9893153937</v>
      </c>
      <c r="Q25" s="113">
        <f t="shared" si="37"/>
        <v>8.826382855</v>
      </c>
      <c r="R25" s="112">
        <f t="shared" si="38"/>
        <v>0.2814052676</v>
      </c>
      <c r="S25" s="113">
        <f t="shared" si="39"/>
        <v>6.449180974</v>
      </c>
      <c r="T25" s="112">
        <f t="shared" si="40"/>
        <v>0.02198478653</v>
      </c>
      <c r="U25" s="113">
        <f t="shared" si="41"/>
        <v>2.039001129</v>
      </c>
      <c r="V25" s="112">
        <f t="shared" si="42"/>
        <v>100</v>
      </c>
      <c r="W25" s="114">
        <f t="shared" si="43"/>
        <v>100</v>
      </c>
      <c r="AA25" s="96" t="s">
        <v>57</v>
      </c>
      <c r="AB25" s="112">
        <f t="shared" si="44"/>
        <v>20.66074747</v>
      </c>
      <c r="AC25" s="113">
        <f t="shared" si="45"/>
        <v>0.6739307404</v>
      </c>
      <c r="AD25" s="112">
        <f t="shared" si="46"/>
        <v>8.631013834</v>
      </c>
      <c r="AE25" s="113">
        <f t="shared" si="47"/>
        <v>0.9178553683</v>
      </c>
      <c r="AF25" s="112">
        <f t="shared" si="48"/>
        <v>12.17427215</v>
      </c>
      <c r="AG25" s="113">
        <f t="shared" si="49"/>
        <v>2.549966753</v>
      </c>
      <c r="AH25" s="112">
        <f t="shared" si="50"/>
        <v>20.72269255</v>
      </c>
      <c r="AI25" s="113">
        <f t="shared" si="51"/>
        <v>9.844261812</v>
      </c>
      <c r="AJ25" s="112">
        <f t="shared" si="52"/>
        <v>17.0968408</v>
      </c>
      <c r="AK25" s="113">
        <f t="shared" si="53"/>
        <v>17.43663565</v>
      </c>
      <c r="AL25" s="112">
        <f t="shared" si="54"/>
        <v>12.67809209</v>
      </c>
      <c r="AM25" s="113">
        <f t="shared" si="55"/>
        <v>25.11244019</v>
      </c>
      <c r="AN25" s="112">
        <f t="shared" si="56"/>
        <v>6.867644022</v>
      </c>
      <c r="AO25" s="113">
        <f t="shared" si="57"/>
        <v>28.21202292</v>
      </c>
      <c r="AP25" s="112">
        <f t="shared" si="78"/>
        <v>0.9415651456</v>
      </c>
      <c r="AQ25" s="113">
        <f t="shared" si="79"/>
        <v>8.72128151</v>
      </c>
      <c r="AR25" s="112">
        <f t="shared" si="80"/>
        <v>0.2147429279</v>
      </c>
      <c r="AS25" s="113">
        <f t="shared" si="81"/>
        <v>5.067486432</v>
      </c>
      <c r="AT25" s="112">
        <f t="shared" si="86"/>
        <v>0.01238901507</v>
      </c>
      <c r="AU25" s="113">
        <f t="shared" si="87"/>
        <v>1.464118625</v>
      </c>
      <c r="AV25" s="112">
        <f t="shared" si="58"/>
        <v>100</v>
      </c>
      <c r="AW25" s="114">
        <f t="shared" si="59"/>
        <v>100</v>
      </c>
      <c r="BA25" s="96" t="s">
        <v>57</v>
      </c>
      <c r="BB25" s="112">
        <f t="shared" si="60"/>
        <v>9.566952489</v>
      </c>
      <c r="BC25" s="113">
        <f t="shared" si="61"/>
        <v>0.3131704946</v>
      </c>
      <c r="BD25" s="112">
        <f t="shared" si="62"/>
        <v>7.517661651</v>
      </c>
      <c r="BE25" s="113">
        <f t="shared" si="63"/>
        <v>0.6350206266</v>
      </c>
      <c r="BF25" s="112">
        <f t="shared" si="64"/>
        <v>12.7217818</v>
      </c>
      <c r="BG25" s="113">
        <f t="shared" si="65"/>
        <v>2.187054861</v>
      </c>
      <c r="BH25" s="112">
        <f t="shared" si="66"/>
        <v>23.61538047</v>
      </c>
      <c r="BI25" s="113">
        <f t="shared" si="67"/>
        <v>9.245437779</v>
      </c>
      <c r="BJ25" s="112">
        <f t="shared" si="68"/>
        <v>20.07765734</v>
      </c>
      <c r="BK25" s="113">
        <f t="shared" si="69"/>
        <v>16.93987573</v>
      </c>
      <c r="BL25" s="112">
        <f t="shared" si="70"/>
        <v>16.02221863</v>
      </c>
      <c r="BM25" s="113">
        <f t="shared" si="71"/>
        <v>26.263843</v>
      </c>
      <c r="BN25" s="112">
        <f t="shared" si="74"/>
        <v>9.043844038</v>
      </c>
      <c r="BO25" s="113">
        <f t="shared" si="75"/>
        <v>30.88531438</v>
      </c>
      <c r="BP25" s="112">
        <f t="shared" si="76"/>
        <v>1.20800302</v>
      </c>
      <c r="BQ25" s="113">
        <f t="shared" si="77"/>
        <v>9.212088488</v>
      </c>
      <c r="BR25" s="112">
        <f t="shared" si="82"/>
        <v>0.2211076956</v>
      </c>
      <c r="BS25" s="113">
        <f t="shared" si="83"/>
        <v>3.870699009</v>
      </c>
      <c r="BT25" s="112">
        <f t="shared" si="84"/>
        <v>0.005392870625</v>
      </c>
      <c r="BU25" s="113">
        <f t="shared" si="85"/>
        <v>0.4474956332</v>
      </c>
      <c r="BV25" s="112">
        <f t="shared" si="72"/>
        <v>100</v>
      </c>
      <c r="BW25" s="114">
        <f t="shared" si="73"/>
        <v>100</v>
      </c>
    </row>
    <row r="26" ht="15.75" customHeight="1">
      <c r="A26" s="96" t="s">
        <v>59</v>
      </c>
      <c r="B26" s="112">
        <f t="shared" si="22"/>
        <v>13.74317973</v>
      </c>
      <c r="C26" s="113">
        <f t="shared" si="23"/>
        <v>0.4707141074</v>
      </c>
      <c r="D26" s="112">
        <f t="shared" si="24"/>
        <v>9.286370266</v>
      </c>
      <c r="E26" s="113">
        <f t="shared" si="25"/>
        <v>0.9460545325</v>
      </c>
      <c r="F26" s="112">
        <f t="shared" si="26"/>
        <v>13.37042839</v>
      </c>
      <c r="G26" s="113">
        <f t="shared" si="27"/>
        <v>2.693949432</v>
      </c>
      <c r="H26" s="112">
        <f t="shared" si="28"/>
        <v>22.73242937</v>
      </c>
      <c r="I26" s="113">
        <f t="shared" si="29"/>
        <v>10.36872165</v>
      </c>
      <c r="J26" s="112">
        <f t="shared" si="30"/>
        <v>18.48090325</v>
      </c>
      <c r="K26" s="113">
        <f t="shared" si="31"/>
        <v>18.0991752</v>
      </c>
      <c r="L26" s="112">
        <f t="shared" si="32"/>
        <v>13.70536438</v>
      </c>
      <c r="M26" s="113">
        <f t="shared" si="33"/>
        <v>26.24764042</v>
      </c>
      <c r="N26" s="112">
        <f t="shared" si="34"/>
        <v>7.55226622</v>
      </c>
      <c r="O26" s="113">
        <f t="shared" si="35"/>
        <v>29.65750833</v>
      </c>
      <c r="P26" s="112">
        <f t="shared" si="36"/>
        <v>0.9886013722</v>
      </c>
      <c r="Q26" s="113">
        <f t="shared" si="37"/>
        <v>8.711993309</v>
      </c>
      <c r="R26" s="112">
        <f t="shared" si="38"/>
        <v>0.1404570256</v>
      </c>
      <c r="S26" s="113">
        <f t="shared" si="39"/>
        <v>2.804243009</v>
      </c>
      <c r="T26" s="112" t="str">
        <f t="shared" si="40"/>
        <v/>
      </c>
      <c r="U26" s="113" t="str">
        <f t="shared" si="41"/>
        <v/>
      </c>
      <c r="V26" s="112">
        <f t="shared" si="42"/>
        <v>100</v>
      </c>
      <c r="W26" s="114">
        <f t="shared" si="43"/>
        <v>100</v>
      </c>
      <c r="AA26" s="96" t="s">
        <v>59</v>
      </c>
      <c r="AB26" s="112">
        <f t="shared" si="44"/>
        <v>18.50831656</v>
      </c>
      <c r="AC26" s="113">
        <f t="shared" si="45"/>
        <v>0.6150079435</v>
      </c>
      <c r="AD26" s="112">
        <f t="shared" si="46"/>
        <v>8.343044814</v>
      </c>
      <c r="AE26" s="113">
        <f t="shared" si="47"/>
        <v>0.8779475687</v>
      </c>
      <c r="AF26" s="112">
        <f t="shared" si="48"/>
        <v>12.17819684</v>
      </c>
      <c r="AG26" s="113">
        <f t="shared" si="49"/>
        <v>2.561802634</v>
      </c>
      <c r="AH26" s="112">
        <f t="shared" si="50"/>
        <v>21.58597309</v>
      </c>
      <c r="AI26" s="113">
        <f t="shared" si="51"/>
        <v>10.27907192</v>
      </c>
      <c r="AJ26" s="112">
        <f t="shared" si="52"/>
        <v>17.45417947</v>
      </c>
      <c r="AK26" s="113">
        <f t="shared" si="53"/>
        <v>17.61856927</v>
      </c>
      <c r="AL26" s="112">
        <f t="shared" si="54"/>
        <v>13.58194724</v>
      </c>
      <c r="AM26" s="113">
        <f t="shared" si="55"/>
        <v>26.67554587</v>
      </c>
      <c r="AN26" s="112">
        <f t="shared" si="56"/>
        <v>7.273016209</v>
      </c>
      <c r="AO26" s="113">
        <f t="shared" si="57"/>
        <v>29.58785369</v>
      </c>
      <c r="AP26" s="112">
        <f t="shared" si="78"/>
        <v>0.9323021507</v>
      </c>
      <c r="AQ26" s="113">
        <f t="shared" si="79"/>
        <v>8.483443935</v>
      </c>
      <c r="AR26" s="112">
        <f t="shared" si="80"/>
        <v>0.1377264541</v>
      </c>
      <c r="AS26" s="113">
        <f t="shared" si="81"/>
        <v>2.766752684</v>
      </c>
      <c r="AT26" s="112">
        <f t="shared" si="86"/>
        <v>0.005297171311</v>
      </c>
      <c r="AU26" s="113">
        <f t="shared" si="87"/>
        <v>0.5340044876</v>
      </c>
      <c r="AV26" s="112">
        <f t="shared" si="58"/>
        <v>100</v>
      </c>
      <c r="AW26" s="114">
        <f t="shared" si="59"/>
        <v>100</v>
      </c>
      <c r="BA26" s="96" t="s">
        <v>59</v>
      </c>
      <c r="BB26" s="112">
        <f t="shared" si="60"/>
        <v>8.005290672</v>
      </c>
      <c r="BC26" s="113">
        <f t="shared" si="61"/>
        <v>0.2613617081</v>
      </c>
      <c r="BD26" s="112">
        <f t="shared" si="62"/>
        <v>6.840083139</v>
      </c>
      <c r="BE26" s="113">
        <f t="shared" si="63"/>
        <v>0.5779127479</v>
      </c>
      <c r="BF26" s="112">
        <f t="shared" si="64"/>
        <v>12.18114253</v>
      </c>
      <c r="BG26" s="113">
        <f t="shared" si="65"/>
        <v>2.102015653</v>
      </c>
      <c r="BH26" s="112">
        <f t="shared" si="66"/>
        <v>24.23631668</v>
      </c>
      <c r="BI26" s="113">
        <f t="shared" si="67"/>
        <v>9.481414872</v>
      </c>
      <c r="BJ26" s="112">
        <f t="shared" si="68"/>
        <v>21.32014864</v>
      </c>
      <c r="BK26" s="113">
        <f t="shared" si="69"/>
        <v>17.9141316</v>
      </c>
      <c r="BL26" s="112">
        <f t="shared" si="70"/>
        <v>17.21987781</v>
      </c>
      <c r="BM26" s="113">
        <f t="shared" si="71"/>
        <v>28.32079633</v>
      </c>
      <c r="BN26" s="112">
        <f t="shared" si="74"/>
        <v>9.025634566</v>
      </c>
      <c r="BO26" s="113">
        <f t="shared" si="75"/>
        <v>30.50782892</v>
      </c>
      <c r="BP26" s="112">
        <f t="shared" si="76"/>
        <v>1.020343894</v>
      </c>
      <c r="BQ26" s="113">
        <f t="shared" si="77"/>
        <v>7.840265083</v>
      </c>
      <c r="BR26" s="112">
        <f t="shared" si="82"/>
        <v>0.1448636392</v>
      </c>
      <c r="BS26" s="113">
        <f t="shared" si="83"/>
        <v>2.547350399</v>
      </c>
      <c r="BT26" s="112">
        <f t="shared" si="84"/>
        <v>0.006298419097</v>
      </c>
      <c r="BU26" s="113">
        <f t="shared" si="85"/>
        <v>0.4469226802</v>
      </c>
      <c r="BV26" s="112">
        <f t="shared" si="72"/>
        <v>100</v>
      </c>
      <c r="BW26" s="114">
        <f t="shared" si="73"/>
        <v>100</v>
      </c>
    </row>
    <row r="27" ht="15.75" customHeight="1">
      <c r="A27" s="96" t="s">
        <v>60</v>
      </c>
      <c r="B27" s="112">
        <f t="shared" si="22"/>
        <v>12.15373688</v>
      </c>
      <c r="C27" s="113">
        <f t="shared" si="23"/>
        <v>0.4034597633</v>
      </c>
      <c r="D27" s="112">
        <f t="shared" si="24"/>
        <v>8.278746745</v>
      </c>
      <c r="E27" s="113">
        <f t="shared" si="25"/>
        <v>0.8142998926</v>
      </c>
      <c r="F27" s="112">
        <f t="shared" si="26"/>
        <v>12.57990687</v>
      </c>
      <c r="G27" s="113">
        <f t="shared" si="27"/>
        <v>2.435954386</v>
      </c>
      <c r="H27" s="112">
        <f t="shared" si="28"/>
        <v>23.61297451</v>
      </c>
      <c r="I27" s="113">
        <f t="shared" si="29"/>
        <v>10.39643132</v>
      </c>
      <c r="J27" s="112">
        <f t="shared" si="30"/>
        <v>19.36705864</v>
      </c>
      <c r="K27" s="113">
        <f t="shared" si="31"/>
        <v>18.16554899</v>
      </c>
      <c r="L27" s="112">
        <f t="shared" si="32"/>
        <v>15.06589851</v>
      </c>
      <c r="M27" s="113">
        <f t="shared" si="33"/>
        <v>27.5998493</v>
      </c>
      <c r="N27" s="112">
        <f t="shared" si="34"/>
        <v>7.805224528</v>
      </c>
      <c r="O27" s="113">
        <f t="shared" si="35"/>
        <v>29.60329515</v>
      </c>
      <c r="P27" s="112">
        <f t="shared" si="36"/>
        <v>1.025964802</v>
      </c>
      <c r="Q27" s="113">
        <f t="shared" si="37"/>
        <v>8.599833983</v>
      </c>
      <c r="R27" s="112">
        <f t="shared" si="38"/>
        <v>0.1104885171</v>
      </c>
      <c r="S27" s="113">
        <f t="shared" si="39"/>
        <v>1.981327216</v>
      </c>
      <c r="T27" s="112" t="str">
        <f t="shared" si="40"/>
        <v/>
      </c>
      <c r="U27" s="113" t="str">
        <f t="shared" si="41"/>
        <v/>
      </c>
      <c r="V27" s="112">
        <f t="shared" si="42"/>
        <v>100</v>
      </c>
      <c r="W27" s="114">
        <f t="shared" si="43"/>
        <v>100</v>
      </c>
      <c r="AA27" s="96" t="s">
        <v>60</v>
      </c>
      <c r="AB27" s="112">
        <f t="shared" si="44"/>
        <v>15.84946237</v>
      </c>
      <c r="AC27" s="113">
        <f t="shared" si="45"/>
        <v>0.5223457313</v>
      </c>
      <c r="AD27" s="112">
        <f t="shared" si="46"/>
        <v>6.9390681</v>
      </c>
      <c r="AE27" s="113">
        <f t="shared" si="47"/>
        <v>0.727675874</v>
      </c>
      <c r="AF27" s="112">
        <f t="shared" si="48"/>
        <v>12.22939068</v>
      </c>
      <c r="AG27" s="113">
        <f t="shared" si="49"/>
        <v>2.518967095</v>
      </c>
      <c r="AH27" s="112">
        <f t="shared" si="50"/>
        <v>22.75985663</v>
      </c>
      <c r="AI27" s="113">
        <f t="shared" si="51"/>
        <v>10.59027577</v>
      </c>
      <c r="AJ27" s="112">
        <f t="shared" si="52"/>
        <v>19.11111111</v>
      </c>
      <c r="AK27" s="113">
        <f t="shared" si="53"/>
        <v>18.91949179</v>
      </c>
      <c r="AL27" s="112">
        <f t="shared" si="54"/>
        <v>15.29032258</v>
      </c>
      <c r="AM27" s="113">
        <f t="shared" si="55"/>
        <v>29.29323192</v>
      </c>
      <c r="AN27" s="112">
        <f t="shared" si="56"/>
        <v>6.896057348</v>
      </c>
      <c r="AO27" s="113">
        <f t="shared" si="57"/>
        <v>27.31783558</v>
      </c>
      <c r="AP27" s="112">
        <f t="shared" si="78"/>
        <v>0.7741935484</v>
      </c>
      <c r="AQ27" s="113">
        <f t="shared" si="79"/>
        <v>6.901244536</v>
      </c>
      <c r="AR27" s="112">
        <f t="shared" si="80"/>
        <v>0.1505376344</v>
      </c>
      <c r="AS27" s="113">
        <f t="shared" si="81"/>
        <v>3.208931707</v>
      </c>
      <c r="AT27" s="112"/>
      <c r="AU27" s="113"/>
      <c r="AV27" s="112">
        <f t="shared" si="58"/>
        <v>100</v>
      </c>
      <c r="AW27" s="114">
        <f t="shared" si="59"/>
        <v>100</v>
      </c>
      <c r="BA27" s="96" t="s">
        <v>60</v>
      </c>
      <c r="BB27" s="112">
        <f t="shared" si="60"/>
        <v>7.301185199</v>
      </c>
      <c r="BC27" s="113">
        <f t="shared" si="61"/>
        <v>0.2519390989</v>
      </c>
      <c r="BD27" s="112">
        <f t="shared" si="62"/>
        <v>6.423595404</v>
      </c>
      <c r="BE27" s="113">
        <f t="shared" si="63"/>
        <v>0.5859800759</v>
      </c>
      <c r="BF27" s="112">
        <f t="shared" si="64"/>
        <v>12.11435809</v>
      </c>
      <c r="BG27" s="113">
        <f t="shared" si="65"/>
        <v>2.208677173</v>
      </c>
      <c r="BH27" s="112">
        <f t="shared" si="66"/>
        <v>26.03817968</v>
      </c>
      <c r="BI27" s="113">
        <f t="shared" si="67"/>
        <v>10.82138167</v>
      </c>
      <c r="BJ27" s="112">
        <f t="shared" si="68"/>
        <v>22.8354293</v>
      </c>
      <c r="BK27" s="113">
        <f t="shared" si="69"/>
        <v>20.40826738</v>
      </c>
      <c r="BL27" s="112">
        <f t="shared" si="70"/>
        <v>16.94562562</v>
      </c>
      <c r="BM27" s="113">
        <f t="shared" si="71"/>
        <v>29.53008142</v>
      </c>
      <c r="BN27" s="112">
        <f t="shared" si="74"/>
        <v>7.418800326</v>
      </c>
      <c r="BO27" s="113">
        <f t="shared" si="75"/>
        <v>26.88842208</v>
      </c>
      <c r="BP27" s="112">
        <f t="shared" si="76"/>
        <v>0.7599746675</v>
      </c>
      <c r="BQ27" s="113">
        <f t="shared" si="77"/>
        <v>6.167964195</v>
      </c>
      <c r="BR27" s="112">
        <f t="shared" si="82"/>
        <v>0.1628517145</v>
      </c>
      <c r="BS27" s="113">
        <f t="shared" si="83"/>
        <v>3.137286908</v>
      </c>
      <c r="BT27" s="112"/>
      <c r="BU27" s="113"/>
      <c r="BV27" s="112">
        <f t="shared" si="72"/>
        <v>100</v>
      </c>
      <c r="BW27" s="114">
        <f t="shared" si="73"/>
        <v>100</v>
      </c>
    </row>
    <row r="28" ht="15.75" customHeight="1">
      <c r="A28" s="96" t="s">
        <v>61</v>
      </c>
      <c r="B28" s="112">
        <f t="shared" si="22"/>
        <v>12.51133273</v>
      </c>
      <c r="C28" s="113">
        <f t="shared" si="23"/>
        <v>0.4550242505</v>
      </c>
      <c r="D28" s="112">
        <f t="shared" si="24"/>
        <v>8.014505893</v>
      </c>
      <c r="E28" s="113">
        <f t="shared" si="25"/>
        <v>0.8656365332</v>
      </c>
      <c r="F28" s="112">
        <f t="shared" si="26"/>
        <v>13.54487761</v>
      </c>
      <c r="G28" s="113">
        <f t="shared" si="27"/>
        <v>2.886741476</v>
      </c>
      <c r="H28" s="112">
        <f t="shared" si="28"/>
        <v>24.6237534</v>
      </c>
      <c r="I28" s="113">
        <f t="shared" si="29"/>
        <v>11.89339568</v>
      </c>
      <c r="J28" s="112">
        <f t="shared" si="30"/>
        <v>20.36264733</v>
      </c>
      <c r="K28" s="113">
        <f t="shared" si="31"/>
        <v>21.18968141</v>
      </c>
      <c r="L28" s="112">
        <f t="shared" si="32"/>
        <v>14.34270172</v>
      </c>
      <c r="M28" s="113">
        <f t="shared" si="33"/>
        <v>28.63289622</v>
      </c>
      <c r="N28" s="112">
        <f t="shared" si="34"/>
        <v>5.893019039</v>
      </c>
      <c r="O28" s="113">
        <f t="shared" si="35"/>
        <v>24.42190024</v>
      </c>
      <c r="P28" s="112">
        <f t="shared" si="36"/>
        <v>0.5077062557</v>
      </c>
      <c r="Q28" s="113">
        <f t="shared" si="37"/>
        <v>4.57993163</v>
      </c>
      <c r="R28" s="112">
        <f t="shared" si="38"/>
        <v>0.199456029</v>
      </c>
      <c r="S28" s="113">
        <f t="shared" si="39"/>
        <v>5.074792553</v>
      </c>
      <c r="T28" s="112" t="str">
        <f t="shared" si="40"/>
        <v/>
      </c>
      <c r="U28" s="113" t="str">
        <f t="shared" si="41"/>
        <v/>
      </c>
      <c r="V28" s="112">
        <f t="shared" si="42"/>
        <v>100</v>
      </c>
      <c r="W28" s="114">
        <f t="shared" si="43"/>
        <v>100</v>
      </c>
      <c r="AA28" s="96" t="s">
        <v>61</v>
      </c>
      <c r="AB28" s="112">
        <f t="shared" si="44"/>
        <v>16.0995702</v>
      </c>
      <c r="AC28" s="113">
        <f t="shared" si="45"/>
        <v>0.6052658867</v>
      </c>
      <c r="AD28" s="112">
        <f t="shared" si="46"/>
        <v>7.718481375</v>
      </c>
      <c r="AE28" s="113">
        <f t="shared" si="47"/>
        <v>0.9100938162</v>
      </c>
      <c r="AF28" s="112">
        <f t="shared" si="48"/>
        <v>12.6969914</v>
      </c>
      <c r="AG28" s="113">
        <f t="shared" si="49"/>
        <v>2.993115216</v>
      </c>
      <c r="AH28" s="112">
        <f t="shared" si="50"/>
        <v>25.08954155</v>
      </c>
      <c r="AI28" s="113">
        <f t="shared" si="51"/>
        <v>13.2355079</v>
      </c>
      <c r="AJ28" s="112">
        <f t="shared" si="52"/>
        <v>19.52005731</v>
      </c>
      <c r="AK28" s="113">
        <f t="shared" si="53"/>
        <v>21.97918446</v>
      </c>
      <c r="AL28" s="112">
        <f t="shared" si="54"/>
        <v>12.80444126</v>
      </c>
      <c r="AM28" s="113">
        <f t="shared" si="55"/>
        <v>27.69534094</v>
      </c>
      <c r="AN28" s="112">
        <f t="shared" si="56"/>
        <v>5.372492837</v>
      </c>
      <c r="AO28" s="113">
        <f t="shared" si="57"/>
        <v>24.01680842</v>
      </c>
      <c r="AP28" s="112">
        <f t="shared" si="78"/>
        <v>0.6267908309</v>
      </c>
      <c r="AQ28" s="113">
        <f t="shared" si="79"/>
        <v>5.995246788</v>
      </c>
      <c r="AR28" s="112">
        <f t="shared" si="80"/>
        <v>0.07163323782</v>
      </c>
      <c r="AS28" s="113">
        <f t="shared" si="81"/>
        <v>2.569436567</v>
      </c>
      <c r="AT28" s="112"/>
      <c r="AU28" s="113"/>
      <c r="AV28" s="112">
        <f t="shared" si="58"/>
        <v>100</v>
      </c>
      <c r="AW28" s="114">
        <f t="shared" si="59"/>
        <v>100</v>
      </c>
      <c r="BA28" s="96" t="s">
        <v>61</v>
      </c>
      <c r="BB28" s="112">
        <f t="shared" si="60"/>
        <v>6.812055869</v>
      </c>
      <c r="BC28" s="113">
        <f t="shared" si="61"/>
        <v>0.2596676248</v>
      </c>
      <c r="BD28" s="112">
        <f t="shared" si="62"/>
        <v>6.836559667</v>
      </c>
      <c r="BE28" s="113">
        <f t="shared" si="63"/>
        <v>0.6806567514</v>
      </c>
      <c r="BF28" s="112">
        <f t="shared" si="64"/>
        <v>13.86914972</v>
      </c>
      <c r="BG28" s="113">
        <f t="shared" si="65"/>
        <v>2.854757675</v>
      </c>
      <c r="BH28" s="112">
        <f t="shared" si="66"/>
        <v>27.05219309</v>
      </c>
      <c r="BI28" s="113">
        <f t="shared" si="67"/>
        <v>12.4981578</v>
      </c>
      <c r="BJ28" s="112">
        <f t="shared" si="68"/>
        <v>22.73952463</v>
      </c>
      <c r="BK28" s="113">
        <f t="shared" si="69"/>
        <v>22.2418921</v>
      </c>
      <c r="BL28" s="112">
        <f t="shared" si="70"/>
        <v>15.82945357</v>
      </c>
      <c r="BM28" s="113">
        <f t="shared" si="71"/>
        <v>30.2686785</v>
      </c>
      <c r="BN28" s="112">
        <f t="shared" si="74"/>
        <v>6.223964715</v>
      </c>
      <c r="BO28" s="113">
        <f t="shared" si="75"/>
        <v>24.85939078</v>
      </c>
      <c r="BP28" s="112">
        <f t="shared" si="76"/>
        <v>0.6125949522</v>
      </c>
      <c r="BQ28" s="113">
        <f t="shared" si="77"/>
        <v>5.379761883</v>
      </c>
      <c r="BR28" s="112">
        <f t="shared" si="82"/>
        <v>0.02450379809</v>
      </c>
      <c r="BS28" s="113">
        <f t="shared" si="83"/>
        <v>0.9570368847</v>
      </c>
      <c r="BT28" s="112"/>
      <c r="BU28" s="113"/>
      <c r="BV28" s="112">
        <f t="shared" si="72"/>
        <v>100</v>
      </c>
      <c r="BW28" s="114">
        <f t="shared" si="73"/>
        <v>100</v>
      </c>
    </row>
    <row r="29" ht="15.75" customHeight="1">
      <c r="A29" s="96" t="s">
        <v>62</v>
      </c>
      <c r="B29" s="112">
        <f t="shared" si="22"/>
        <v>11.5995116</v>
      </c>
      <c r="C29" s="113">
        <f t="shared" si="23"/>
        <v>0.4169972337</v>
      </c>
      <c r="D29" s="112">
        <f t="shared" si="24"/>
        <v>9.035409035</v>
      </c>
      <c r="E29" s="113">
        <f t="shared" si="25"/>
        <v>1.07784355</v>
      </c>
      <c r="F29" s="112">
        <f t="shared" si="26"/>
        <v>15.75091575</v>
      </c>
      <c r="G29" s="113">
        <f t="shared" si="27"/>
        <v>3.813529077</v>
      </c>
      <c r="H29" s="112">
        <f t="shared" si="28"/>
        <v>26.12942613</v>
      </c>
      <c r="I29" s="113">
        <f t="shared" si="29"/>
        <v>14.28182296</v>
      </c>
      <c r="J29" s="112">
        <f t="shared" si="30"/>
        <v>19.9023199</v>
      </c>
      <c r="K29" s="113">
        <f t="shared" si="31"/>
        <v>22.58079957</v>
      </c>
      <c r="L29" s="112">
        <f t="shared" si="32"/>
        <v>11.72161172</v>
      </c>
      <c r="M29" s="113">
        <f t="shared" si="33"/>
        <v>26.56617857</v>
      </c>
      <c r="N29" s="112">
        <f t="shared" si="34"/>
        <v>5.494505495</v>
      </c>
      <c r="O29" s="113">
        <f t="shared" si="35"/>
        <v>26.60795354</v>
      </c>
      <c r="P29" s="112">
        <f t="shared" si="36"/>
        <v>0.2442002442</v>
      </c>
      <c r="Q29" s="113">
        <f t="shared" si="37"/>
        <v>2.041266996</v>
      </c>
      <c r="R29" s="112">
        <f t="shared" si="38"/>
        <v>0.1221001221</v>
      </c>
      <c r="S29" s="113">
        <f t="shared" si="39"/>
        <v>2.613608505</v>
      </c>
      <c r="T29" s="112" t="str">
        <f t="shared" si="40"/>
        <v/>
      </c>
      <c r="U29" s="113" t="str">
        <f t="shared" si="41"/>
        <v/>
      </c>
      <c r="V29" s="112">
        <f t="shared" si="42"/>
        <v>100</v>
      </c>
      <c r="W29" s="114">
        <f t="shared" si="43"/>
        <v>100</v>
      </c>
      <c r="AA29" s="96" t="s">
        <v>62</v>
      </c>
      <c r="AB29" s="112">
        <f t="shared" si="44"/>
        <v>16.19385343</v>
      </c>
      <c r="AC29" s="113">
        <f t="shared" si="45"/>
        <v>0.573541116</v>
      </c>
      <c r="AD29" s="112">
        <f t="shared" si="46"/>
        <v>7.328605201</v>
      </c>
      <c r="AE29" s="113">
        <f t="shared" si="47"/>
        <v>0.8393272068</v>
      </c>
      <c r="AF29" s="112">
        <f t="shared" si="48"/>
        <v>13.356974</v>
      </c>
      <c r="AG29" s="113">
        <f t="shared" si="49"/>
        <v>3.129633326</v>
      </c>
      <c r="AH29" s="112">
        <f t="shared" si="50"/>
        <v>25.88652482</v>
      </c>
      <c r="AI29" s="113">
        <f t="shared" si="51"/>
        <v>13.31010748</v>
      </c>
      <c r="AJ29" s="112">
        <f t="shared" si="52"/>
        <v>18.55791962</v>
      </c>
      <c r="AK29" s="113">
        <f t="shared" si="53"/>
        <v>20.04918506</v>
      </c>
      <c r="AL29" s="112">
        <f t="shared" si="54"/>
        <v>12.1749409</v>
      </c>
      <c r="AM29" s="113">
        <f t="shared" si="55"/>
        <v>26.37796311</v>
      </c>
      <c r="AN29" s="112">
        <f t="shared" si="56"/>
        <v>5.791962175</v>
      </c>
      <c r="AO29" s="113">
        <f t="shared" si="57"/>
        <v>26.94105441</v>
      </c>
      <c r="AP29" s="112">
        <f t="shared" si="78"/>
        <v>0.5910165485</v>
      </c>
      <c r="AQ29" s="113">
        <f t="shared" si="79"/>
        <v>6.332082345</v>
      </c>
      <c r="AR29" s="112">
        <f t="shared" si="80"/>
        <v>0.1182033097</v>
      </c>
      <c r="AS29" s="113">
        <f t="shared" si="81"/>
        <v>2.447105953</v>
      </c>
      <c r="AT29" s="112"/>
      <c r="AU29" s="113"/>
      <c r="AV29" s="112">
        <f t="shared" si="58"/>
        <v>100</v>
      </c>
      <c r="AW29" s="114">
        <f t="shared" si="59"/>
        <v>100</v>
      </c>
      <c r="BA29" s="96" t="s">
        <v>62</v>
      </c>
      <c r="BB29" s="112">
        <f t="shared" si="60"/>
        <v>8.311688312</v>
      </c>
      <c r="BC29" s="113">
        <f t="shared" si="61"/>
        <v>0.3217380385</v>
      </c>
      <c r="BD29" s="112">
        <f t="shared" si="62"/>
        <v>6.753246753</v>
      </c>
      <c r="BE29" s="113">
        <f t="shared" si="63"/>
        <v>0.6526757344</v>
      </c>
      <c r="BF29" s="112">
        <f t="shared" si="64"/>
        <v>10.64935065</v>
      </c>
      <c r="BG29" s="113">
        <f t="shared" si="65"/>
        <v>2.331966573</v>
      </c>
      <c r="BH29" s="112">
        <f t="shared" si="66"/>
        <v>29.09090909</v>
      </c>
      <c r="BI29" s="113">
        <f t="shared" si="67"/>
        <v>12.96814924</v>
      </c>
      <c r="BJ29" s="112">
        <f t="shared" si="68"/>
        <v>23.63636364</v>
      </c>
      <c r="BK29" s="113">
        <f t="shared" si="69"/>
        <v>22.56203078</v>
      </c>
      <c r="BL29" s="112">
        <f t="shared" si="70"/>
        <v>12.46753247</v>
      </c>
      <c r="BM29" s="113">
        <f t="shared" si="71"/>
        <v>24.86791229</v>
      </c>
      <c r="BN29" s="112">
        <f t="shared" si="74"/>
        <v>8.831168831</v>
      </c>
      <c r="BO29" s="113">
        <f t="shared" si="75"/>
        <v>34.15655884</v>
      </c>
      <c r="BP29" s="112">
        <f t="shared" si="76"/>
        <v>0.2597402597</v>
      </c>
      <c r="BQ29" s="113">
        <f t="shared" si="77"/>
        <v>2.138968509</v>
      </c>
      <c r="BR29" s="112"/>
      <c r="BS29" s="113"/>
      <c r="BT29" s="112"/>
      <c r="BU29" s="113"/>
      <c r="BV29" s="112">
        <f t="shared" si="72"/>
        <v>100</v>
      </c>
      <c r="BW29" s="114">
        <f t="shared" si="73"/>
        <v>100</v>
      </c>
    </row>
    <row r="30" ht="15.75" customHeight="1">
      <c r="A30" s="122" t="s">
        <v>65</v>
      </c>
      <c r="B30" s="119">
        <f t="shared" si="22"/>
        <v>23.07692308</v>
      </c>
      <c r="C30" s="120">
        <f t="shared" si="23"/>
        <v>1.064772702</v>
      </c>
      <c r="D30" s="119">
        <f t="shared" si="24"/>
        <v>5.769230769</v>
      </c>
      <c r="E30" s="120">
        <f t="shared" si="25"/>
        <v>0.8089398695</v>
      </c>
      <c r="F30" s="119">
        <f t="shared" si="26"/>
        <v>11.53846154</v>
      </c>
      <c r="G30" s="120">
        <f t="shared" si="27"/>
        <v>3.875386352</v>
      </c>
      <c r="H30" s="119">
        <f t="shared" si="28"/>
        <v>26.92307692</v>
      </c>
      <c r="I30" s="120">
        <f t="shared" si="29"/>
        <v>16.40078554</v>
      </c>
      <c r="J30" s="112">
        <f t="shared" si="30"/>
        <v>19.23076923</v>
      </c>
      <c r="K30" s="120">
        <f t="shared" si="31"/>
        <v>25.7054753</v>
      </c>
      <c r="L30" s="119">
        <f t="shared" si="32"/>
        <v>5.769230769</v>
      </c>
      <c r="M30" s="120">
        <f t="shared" si="33"/>
        <v>16.14493479</v>
      </c>
      <c r="N30" s="119">
        <f t="shared" si="34"/>
        <v>7.692307692</v>
      </c>
      <c r="O30" s="120">
        <f t="shared" si="35"/>
        <v>35.99970545</v>
      </c>
      <c r="P30" s="119" t="str">
        <f t="shared" si="36"/>
        <v/>
      </c>
      <c r="Q30" s="120" t="str">
        <f t="shared" si="37"/>
        <v/>
      </c>
      <c r="R30" s="119" t="str">
        <f t="shared" si="38"/>
        <v/>
      </c>
      <c r="S30" s="120" t="str">
        <f t="shared" si="39"/>
        <v/>
      </c>
      <c r="T30" s="119" t="str">
        <f t="shared" si="40"/>
        <v/>
      </c>
      <c r="U30" s="120" t="str">
        <f t="shared" si="41"/>
        <v/>
      </c>
      <c r="V30" s="119">
        <f t="shared" si="42"/>
        <v>100</v>
      </c>
      <c r="W30" s="121">
        <f t="shared" si="43"/>
        <v>100</v>
      </c>
      <c r="AA30" s="122" t="s">
        <v>65</v>
      </c>
      <c r="AB30" s="119">
        <f t="shared" si="44"/>
        <v>18.91891892</v>
      </c>
      <c r="AC30" s="120">
        <f t="shared" si="45"/>
        <v>0.907108669</v>
      </c>
      <c r="AD30" s="119">
        <f t="shared" si="46"/>
        <v>13.51351351</v>
      </c>
      <c r="AE30" s="120">
        <f t="shared" si="47"/>
        <v>2.016476345</v>
      </c>
      <c r="AF30" s="119">
        <f t="shared" si="48"/>
        <v>12.16216216</v>
      </c>
      <c r="AG30" s="120">
        <f t="shared" si="49"/>
        <v>3.309002898</v>
      </c>
      <c r="AH30" s="119">
        <f t="shared" si="50"/>
        <v>24.32432432</v>
      </c>
      <c r="AI30" s="120">
        <f t="shared" si="51"/>
        <v>14.81261282</v>
      </c>
      <c r="AJ30" s="112">
        <f t="shared" si="52"/>
        <v>13.51351351</v>
      </c>
      <c r="AK30" s="120">
        <f t="shared" si="53"/>
        <v>18.75354624</v>
      </c>
      <c r="AL30" s="119">
        <f t="shared" si="54"/>
        <v>12.16216216</v>
      </c>
      <c r="AM30" s="120">
        <f t="shared" si="55"/>
        <v>29.50190275</v>
      </c>
      <c r="AN30" s="119">
        <f t="shared" si="56"/>
        <v>4.054054054</v>
      </c>
      <c r="AO30" s="120">
        <f t="shared" si="57"/>
        <v>17.83522204</v>
      </c>
      <c r="AP30" s="119">
        <f t="shared" si="78"/>
        <v>1.351351351</v>
      </c>
      <c r="AQ30" s="120">
        <f t="shared" si="79"/>
        <v>12.86412824</v>
      </c>
      <c r="AR30" s="119"/>
      <c r="AS30" s="120"/>
      <c r="AT30" s="119"/>
      <c r="AU30" s="120"/>
      <c r="AV30" s="119">
        <f t="shared" si="58"/>
        <v>100</v>
      </c>
      <c r="AW30" s="121">
        <f t="shared" si="59"/>
        <v>100</v>
      </c>
      <c r="BA30" s="122" t="s">
        <v>65</v>
      </c>
      <c r="BB30" s="119">
        <f t="shared" si="60"/>
        <v>5</v>
      </c>
      <c r="BC30" s="120">
        <f t="shared" si="61"/>
        <v>0.3051847399</v>
      </c>
      <c r="BD30" s="119">
        <f t="shared" si="62"/>
        <v>5</v>
      </c>
      <c r="BE30" s="120">
        <f t="shared" si="63"/>
        <v>0.8240812058</v>
      </c>
      <c r="BF30" s="119">
        <f t="shared" si="64"/>
        <v>15</v>
      </c>
      <c r="BG30" s="120">
        <f t="shared" si="65"/>
        <v>3.575596787</v>
      </c>
      <c r="BH30" s="119">
        <f t="shared" si="66"/>
        <v>40</v>
      </c>
      <c r="BI30" s="120">
        <f t="shared" si="67"/>
        <v>25.82578934</v>
      </c>
      <c r="BJ30" s="119">
        <f t="shared" si="68"/>
        <v>25</v>
      </c>
      <c r="BK30" s="120">
        <f t="shared" si="69"/>
        <v>33.20977487</v>
      </c>
      <c r="BL30" s="119">
        <f t="shared" si="70"/>
        <v>5</v>
      </c>
      <c r="BM30" s="120">
        <f t="shared" si="71"/>
        <v>11.35400772</v>
      </c>
      <c r="BN30" s="119">
        <f t="shared" si="74"/>
        <v>5</v>
      </c>
      <c r="BO30" s="120">
        <f t="shared" si="75"/>
        <v>24.90556533</v>
      </c>
      <c r="BP30" s="119"/>
      <c r="BQ30" s="120"/>
      <c r="BR30" s="119"/>
      <c r="BS30" s="120"/>
      <c r="BT30" s="119"/>
      <c r="BU30" s="120"/>
      <c r="BV30" s="119">
        <f t="shared" si="72"/>
        <v>100</v>
      </c>
      <c r="BW30" s="121">
        <f t="shared" si="73"/>
        <v>100</v>
      </c>
    </row>
    <row r="31" ht="15.75" customHeight="1">
      <c r="A31" s="130" t="s">
        <v>13</v>
      </c>
      <c r="B31" s="115">
        <f t="shared" si="22"/>
        <v>16.26693178</v>
      </c>
      <c r="C31" s="116">
        <f t="shared" si="23"/>
        <v>0.6036873747</v>
      </c>
      <c r="D31" s="115">
        <f t="shared" si="24"/>
        <v>10.41071207</v>
      </c>
      <c r="E31" s="116">
        <f t="shared" si="25"/>
        <v>1.168736444</v>
      </c>
      <c r="F31" s="115">
        <f t="shared" si="26"/>
        <v>14.45776894</v>
      </c>
      <c r="G31" s="116">
        <f t="shared" si="27"/>
        <v>3.207252164</v>
      </c>
      <c r="H31" s="115">
        <f t="shared" si="28"/>
        <v>22.96300899</v>
      </c>
      <c r="I31" s="116">
        <f t="shared" si="29"/>
        <v>11.5016932</v>
      </c>
      <c r="J31" s="116">
        <f t="shared" si="30"/>
        <v>16.99598194</v>
      </c>
      <c r="K31" s="116">
        <f t="shared" si="31"/>
        <v>18.39311332</v>
      </c>
      <c r="L31" s="115">
        <f t="shared" si="32"/>
        <v>11.77768112</v>
      </c>
      <c r="M31" s="116">
        <f t="shared" si="33"/>
        <v>24.84545398</v>
      </c>
      <c r="N31" s="115">
        <f t="shared" si="34"/>
        <v>6.119257694</v>
      </c>
      <c r="O31" s="116">
        <f t="shared" si="35"/>
        <v>26.82393011</v>
      </c>
      <c r="P31" s="115">
        <f t="shared" si="36"/>
        <v>0.8108611905</v>
      </c>
      <c r="Q31" s="116">
        <f t="shared" si="37"/>
        <v>7.956357691</v>
      </c>
      <c r="R31" s="115">
        <f t="shared" si="38"/>
        <v>0.1884760366</v>
      </c>
      <c r="S31" s="116">
        <f t="shared" si="39"/>
        <v>4.537222464</v>
      </c>
      <c r="T31" s="218">
        <f t="shared" si="40"/>
        <v>0.009320243569</v>
      </c>
      <c r="U31" s="219">
        <f t="shared" si="41"/>
        <v>0.9625532516</v>
      </c>
      <c r="V31" s="218">
        <f t="shared" si="42"/>
        <v>100</v>
      </c>
      <c r="W31" s="221">
        <f t="shared" si="43"/>
        <v>100</v>
      </c>
      <c r="AA31" s="130" t="s">
        <v>13</v>
      </c>
      <c r="AB31" s="115">
        <f t="shared" si="44"/>
        <v>22.88334857</v>
      </c>
      <c r="AC31" s="116">
        <f t="shared" si="45"/>
        <v>0.7874025068</v>
      </c>
      <c r="AD31" s="115">
        <f t="shared" si="46"/>
        <v>9.115083882</v>
      </c>
      <c r="AE31" s="116">
        <f t="shared" si="47"/>
        <v>1.062779127</v>
      </c>
      <c r="AF31" s="115">
        <f t="shared" si="48"/>
        <v>12.58607498</v>
      </c>
      <c r="AG31" s="116">
        <f t="shared" si="49"/>
        <v>2.907827939</v>
      </c>
      <c r="AH31" s="115">
        <f t="shared" si="50"/>
        <v>20.79142329</v>
      </c>
      <c r="AI31" s="116">
        <f t="shared" si="51"/>
        <v>10.85977548</v>
      </c>
      <c r="AJ31" s="116">
        <f t="shared" si="52"/>
        <v>16.09158938</v>
      </c>
      <c r="AK31" s="116">
        <f t="shared" si="53"/>
        <v>18.01109439</v>
      </c>
      <c r="AL31" s="115">
        <f t="shared" si="54"/>
        <v>11.61569037</v>
      </c>
      <c r="AM31" s="116">
        <f t="shared" si="55"/>
        <v>25.25815823</v>
      </c>
      <c r="AN31" s="115">
        <f t="shared" si="56"/>
        <v>5.94547185</v>
      </c>
      <c r="AO31" s="116">
        <f t="shared" si="57"/>
        <v>26.88998091</v>
      </c>
      <c r="AP31" s="115">
        <f t="shared" si="78"/>
        <v>0.7651109411</v>
      </c>
      <c r="AQ31" s="116">
        <f t="shared" si="79"/>
        <v>7.830804802</v>
      </c>
      <c r="AR31" s="115">
        <f>AR17*100/$AV17</f>
        <v>0.1950099838</v>
      </c>
      <c r="AS31" s="116">
        <f>AS17*100/$AW17</f>
        <v>4.98494002</v>
      </c>
      <c r="AT31" s="218">
        <f>AT17*100/$AV17</f>
        <v>0.01119674548</v>
      </c>
      <c r="AU31" s="219">
        <f>AU17*100/$AW17</f>
        <v>1.407236596</v>
      </c>
      <c r="AV31" s="218">
        <f t="shared" si="58"/>
        <v>100</v>
      </c>
      <c r="AW31" s="221">
        <f t="shared" si="59"/>
        <v>100</v>
      </c>
      <c r="BA31" s="130" t="s">
        <v>13</v>
      </c>
      <c r="BB31" s="218">
        <f t="shared" si="60"/>
        <v>10.30599556</v>
      </c>
      <c r="BC31" s="219">
        <f t="shared" si="61"/>
        <v>0.3417764589</v>
      </c>
      <c r="BD31" s="218">
        <f t="shared" si="62"/>
        <v>8.011900473</v>
      </c>
      <c r="BE31" s="219">
        <f t="shared" si="63"/>
        <v>0.7135502273</v>
      </c>
      <c r="BF31" s="218">
        <f t="shared" si="64"/>
        <v>13.10679047</v>
      </c>
      <c r="BG31" s="219">
        <f t="shared" si="65"/>
        <v>2.371812345</v>
      </c>
      <c r="BH31" s="218">
        <f t="shared" si="66"/>
        <v>24.23210571</v>
      </c>
      <c r="BI31" s="219">
        <f t="shared" si="67"/>
        <v>9.966016516</v>
      </c>
      <c r="BJ31" s="218">
        <f t="shared" si="68"/>
        <v>20.11575069</v>
      </c>
      <c r="BK31" s="219">
        <f t="shared" si="69"/>
        <v>17.81199065</v>
      </c>
      <c r="BL31" s="218">
        <f t="shared" si="70"/>
        <v>15.0336444</v>
      </c>
      <c r="BM31" s="219">
        <f t="shared" si="71"/>
        <v>25.98392013</v>
      </c>
      <c r="BN31" s="218">
        <f t="shared" si="74"/>
        <v>7.915441561</v>
      </c>
      <c r="BO31" s="219">
        <f t="shared" si="75"/>
        <v>28.48130164</v>
      </c>
      <c r="BP31" s="218">
        <f>BP17*100/$BV17</f>
        <v>1.029669832</v>
      </c>
      <c r="BQ31" s="219">
        <f>BQ17*100/$BW17</f>
        <v>8.406349874</v>
      </c>
      <c r="BR31" s="218">
        <f>BR17*100/$BV17</f>
        <v>0.2382418911</v>
      </c>
      <c r="BS31" s="219">
        <f>BS17*100/$BW17</f>
        <v>5.042476123</v>
      </c>
      <c r="BT31" s="218">
        <f>BT17*100/$BV17</f>
        <v>0.0104594001</v>
      </c>
      <c r="BU31" s="219">
        <f>BU17*100/$BW17</f>
        <v>0.8808060442</v>
      </c>
      <c r="BV31" s="218">
        <f t="shared" si="72"/>
        <v>100</v>
      </c>
      <c r="BW31" s="221">
        <f t="shared" si="73"/>
        <v>100</v>
      </c>
    </row>
    <row r="32" ht="15.75" customHeight="1">
      <c r="B32" s="97" t="s">
        <v>125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AB32" s="97" t="s">
        <v>125</v>
      </c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9"/>
      <c r="BB32" s="97" t="s">
        <v>125</v>
      </c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</row>
    <row r="33" ht="15.75" customHeight="1">
      <c r="A33" s="5"/>
      <c r="B33" s="47" t="s">
        <v>25</v>
      </c>
      <c r="C33" s="49"/>
      <c r="D33" s="47" t="s">
        <v>28</v>
      </c>
      <c r="E33" s="49"/>
      <c r="F33" s="47" t="s">
        <v>29</v>
      </c>
      <c r="G33" s="49"/>
      <c r="H33" s="47" t="s">
        <v>30</v>
      </c>
      <c r="I33" s="49"/>
      <c r="J33" s="47" t="s">
        <v>31</v>
      </c>
      <c r="K33" s="49"/>
      <c r="L33" s="47" t="s">
        <v>32</v>
      </c>
      <c r="M33" s="49"/>
      <c r="N33" s="47" t="s">
        <v>33</v>
      </c>
      <c r="O33" s="49"/>
      <c r="P33" s="47" t="s">
        <v>34</v>
      </c>
      <c r="Q33" s="49"/>
      <c r="R33" s="47" t="s">
        <v>35</v>
      </c>
      <c r="S33" s="49"/>
      <c r="T33" s="47" t="s">
        <v>36</v>
      </c>
      <c r="U33" s="49"/>
      <c r="V33" s="47" t="s">
        <v>13</v>
      </c>
      <c r="W33" s="227"/>
      <c r="AA33" s="5"/>
      <c r="AB33" s="47" t="s">
        <v>25</v>
      </c>
      <c r="AC33" s="49"/>
      <c r="AD33" s="47" t="s">
        <v>28</v>
      </c>
      <c r="AE33" s="49"/>
      <c r="AF33" s="47" t="s">
        <v>29</v>
      </c>
      <c r="AG33" s="49"/>
      <c r="AH33" s="47" t="s">
        <v>30</v>
      </c>
      <c r="AI33" s="49"/>
      <c r="AJ33" s="47" t="s">
        <v>31</v>
      </c>
      <c r="AK33" s="49"/>
      <c r="AL33" s="47" t="s">
        <v>32</v>
      </c>
      <c r="AM33" s="49"/>
      <c r="AN33" s="47" t="s">
        <v>33</v>
      </c>
      <c r="AO33" s="49"/>
      <c r="AP33" s="47" t="s">
        <v>34</v>
      </c>
      <c r="AQ33" s="49"/>
      <c r="AR33" s="47" t="s">
        <v>35</v>
      </c>
      <c r="AS33" s="49"/>
      <c r="AT33" s="47" t="s">
        <v>36</v>
      </c>
      <c r="AU33" s="49"/>
      <c r="AV33" s="47" t="s">
        <v>13</v>
      </c>
      <c r="AW33" s="227"/>
      <c r="BA33" s="5"/>
      <c r="BB33" s="47" t="s">
        <v>25</v>
      </c>
      <c r="BC33" s="49"/>
      <c r="BD33" s="47" t="s">
        <v>28</v>
      </c>
      <c r="BE33" s="49"/>
      <c r="BF33" s="47" t="s">
        <v>29</v>
      </c>
      <c r="BG33" s="49"/>
      <c r="BH33" s="47" t="s">
        <v>30</v>
      </c>
      <c r="BI33" s="49"/>
      <c r="BJ33" s="47" t="s">
        <v>31</v>
      </c>
      <c r="BK33" s="49"/>
      <c r="BL33" s="47" t="s">
        <v>32</v>
      </c>
      <c r="BM33" s="49"/>
      <c r="BN33" s="47" t="s">
        <v>33</v>
      </c>
      <c r="BO33" s="49"/>
      <c r="BP33" s="47" t="s">
        <v>34</v>
      </c>
      <c r="BQ33" s="49"/>
      <c r="BR33" s="47" t="s">
        <v>35</v>
      </c>
      <c r="BS33" s="49"/>
      <c r="BT33" s="47" t="s">
        <v>36</v>
      </c>
      <c r="BU33" s="49"/>
      <c r="BV33" s="47" t="s">
        <v>13</v>
      </c>
      <c r="BW33" s="227"/>
    </row>
    <row r="34" ht="15.75" customHeight="1">
      <c r="A34" s="12" t="s">
        <v>43</v>
      </c>
      <c r="B34" s="25" t="s">
        <v>21</v>
      </c>
      <c r="C34" s="25" t="s">
        <v>44</v>
      </c>
      <c r="D34" s="25" t="s">
        <v>21</v>
      </c>
      <c r="E34" s="25" t="s">
        <v>44</v>
      </c>
      <c r="F34" s="25" t="s">
        <v>21</v>
      </c>
      <c r="G34" s="25" t="s">
        <v>44</v>
      </c>
      <c r="H34" s="25" t="s">
        <v>21</v>
      </c>
      <c r="I34" s="25" t="s">
        <v>44</v>
      </c>
      <c r="J34" s="25" t="s">
        <v>21</v>
      </c>
      <c r="K34" s="25" t="s">
        <v>44</v>
      </c>
      <c r="L34" s="25" t="s">
        <v>21</v>
      </c>
      <c r="M34" s="25" t="s">
        <v>44</v>
      </c>
      <c r="N34" s="25" t="s">
        <v>21</v>
      </c>
      <c r="O34" s="25" t="s">
        <v>44</v>
      </c>
      <c r="P34" s="25" t="s">
        <v>21</v>
      </c>
      <c r="Q34" s="25" t="s">
        <v>44</v>
      </c>
      <c r="R34" s="25" t="s">
        <v>21</v>
      </c>
      <c r="S34" s="25" t="s">
        <v>44</v>
      </c>
      <c r="T34" s="25" t="s">
        <v>21</v>
      </c>
      <c r="U34" s="25" t="s">
        <v>44</v>
      </c>
      <c r="V34" s="25" t="s">
        <v>21</v>
      </c>
      <c r="W34" s="228" t="s">
        <v>44</v>
      </c>
      <c r="AA34" s="12" t="s">
        <v>43</v>
      </c>
      <c r="AB34" s="25" t="s">
        <v>21</v>
      </c>
      <c r="AC34" s="25" t="s">
        <v>44</v>
      </c>
      <c r="AD34" s="25" t="s">
        <v>21</v>
      </c>
      <c r="AE34" s="25" t="s">
        <v>44</v>
      </c>
      <c r="AF34" s="25" t="s">
        <v>21</v>
      </c>
      <c r="AG34" s="25" t="s">
        <v>44</v>
      </c>
      <c r="AH34" s="25" t="s">
        <v>21</v>
      </c>
      <c r="AI34" s="25" t="s">
        <v>44</v>
      </c>
      <c r="AJ34" s="25" t="s">
        <v>21</v>
      </c>
      <c r="AK34" s="25" t="s">
        <v>44</v>
      </c>
      <c r="AL34" s="25" t="s">
        <v>21</v>
      </c>
      <c r="AM34" s="25" t="s">
        <v>44</v>
      </c>
      <c r="AN34" s="25" t="s">
        <v>21</v>
      </c>
      <c r="AO34" s="25" t="s">
        <v>44</v>
      </c>
      <c r="AP34" s="25" t="s">
        <v>21</v>
      </c>
      <c r="AQ34" s="25" t="s">
        <v>44</v>
      </c>
      <c r="AR34" s="25" t="s">
        <v>21</v>
      </c>
      <c r="AS34" s="25" t="s">
        <v>44</v>
      </c>
      <c r="AT34" s="25" t="s">
        <v>21</v>
      </c>
      <c r="AU34" s="25" t="s">
        <v>44</v>
      </c>
      <c r="AV34" s="25" t="s">
        <v>21</v>
      </c>
      <c r="AW34" s="228" t="s">
        <v>44</v>
      </c>
      <c r="BA34" s="12" t="s">
        <v>43</v>
      </c>
      <c r="BB34" s="25" t="s">
        <v>21</v>
      </c>
      <c r="BC34" s="25" t="s">
        <v>44</v>
      </c>
      <c r="BD34" s="25" t="s">
        <v>21</v>
      </c>
      <c r="BE34" s="25" t="s">
        <v>44</v>
      </c>
      <c r="BF34" s="25" t="s">
        <v>21</v>
      </c>
      <c r="BG34" s="25" t="s">
        <v>44</v>
      </c>
      <c r="BH34" s="25" t="s">
        <v>21</v>
      </c>
      <c r="BI34" s="25" t="s">
        <v>44</v>
      </c>
      <c r="BJ34" s="25" t="s">
        <v>21</v>
      </c>
      <c r="BK34" s="25" t="s">
        <v>44</v>
      </c>
      <c r="BL34" s="25" t="s">
        <v>21</v>
      </c>
      <c r="BM34" s="25" t="s">
        <v>44</v>
      </c>
      <c r="BN34" s="25" t="s">
        <v>21</v>
      </c>
      <c r="BO34" s="25" t="s">
        <v>44</v>
      </c>
      <c r="BP34" s="25" t="s">
        <v>21</v>
      </c>
      <c r="BQ34" s="25" t="s">
        <v>44</v>
      </c>
      <c r="BR34" s="25" t="s">
        <v>21</v>
      </c>
      <c r="BS34" s="25" t="s">
        <v>44</v>
      </c>
      <c r="BT34" s="25" t="s">
        <v>21</v>
      </c>
      <c r="BU34" s="25" t="s">
        <v>44</v>
      </c>
      <c r="BV34" s="25" t="s">
        <v>21</v>
      </c>
      <c r="BW34" s="228" t="s">
        <v>44</v>
      </c>
    </row>
    <row r="35" ht="15.75" customHeight="1">
      <c r="A35" s="77" t="s">
        <v>50</v>
      </c>
      <c r="B35" s="109">
        <f t="shared" ref="B35:W35" si="88">IF(ISBLANK(B6),"",B6*100/B$17)</f>
        <v>0.1909854851</v>
      </c>
      <c r="C35" s="110">
        <f t="shared" si="88"/>
        <v>0.1765226262</v>
      </c>
      <c r="D35" s="109">
        <f t="shared" si="88"/>
        <v>0.1094200736</v>
      </c>
      <c r="E35" s="110">
        <f t="shared" si="88"/>
        <v>0.1129398482</v>
      </c>
      <c r="F35" s="109">
        <f t="shared" si="88"/>
        <v>0.1504190244</v>
      </c>
      <c r="G35" s="110">
        <f t="shared" si="88"/>
        <v>0.1395341162</v>
      </c>
      <c r="H35" s="109">
        <f t="shared" si="88"/>
        <v>0.1262740146</v>
      </c>
      <c r="I35" s="110">
        <f t="shared" si="88"/>
        <v>0.1210607359</v>
      </c>
      <c r="J35" s="109">
        <f t="shared" si="88"/>
        <v>0.03655861565</v>
      </c>
      <c r="K35" s="110">
        <f t="shared" si="88"/>
        <v>0.036880356</v>
      </c>
      <c r="L35" s="109">
        <f t="shared" si="88"/>
        <v>0.03517101908</v>
      </c>
      <c r="M35" s="110">
        <f t="shared" si="88"/>
        <v>0.03554194117</v>
      </c>
      <c r="N35" s="112">
        <f t="shared" si="88"/>
        <v>0.01692333728</v>
      </c>
      <c r="O35" s="113">
        <f t="shared" si="88"/>
        <v>0.02033200733</v>
      </c>
      <c r="P35" s="109" t="str">
        <f t="shared" si="88"/>
        <v/>
      </c>
      <c r="Q35" s="110" t="str">
        <f t="shared" si="88"/>
        <v/>
      </c>
      <c r="R35" s="109" t="str">
        <f t="shared" si="88"/>
        <v/>
      </c>
      <c r="S35" s="110" t="str">
        <f t="shared" si="88"/>
        <v/>
      </c>
      <c r="T35" s="109" t="str">
        <f t="shared" si="88"/>
        <v/>
      </c>
      <c r="U35" s="110" t="str">
        <f t="shared" si="88"/>
        <v/>
      </c>
      <c r="V35" s="109">
        <f t="shared" si="88"/>
        <v>0.1045938445</v>
      </c>
      <c r="W35" s="111">
        <f t="shared" si="88"/>
        <v>0.0418527051</v>
      </c>
      <c r="AA35" s="77" t="s">
        <v>50</v>
      </c>
      <c r="AB35" s="109">
        <f t="shared" ref="AB35:AO35" si="89">AB6*100/AB$17</f>
        <v>0.1997961264</v>
      </c>
      <c r="AC35" s="110">
        <f t="shared" si="89"/>
        <v>0.1837832847</v>
      </c>
      <c r="AD35" s="109">
        <f t="shared" si="89"/>
        <v>0.2149657079</v>
      </c>
      <c r="AE35" s="110">
        <f t="shared" si="89"/>
        <v>0.2109611225</v>
      </c>
      <c r="AF35" s="109">
        <f t="shared" si="89"/>
        <v>0.1037882719</v>
      </c>
      <c r="AG35" s="110">
        <f t="shared" si="89"/>
        <v>0.09754326093</v>
      </c>
      <c r="AH35" s="109">
        <f t="shared" si="89"/>
        <v>0.1032176996</v>
      </c>
      <c r="AI35" s="110">
        <f t="shared" si="89"/>
        <v>0.09163357824</v>
      </c>
      <c r="AJ35" s="109">
        <f t="shared" si="89"/>
        <v>0.05218601415</v>
      </c>
      <c r="AK35" s="110">
        <f t="shared" si="89"/>
        <v>0.05236207562</v>
      </c>
      <c r="AL35" s="109">
        <f t="shared" si="89"/>
        <v>0.05622941602</v>
      </c>
      <c r="AM35" s="110">
        <f t="shared" si="89"/>
        <v>0.05365487802</v>
      </c>
      <c r="AN35" s="112">
        <f t="shared" si="89"/>
        <v>0.04708097928</v>
      </c>
      <c r="AO35" s="113">
        <f t="shared" si="89"/>
        <v>0.0473235312</v>
      </c>
      <c r="AP35" s="109"/>
      <c r="AQ35" s="110"/>
      <c r="AR35" s="109"/>
      <c r="AS35" s="110"/>
      <c r="AT35" s="109"/>
      <c r="AU35" s="110"/>
      <c r="AV35" s="109">
        <f t="shared" ref="AV35:AW35" si="90">AV6*100/AV$17</f>
        <v>0.1175658275</v>
      </c>
      <c r="AW35" s="111">
        <f t="shared" si="90"/>
        <v>0.05218526138</v>
      </c>
      <c r="BA35" s="77" t="s">
        <v>50</v>
      </c>
      <c r="BB35" s="109">
        <f t="shared" ref="BB35:BM35" si="91">BB6*100/BB$17</f>
        <v>0.4172304917</v>
      </c>
      <c r="BC35" s="110">
        <f t="shared" si="91"/>
        <v>0.3555270692</v>
      </c>
      <c r="BD35" s="109">
        <f t="shared" si="91"/>
        <v>0.3771395416</v>
      </c>
      <c r="BE35" s="110">
        <f t="shared" si="91"/>
        <v>0.3916687187</v>
      </c>
      <c r="BF35" s="109">
        <f t="shared" si="91"/>
        <v>0.1152686647</v>
      </c>
      <c r="BG35" s="110">
        <f t="shared" si="91"/>
        <v>0.1059097424</v>
      </c>
      <c r="BH35" s="109">
        <f t="shared" si="91"/>
        <v>0.1774495228</v>
      </c>
      <c r="BI35" s="110">
        <f t="shared" si="91"/>
        <v>0.1706447681</v>
      </c>
      <c r="BJ35" s="109">
        <f t="shared" si="91"/>
        <v>0.09243746028</v>
      </c>
      <c r="BK35" s="110">
        <f t="shared" si="91"/>
        <v>0.09513382675</v>
      </c>
      <c r="BL35" s="109">
        <f t="shared" si="91"/>
        <v>0.08503401361</v>
      </c>
      <c r="BM35" s="110">
        <f t="shared" si="91"/>
        <v>0.08273059207</v>
      </c>
      <c r="BN35" s="109"/>
      <c r="BO35" s="110"/>
      <c r="BP35" s="109"/>
      <c r="BQ35" s="110"/>
      <c r="BR35" s="109"/>
      <c r="BS35" s="110"/>
      <c r="BT35" s="109"/>
      <c r="BU35" s="110"/>
      <c r="BV35" s="109">
        <f t="shared" ref="BV35:BW35" si="92">BV6*100/BV$17</f>
        <v>0.1627017793</v>
      </c>
      <c r="BW35" s="111">
        <f t="shared" si="92"/>
        <v>0.06197020626</v>
      </c>
    </row>
    <row r="36" ht="15.75" customHeight="1">
      <c r="A36" s="96" t="s">
        <v>53</v>
      </c>
      <c r="B36" s="112">
        <f t="shared" ref="B36:W36" si="93">IF(ISBLANK(B7),"",B7*100/B$17)</f>
        <v>1.101349631</v>
      </c>
      <c r="C36" s="113">
        <f t="shared" si="93"/>
        <v>1.018975105</v>
      </c>
      <c r="D36" s="112">
        <f t="shared" si="93"/>
        <v>0.8355714712</v>
      </c>
      <c r="E36" s="113">
        <f t="shared" si="93"/>
        <v>0.8155633581</v>
      </c>
      <c r="F36" s="112">
        <f t="shared" si="93"/>
        <v>0.6374901511</v>
      </c>
      <c r="G36" s="113">
        <f t="shared" si="93"/>
        <v>0.631116245</v>
      </c>
      <c r="H36" s="112">
        <f t="shared" si="93"/>
        <v>0.6674483629</v>
      </c>
      <c r="I36" s="113">
        <f t="shared" si="93"/>
        <v>0.6370466433</v>
      </c>
      <c r="J36" s="112">
        <f t="shared" si="93"/>
        <v>0.3655861565</v>
      </c>
      <c r="K36" s="113">
        <f t="shared" si="93"/>
        <v>0.3510019794</v>
      </c>
      <c r="L36" s="112">
        <f t="shared" si="93"/>
        <v>0.307746417</v>
      </c>
      <c r="M36" s="113">
        <f t="shared" si="93"/>
        <v>0.3078835404</v>
      </c>
      <c r="N36" s="112">
        <f t="shared" si="93"/>
        <v>0.1015400237</v>
      </c>
      <c r="O36" s="113">
        <f t="shared" si="93"/>
        <v>0.07866175941</v>
      </c>
      <c r="P36" s="112">
        <f t="shared" si="93"/>
        <v>0.1277139208</v>
      </c>
      <c r="Q36" s="113">
        <f t="shared" si="93"/>
        <v>0.1192678284</v>
      </c>
      <c r="R36" s="112" t="str">
        <f t="shared" si="93"/>
        <v/>
      </c>
      <c r="S36" s="113" t="str">
        <f t="shared" si="93"/>
        <v/>
      </c>
      <c r="T36" s="112" t="str">
        <f t="shared" si="93"/>
        <v/>
      </c>
      <c r="U36" s="113" t="str">
        <f t="shared" si="93"/>
        <v/>
      </c>
      <c r="V36" s="112">
        <f t="shared" si="93"/>
        <v>0.6172072408</v>
      </c>
      <c r="W36" s="114">
        <f t="shared" si="93"/>
        <v>0.2808406557</v>
      </c>
      <c r="AA36" s="96" t="s">
        <v>53</v>
      </c>
      <c r="AB36" s="112">
        <f t="shared" ref="AB36:AO36" si="94">AB7*100/AB$17</f>
        <v>0.9541284404</v>
      </c>
      <c r="AC36" s="113">
        <f t="shared" si="94"/>
        <v>0.8387165771</v>
      </c>
      <c r="AD36" s="112">
        <f t="shared" si="94"/>
        <v>1.095301464</v>
      </c>
      <c r="AE36" s="113">
        <f t="shared" si="94"/>
        <v>1.058212551</v>
      </c>
      <c r="AF36" s="112">
        <f t="shared" si="94"/>
        <v>0.7265179035</v>
      </c>
      <c r="AG36" s="113">
        <f t="shared" si="94"/>
        <v>0.7055069967</v>
      </c>
      <c r="AH36" s="112">
        <f t="shared" si="94"/>
        <v>0.6552080061</v>
      </c>
      <c r="AI36" s="113">
        <f t="shared" si="94"/>
        <v>0.589166113</v>
      </c>
      <c r="AJ36" s="112">
        <f t="shared" si="94"/>
        <v>0.4232865592</v>
      </c>
      <c r="AK36" s="113">
        <f t="shared" si="94"/>
        <v>0.4161049061</v>
      </c>
      <c r="AL36" s="112">
        <f t="shared" si="94"/>
        <v>0.3213109487</v>
      </c>
      <c r="AM36" s="113">
        <f t="shared" si="94"/>
        <v>0.313750104</v>
      </c>
      <c r="AN36" s="112">
        <f t="shared" si="94"/>
        <v>0.1412429379</v>
      </c>
      <c r="AO36" s="113">
        <f t="shared" si="94"/>
        <v>0.1214951372</v>
      </c>
      <c r="AP36" s="112"/>
      <c r="AQ36" s="113"/>
      <c r="AR36" s="112"/>
      <c r="AS36" s="113"/>
      <c r="AT36" s="112"/>
      <c r="AU36" s="113"/>
      <c r="AV36" s="112">
        <f t="shared" ref="AV36:AW36" si="95">AV7*100/AV$17</f>
        <v>0.6596749212</v>
      </c>
      <c r="AW36" s="114">
        <f t="shared" si="95"/>
        <v>0.2892101484</v>
      </c>
      <c r="BA36" s="96" t="s">
        <v>53</v>
      </c>
      <c r="BB36" s="112">
        <f t="shared" ref="BB36:BQ36" si="96">BB7*100/BB$17</f>
        <v>1.98466396</v>
      </c>
      <c r="BC36" s="113">
        <f t="shared" si="96"/>
        <v>1.712366892</v>
      </c>
      <c r="BD36" s="112">
        <f t="shared" si="96"/>
        <v>1.479547433</v>
      </c>
      <c r="BE36" s="113">
        <f t="shared" si="96"/>
        <v>1.433533981</v>
      </c>
      <c r="BF36" s="112">
        <f t="shared" si="96"/>
        <v>1.188153928</v>
      </c>
      <c r="BG36" s="113">
        <f t="shared" si="96"/>
        <v>1.160715035</v>
      </c>
      <c r="BH36" s="112">
        <f t="shared" si="96"/>
        <v>0.9160232123</v>
      </c>
      <c r="BI36" s="113">
        <f t="shared" si="96"/>
        <v>0.8641270798</v>
      </c>
      <c r="BJ36" s="112">
        <f t="shared" si="96"/>
        <v>0.5315153966</v>
      </c>
      <c r="BK36" s="113">
        <f t="shared" si="96"/>
        <v>0.5231295543</v>
      </c>
      <c r="BL36" s="112">
        <f t="shared" si="96"/>
        <v>0.425170068</v>
      </c>
      <c r="BM36" s="113">
        <f t="shared" si="96"/>
        <v>0.3883964827</v>
      </c>
      <c r="BN36" s="112">
        <f t="shared" si="96"/>
        <v>0.3230069006</v>
      </c>
      <c r="BO36" s="113">
        <f t="shared" si="96"/>
        <v>0.3199825979</v>
      </c>
      <c r="BP36" s="112">
        <f t="shared" si="96"/>
        <v>0.4514672686</v>
      </c>
      <c r="BQ36" s="113">
        <f t="shared" si="96"/>
        <v>0.4895358418</v>
      </c>
      <c r="BR36" s="112"/>
      <c r="BS36" s="113"/>
      <c r="BT36" s="112"/>
      <c r="BU36" s="113"/>
      <c r="BV36" s="112">
        <f t="shared" ref="BV36:BW36" si="97">BV7*100/BV$17</f>
        <v>0.9018327193</v>
      </c>
      <c r="BW36" s="114">
        <f t="shared" si="97"/>
        <v>0.4561182055</v>
      </c>
    </row>
    <row r="37" ht="15.75" customHeight="1">
      <c r="A37" s="96" t="s">
        <v>54</v>
      </c>
      <c r="B37" s="112">
        <f t="shared" ref="B37:W37" si="98">IF(ISBLANK(B8),"",B8*100/B$17)</f>
        <v>5.506748154</v>
      </c>
      <c r="C37" s="113">
        <f t="shared" si="98"/>
        <v>5.22919966</v>
      </c>
      <c r="D37" s="112">
        <f t="shared" si="98"/>
        <v>5.102954342</v>
      </c>
      <c r="E37" s="113">
        <f t="shared" si="98"/>
        <v>5.069869596</v>
      </c>
      <c r="F37" s="112">
        <f t="shared" si="98"/>
        <v>4.734617864</v>
      </c>
      <c r="G37" s="113">
        <f t="shared" si="98"/>
        <v>4.67784269</v>
      </c>
      <c r="H37" s="112">
        <f t="shared" si="98"/>
        <v>3.490574547</v>
      </c>
      <c r="I37" s="113">
        <f t="shared" si="98"/>
        <v>3.400857663</v>
      </c>
      <c r="J37" s="112">
        <f t="shared" si="98"/>
        <v>2.607847916</v>
      </c>
      <c r="K37" s="113">
        <f t="shared" si="98"/>
        <v>2.546108897</v>
      </c>
      <c r="L37" s="112">
        <f t="shared" si="98"/>
        <v>1.793721973</v>
      </c>
      <c r="M37" s="113">
        <f t="shared" si="98"/>
        <v>1.79707113</v>
      </c>
      <c r="N37" s="112">
        <f t="shared" si="98"/>
        <v>1.353866983</v>
      </c>
      <c r="O37" s="113">
        <f t="shared" si="98"/>
        <v>1.300937983</v>
      </c>
      <c r="P37" s="112">
        <f t="shared" si="98"/>
        <v>1.149425287</v>
      </c>
      <c r="Q37" s="113">
        <f t="shared" si="98"/>
        <v>1.091070307</v>
      </c>
      <c r="R37" s="112">
        <f t="shared" si="98"/>
        <v>1.648351648</v>
      </c>
      <c r="S37" s="113">
        <f t="shared" si="98"/>
        <v>1.181887751</v>
      </c>
      <c r="T37" s="112" t="str">
        <f t="shared" si="98"/>
        <v/>
      </c>
      <c r="U37" s="113" t="str">
        <f t="shared" si="98"/>
        <v/>
      </c>
      <c r="V37" s="112">
        <f t="shared" si="98"/>
        <v>3.662855723</v>
      </c>
      <c r="W37" s="114">
        <f t="shared" si="98"/>
        <v>2.036204061</v>
      </c>
      <c r="AA37" s="96" t="s">
        <v>54</v>
      </c>
      <c r="AB37" s="112">
        <f t="shared" ref="AB37:AS37" si="99">AB8*100/AB$17</f>
        <v>6.54841998</v>
      </c>
      <c r="AC37" s="113">
        <f t="shared" si="99"/>
        <v>6.073304801</v>
      </c>
      <c r="AD37" s="112">
        <f t="shared" si="99"/>
        <v>6.039512744</v>
      </c>
      <c r="AE37" s="113">
        <f t="shared" si="99"/>
        <v>5.905599695</v>
      </c>
      <c r="AF37" s="112">
        <f t="shared" si="99"/>
        <v>5.315442212</v>
      </c>
      <c r="AG37" s="113">
        <f t="shared" si="99"/>
        <v>5.255765192</v>
      </c>
      <c r="AH37" s="112">
        <f t="shared" si="99"/>
        <v>4.17807297</v>
      </c>
      <c r="AI37" s="113">
        <f t="shared" si="99"/>
        <v>4.083340297</v>
      </c>
      <c r="AJ37" s="112">
        <f t="shared" si="99"/>
        <v>3.484866056</v>
      </c>
      <c r="AK37" s="113">
        <f t="shared" si="99"/>
        <v>3.426781379</v>
      </c>
      <c r="AL37" s="112">
        <f t="shared" si="99"/>
        <v>2.37770102</v>
      </c>
      <c r="AM37" s="113">
        <f t="shared" si="99"/>
        <v>2.339345787</v>
      </c>
      <c r="AN37" s="112">
        <f t="shared" si="99"/>
        <v>1.773383553</v>
      </c>
      <c r="AO37" s="113">
        <f t="shared" si="99"/>
        <v>1.770577012</v>
      </c>
      <c r="AP37" s="112">
        <f t="shared" si="99"/>
        <v>1.463414634</v>
      </c>
      <c r="AQ37" s="113">
        <f t="shared" si="99"/>
        <v>1.560213828</v>
      </c>
      <c r="AR37" s="112">
        <f t="shared" si="99"/>
        <v>1.435406699</v>
      </c>
      <c r="AS37" s="113">
        <f t="shared" si="99"/>
        <v>1.41413379</v>
      </c>
      <c r="AT37" s="112"/>
      <c r="AU37" s="113"/>
      <c r="AV37" s="112">
        <f t="shared" ref="AV37:AW37" si="100">AV8*100/AV$17</f>
        <v>4.543079478</v>
      </c>
      <c r="AW37" s="114">
        <f t="shared" si="100"/>
        <v>2.583710362</v>
      </c>
      <c r="BA37" s="96" t="s">
        <v>54</v>
      </c>
      <c r="BB37" s="112">
        <f t="shared" ref="BB37:BS37" si="101">BB8*100/BB$17</f>
        <v>8.558863329</v>
      </c>
      <c r="BC37" s="113">
        <f t="shared" si="101"/>
        <v>7.933156497</v>
      </c>
      <c r="BD37" s="112">
        <f t="shared" si="101"/>
        <v>7.600812301</v>
      </c>
      <c r="BE37" s="113">
        <f t="shared" si="101"/>
        <v>7.519371973</v>
      </c>
      <c r="BF37" s="112">
        <f t="shared" si="101"/>
        <v>6.641248448</v>
      </c>
      <c r="BG37" s="113">
        <f t="shared" si="101"/>
        <v>6.537318896</v>
      </c>
      <c r="BH37" s="112">
        <f t="shared" si="101"/>
        <v>4.685626589</v>
      </c>
      <c r="BI37" s="113">
        <f t="shared" si="101"/>
        <v>4.56961959</v>
      </c>
      <c r="BJ37" s="112">
        <f t="shared" si="101"/>
        <v>3.899705356</v>
      </c>
      <c r="BK37" s="113">
        <f t="shared" si="101"/>
        <v>3.89595788</v>
      </c>
      <c r="BL37" s="112">
        <f t="shared" si="101"/>
        <v>2.945269017</v>
      </c>
      <c r="BM37" s="113">
        <f t="shared" si="101"/>
        <v>2.903686397</v>
      </c>
      <c r="BN37" s="112">
        <f t="shared" si="101"/>
        <v>2.217001909</v>
      </c>
      <c r="BO37" s="113">
        <f t="shared" si="101"/>
        <v>2.229903383</v>
      </c>
      <c r="BP37" s="112">
        <f t="shared" si="101"/>
        <v>1.58013544</v>
      </c>
      <c r="BQ37" s="113">
        <f t="shared" si="101"/>
        <v>1.56950575</v>
      </c>
      <c r="BR37" s="112">
        <f t="shared" si="101"/>
        <v>1.463414634</v>
      </c>
      <c r="BS37" s="113">
        <f t="shared" si="101"/>
        <v>1.187706548</v>
      </c>
      <c r="BT37" s="112"/>
      <c r="BU37" s="113"/>
      <c r="BV37" s="112">
        <f t="shared" ref="BV37:BW37" si="102">BV8*100/BV$17</f>
        <v>4.919404511</v>
      </c>
      <c r="BW37" s="114">
        <f t="shared" si="102"/>
        <v>2.966602817</v>
      </c>
    </row>
    <row r="38" ht="15.75" customHeight="1">
      <c r="A38" s="96" t="s">
        <v>55</v>
      </c>
      <c r="B38" s="112">
        <f t="shared" ref="B38:W38" si="103">IF(ISBLANK(B9),"",B9*100/B$17)</f>
        <v>17.44970716</v>
      </c>
      <c r="C38" s="113">
        <f t="shared" si="103"/>
        <v>16.97263922</v>
      </c>
      <c r="D38" s="112">
        <f t="shared" si="103"/>
        <v>16.27374913</v>
      </c>
      <c r="E38" s="113">
        <f t="shared" si="103"/>
        <v>16.22461819</v>
      </c>
      <c r="F38" s="112">
        <f t="shared" si="103"/>
        <v>14.17520235</v>
      </c>
      <c r="G38" s="113">
        <f t="shared" si="103"/>
        <v>14.07476368</v>
      </c>
      <c r="H38" s="112">
        <f t="shared" si="103"/>
        <v>11.21132858</v>
      </c>
      <c r="I38" s="113">
        <f t="shared" si="103"/>
        <v>11.03476164</v>
      </c>
      <c r="J38" s="112">
        <f t="shared" si="103"/>
        <v>9.88301243</v>
      </c>
      <c r="K38" s="113">
        <f t="shared" si="103"/>
        <v>9.848904072</v>
      </c>
      <c r="L38" s="112">
        <f t="shared" si="103"/>
        <v>7.210058911</v>
      </c>
      <c r="M38" s="113">
        <f t="shared" si="103"/>
        <v>7.128030313</v>
      </c>
      <c r="N38" s="112">
        <f t="shared" si="103"/>
        <v>5.973938061</v>
      </c>
      <c r="O38" s="113">
        <f t="shared" si="103"/>
        <v>5.851110932</v>
      </c>
      <c r="P38" s="112">
        <f t="shared" si="103"/>
        <v>4.214559387</v>
      </c>
      <c r="Q38" s="113">
        <f t="shared" si="103"/>
        <v>4.181035648</v>
      </c>
      <c r="R38" s="112">
        <f t="shared" si="103"/>
        <v>3.846153846</v>
      </c>
      <c r="S38" s="113">
        <f t="shared" si="103"/>
        <v>3.197982554</v>
      </c>
      <c r="T38" s="112" t="str">
        <f t="shared" si="103"/>
        <v/>
      </c>
      <c r="U38" s="113" t="str">
        <f t="shared" si="103"/>
        <v/>
      </c>
      <c r="V38" s="112">
        <f t="shared" si="103"/>
        <v>12.09249824</v>
      </c>
      <c r="W38" s="114">
        <f t="shared" si="103"/>
        <v>7.642449517</v>
      </c>
      <c r="AA38" s="96" t="s">
        <v>55</v>
      </c>
      <c r="AB38" s="112">
        <f t="shared" ref="AB38:AS38" si="104">AB9*100/AB$17</f>
        <v>20.78695209</v>
      </c>
      <c r="AC38" s="113">
        <f t="shared" si="104"/>
        <v>18.41704327</v>
      </c>
      <c r="AD38" s="112">
        <f t="shared" si="104"/>
        <v>17.19725663</v>
      </c>
      <c r="AE38" s="113">
        <f t="shared" si="104"/>
        <v>17.01295044</v>
      </c>
      <c r="AF38" s="112">
        <f t="shared" si="104"/>
        <v>14.64897324</v>
      </c>
      <c r="AG38" s="113">
        <f t="shared" si="104"/>
        <v>14.34370457</v>
      </c>
      <c r="AH38" s="112">
        <f t="shared" si="104"/>
        <v>12.40407486</v>
      </c>
      <c r="AI38" s="113">
        <f t="shared" si="104"/>
        <v>12.23633058</v>
      </c>
      <c r="AJ38" s="112">
        <f t="shared" si="104"/>
        <v>10.44879972</v>
      </c>
      <c r="AK38" s="113">
        <f t="shared" si="104"/>
        <v>10.38546855</v>
      </c>
      <c r="AL38" s="112">
        <f t="shared" si="104"/>
        <v>9.028837658</v>
      </c>
      <c r="AM38" s="113">
        <f t="shared" si="104"/>
        <v>8.945986404</v>
      </c>
      <c r="AN38" s="112">
        <f t="shared" si="104"/>
        <v>7.940991839</v>
      </c>
      <c r="AO38" s="113">
        <f t="shared" si="104"/>
        <v>7.87068285</v>
      </c>
      <c r="AP38" s="112">
        <f t="shared" si="104"/>
        <v>6.341463415</v>
      </c>
      <c r="AQ38" s="113">
        <f t="shared" si="104"/>
        <v>6.34928585</v>
      </c>
      <c r="AR38" s="112">
        <f t="shared" si="104"/>
        <v>11.00478469</v>
      </c>
      <c r="AS38" s="113">
        <f t="shared" si="104"/>
        <v>11.01217761</v>
      </c>
      <c r="AT38" s="112"/>
      <c r="AU38" s="113"/>
      <c r="AV38" s="112">
        <f t="shared" ref="AV38:AW38" si="105">AV9*100/AV$17</f>
        <v>14.0192584</v>
      </c>
      <c r="AW38" s="114">
        <f t="shared" si="105"/>
        <v>9.364458313</v>
      </c>
      <c r="BA38" s="96" t="s">
        <v>55</v>
      </c>
      <c r="BB38" s="112">
        <f t="shared" ref="BB38:BW38" si="106">BB9*100/BB$17</f>
        <v>20.41046459</v>
      </c>
      <c r="BC38" s="113">
        <f t="shared" si="106"/>
        <v>19.52171008</v>
      </c>
      <c r="BD38" s="112">
        <f t="shared" si="106"/>
        <v>18.85697708</v>
      </c>
      <c r="BE38" s="113">
        <f t="shared" si="106"/>
        <v>18.91106049</v>
      </c>
      <c r="BF38" s="112">
        <f t="shared" si="106"/>
        <v>15.942543</v>
      </c>
      <c r="BG38" s="113">
        <f t="shared" si="106"/>
        <v>15.80441091</v>
      </c>
      <c r="BH38" s="112">
        <f t="shared" si="106"/>
        <v>14.36861541</v>
      </c>
      <c r="BI38" s="113">
        <f t="shared" si="106"/>
        <v>14.2417241</v>
      </c>
      <c r="BJ38" s="112">
        <f t="shared" si="106"/>
        <v>13.03945924</v>
      </c>
      <c r="BK38" s="113">
        <f t="shared" si="106"/>
        <v>12.95225221</v>
      </c>
      <c r="BL38" s="112">
        <f t="shared" si="106"/>
        <v>11.62646877</v>
      </c>
      <c r="BM38" s="113">
        <f t="shared" si="106"/>
        <v>11.56325519</v>
      </c>
      <c r="BN38" s="112">
        <f t="shared" si="106"/>
        <v>11.83379827</v>
      </c>
      <c r="BO38" s="113">
        <f t="shared" si="106"/>
        <v>11.91200973</v>
      </c>
      <c r="BP38" s="112">
        <f t="shared" si="106"/>
        <v>14.22121896</v>
      </c>
      <c r="BQ38" s="113">
        <f t="shared" si="106"/>
        <v>14.54904318</v>
      </c>
      <c r="BR38" s="112">
        <f t="shared" si="106"/>
        <v>20.48780488</v>
      </c>
      <c r="BS38" s="113">
        <f t="shared" si="106"/>
        <v>22.58535919</v>
      </c>
      <c r="BT38" s="112">
        <f t="shared" si="106"/>
        <v>22.22222222</v>
      </c>
      <c r="BU38" s="113">
        <f t="shared" si="106"/>
        <v>23.70161027</v>
      </c>
      <c r="BV38" s="112">
        <f t="shared" si="106"/>
        <v>14.69080851</v>
      </c>
      <c r="BW38" s="114">
        <f t="shared" si="106"/>
        <v>13.27085047</v>
      </c>
    </row>
    <row r="39" ht="15.75" customHeight="1">
      <c r="A39" s="96" t="s">
        <v>56</v>
      </c>
      <c r="B39" s="112">
        <f t="shared" ref="B39:W39" si="107">IF(ISBLANK(B10),"",B10*100/B$17)</f>
        <v>23.26839827</v>
      </c>
      <c r="C39" s="113">
        <f t="shared" si="107"/>
        <v>23.24429491</v>
      </c>
      <c r="D39" s="112">
        <f t="shared" si="107"/>
        <v>23.13737193</v>
      </c>
      <c r="E39" s="113">
        <f t="shared" si="107"/>
        <v>23.00286656</v>
      </c>
      <c r="F39" s="112">
        <f t="shared" si="107"/>
        <v>22.02564286</v>
      </c>
      <c r="G39" s="113">
        <f t="shared" si="107"/>
        <v>21.94026819</v>
      </c>
      <c r="H39" s="112">
        <f t="shared" si="107"/>
        <v>21.35383783</v>
      </c>
      <c r="I39" s="113">
        <f t="shared" si="107"/>
        <v>21.17880977</v>
      </c>
      <c r="J39" s="112">
        <f t="shared" si="107"/>
        <v>18.6997319</v>
      </c>
      <c r="K39" s="113">
        <f t="shared" si="107"/>
        <v>18.66442717</v>
      </c>
      <c r="L39" s="112">
        <f t="shared" si="107"/>
        <v>18.5263343</v>
      </c>
      <c r="M39" s="113">
        <f t="shared" si="107"/>
        <v>18.49973252</v>
      </c>
      <c r="N39" s="112">
        <f t="shared" si="107"/>
        <v>19.34337451</v>
      </c>
      <c r="O39" s="113">
        <f t="shared" si="107"/>
        <v>19.4341562</v>
      </c>
      <c r="P39" s="112">
        <f t="shared" si="107"/>
        <v>21.96679438</v>
      </c>
      <c r="Q39" s="113">
        <f t="shared" si="107"/>
        <v>22.04358303</v>
      </c>
      <c r="R39" s="112">
        <f t="shared" si="107"/>
        <v>30.76923077</v>
      </c>
      <c r="S39" s="113">
        <f t="shared" si="107"/>
        <v>31.16844161</v>
      </c>
      <c r="T39" s="112">
        <f t="shared" si="107"/>
        <v>44.44444444</v>
      </c>
      <c r="U39" s="113">
        <f t="shared" si="107"/>
        <v>44.00075348</v>
      </c>
      <c r="V39" s="112">
        <f t="shared" si="107"/>
        <v>21.06582163</v>
      </c>
      <c r="W39" s="114">
        <f t="shared" si="107"/>
        <v>20.38266199</v>
      </c>
      <c r="X39" s="100"/>
      <c r="AA39" s="96" t="s">
        <v>56</v>
      </c>
      <c r="AB39" s="112">
        <f t="shared" ref="AB39:AW39" si="108">AB10*100/AB$17</f>
        <v>23.56778797</v>
      </c>
      <c r="AC39" s="113">
        <f t="shared" si="108"/>
        <v>23.44059446</v>
      </c>
      <c r="AD39" s="112">
        <f t="shared" si="108"/>
        <v>22.87849319</v>
      </c>
      <c r="AE39" s="113">
        <f t="shared" si="108"/>
        <v>22.82760418</v>
      </c>
      <c r="AF39" s="112">
        <f t="shared" si="108"/>
        <v>21.49899918</v>
      </c>
      <c r="AG39" s="113">
        <f t="shared" si="108"/>
        <v>21.44219412</v>
      </c>
      <c r="AH39" s="112">
        <f t="shared" si="108"/>
        <v>20.25310775</v>
      </c>
      <c r="AI39" s="113">
        <f t="shared" si="108"/>
        <v>20.09903958</v>
      </c>
      <c r="AJ39" s="112">
        <f t="shared" si="108"/>
        <v>19.73211179</v>
      </c>
      <c r="AK39" s="113">
        <f t="shared" si="108"/>
        <v>19.6569304</v>
      </c>
      <c r="AL39" s="112">
        <f t="shared" si="108"/>
        <v>19.18226364</v>
      </c>
      <c r="AM39" s="113">
        <f t="shared" si="108"/>
        <v>19.19450333</v>
      </c>
      <c r="AN39" s="112">
        <f t="shared" si="108"/>
        <v>21.82988073</v>
      </c>
      <c r="AO39" s="113">
        <f t="shared" si="108"/>
        <v>22.04604274</v>
      </c>
      <c r="AP39" s="112">
        <f t="shared" si="108"/>
        <v>24.75609756</v>
      </c>
      <c r="AQ39" s="113">
        <f t="shared" si="108"/>
        <v>25.41877696</v>
      </c>
      <c r="AR39" s="112">
        <f t="shared" si="108"/>
        <v>37.79904306</v>
      </c>
      <c r="AS39" s="113">
        <f t="shared" si="108"/>
        <v>38.81802</v>
      </c>
      <c r="AT39" s="112">
        <f t="shared" si="108"/>
        <v>66.66666667</v>
      </c>
      <c r="AU39" s="113">
        <f t="shared" si="108"/>
        <v>66.65148063</v>
      </c>
      <c r="AV39" s="112">
        <f t="shared" si="108"/>
        <v>21.36712262</v>
      </c>
      <c r="AW39" s="114">
        <f t="shared" si="108"/>
        <v>22.41366837</v>
      </c>
      <c r="AX39" s="100"/>
      <c r="BA39" s="96" t="s">
        <v>56</v>
      </c>
      <c r="BB39" s="112">
        <f t="shared" ref="BB39:BW39" si="109">BB10*100/BB$17</f>
        <v>21.68470907</v>
      </c>
      <c r="BC39" s="113">
        <f t="shared" si="109"/>
        <v>21.71425877</v>
      </c>
      <c r="BD39" s="112">
        <f t="shared" si="109"/>
        <v>20.97476066</v>
      </c>
      <c r="BE39" s="113">
        <f t="shared" si="109"/>
        <v>20.80534114</v>
      </c>
      <c r="BF39" s="112">
        <f t="shared" si="109"/>
        <v>20.76609328</v>
      </c>
      <c r="BG39" s="113">
        <f t="shared" si="109"/>
        <v>20.73137145</v>
      </c>
      <c r="BH39" s="112">
        <f t="shared" si="109"/>
        <v>20.7232267</v>
      </c>
      <c r="BI39" s="113">
        <f t="shared" si="109"/>
        <v>20.76717785</v>
      </c>
      <c r="BJ39" s="112">
        <f t="shared" si="109"/>
        <v>20.873534</v>
      </c>
      <c r="BK39" s="113">
        <f t="shared" si="109"/>
        <v>20.84293348</v>
      </c>
      <c r="BL39" s="112">
        <f t="shared" si="109"/>
        <v>20.96474954</v>
      </c>
      <c r="BM39" s="113">
        <f t="shared" si="109"/>
        <v>20.99892722</v>
      </c>
      <c r="BN39" s="112">
        <f t="shared" si="109"/>
        <v>23.68227867</v>
      </c>
      <c r="BO39" s="113">
        <f t="shared" si="109"/>
        <v>23.76213893</v>
      </c>
      <c r="BP39" s="112">
        <f t="shared" si="109"/>
        <v>27.76523702</v>
      </c>
      <c r="BQ39" s="113">
        <f t="shared" si="109"/>
        <v>28.12585582</v>
      </c>
      <c r="BR39" s="112">
        <f t="shared" si="109"/>
        <v>37.56097561</v>
      </c>
      <c r="BS39" s="113">
        <f t="shared" si="109"/>
        <v>40.19996079</v>
      </c>
      <c r="BT39" s="112">
        <f t="shared" si="109"/>
        <v>55.55555556</v>
      </c>
      <c r="BU39" s="113">
        <f t="shared" si="109"/>
        <v>54.86610274</v>
      </c>
      <c r="BV39" s="112">
        <f t="shared" si="109"/>
        <v>21.26512255</v>
      </c>
      <c r="BW39" s="114">
        <f t="shared" si="109"/>
        <v>23.59538791</v>
      </c>
      <c r="BX39" s="100"/>
    </row>
    <row r="40" ht="15.75" customHeight="1">
      <c r="A40" s="96" t="s">
        <v>57</v>
      </c>
      <c r="B40" s="112">
        <f t="shared" ref="B40:W40" si="110">IF(ISBLANK(B11),"",B11*100/B$17)</f>
        <v>21.40947288</v>
      </c>
      <c r="C40" s="113">
        <f t="shared" si="110"/>
        <v>21.56432866</v>
      </c>
      <c r="D40" s="112">
        <f t="shared" si="110"/>
        <v>21.8442256</v>
      </c>
      <c r="E40" s="113">
        <f t="shared" si="110"/>
        <v>21.85650673</v>
      </c>
      <c r="F40" s="112">
        <f t="shared" si="110"/>
        <v>22.81355204</v>
      </c>
      <c r="G40" s="113">
        <f t="shared" si="110"/>
        <v>22.83086339</v>
      </c>
      <c r="H40" s="112">
        <f t="shared" si="110"/>
        <v>23.52755479</v>
      </c>
      <c r="I40" s="113">
        <f t="shared" si="110"/>
        <v>23.57525889</v>
      </c>
      <c r="J40" s="112">
        <f t="shared" si="110"/>
        <v>24.71362418</v>
      </c>
      <c r="K40" s="113">
        <f t="shared" si="110"/>
        <v>24.78855317</v>
      </c>
      <c r="L40" s="112">
        <f t="shared" si="110"/>
        <v>25.20882793</v>
      </c>
      <c r="M40" s="113">
        <f t="shared" si="110"/>
        <v>25.22094869</v>
      </c>
      <c r="N40" s="112">
        <f t="shared" si="110"/>
        <v>26.48502285</v>
      </c>
      <c r="O40" s="113">
        <f t="shared" si="110"/>
        <v>26.85414557</v>
      </c>
      <c r="P40" s="112">
        <f t="shared" si="110"/>
        <v>28.73563218</v>
      </c>
      <c r="Q40" s="113">
        <f t="shared" si="110"/>
        <v>29.32634538</v>
      </c>
      <c r="R40" s="112">
        <f t="shared" si="110"/>
        <v>35.16483516</v>
      </c>
      <c r="S40" s="113">
        <f t="shared" si="110"/>
        <v>37.57543121</v>
      </c>
      <c r="T40" s="112">
        <f t="shared" si="110"/>
        <v>55.55555556</v>
      </c>
      <c r="U40" s="113">
        <f t="shared" si="110"/>
        <v>55.99924652</v>
      </c>
      <c r="V40" s="112">
        <f t="shared" si="110"/>
        <v>23.5522555</v>
      </c>
      <c r="W40" s="114">
        <f t="shared" si="110"/>
        <v>26.43561892</v>
      </c>
      <c r="AA40" s="96" t="s">
        <v>57</v>
      </c>
      <c r="AB40" s="112">
        <f t="shared" ref="AB40:AW40" si="111">AB11*100/AB$17</f>
        <v>20.39959225</v>
      </c>
      <c r="AC40" s="113">
        <f t="shared" si="111"/>
        <v>21.32392044</v>
      </c>
      <c r="AD40" s="112">
        <f t="shared" si="111"/>
        <v>21.39420616</v>
      </c>
      <c r="AE40" s="113">
        <f t="shared" si="111"/>
        <v>21.51690568</v>
      </c>
      <c r="AF40" s="112">
        <f t="shared" si="111"/>
        <v>21.85484469</v>
      </c>
      <c r="AG40" s="113">
        <f t="shared" si="111"/>
        <v>21.84813612</v>
      </c>
      <c r="AH40" s="112">
        <f t="shared" si="111"/>
        <v>22.51940942</v>
      </c>
      <c r="AI40" s="113">
        <f t="shared" si="111"/>
        <v>22.58452125</v>
      </c>
      <c r="AJ40" s="112">
        <f t="shared" si="111"/>
        <v>24.00556651</v>
      </c>
      <c r="AK40" s="113">
        <f t="shared" si="111"/>
        <v>24.11965939</v>
      </c>
      <c r="AL40" s="112">
        <f t="shared" si="111"/>
        <v>24.66061531</v>
      </c>
      <c r="AM40" s="113">
        <f t="shared" si="111"/>
        <v>24.77055948</v>
      </c>
      <c r="AN40" s="112">
        <f t="shared" si="111"/>
        <v>26.09855618</v>
      </c>
      <c r="AO40" s="113">
        <f t="shared" si="111"/>
        <v>26.13920135</v>
      </c>
      <c r="AP40" s="112">
        <f t="shared" si="111"/>
        <v>27.80487805</v>
      </c>
      <c r="AQ40" s="113">
        <f t="shared" si="111"/>
        <v>27.74741225</v>
      </c>
      <c r="AR40" s="112">
        <f t="shared" si="111"/>
        <v>24.88038278</v>
      </c>
      <c r="AS40" s="113">
        <f t="shared" si="111"/>
        <v>25.32685345</v>
      </c>
      <c r="AT40" s="112">
        <f t="shared" si="111"/>
        <v>25</v>
      </c>
      <c r="AU40" s="113">
        <f t="shared" si="111"/>
        <v>25.92135648</v>
      </c>
      <c r="AV40" s="112">
        <f t="shared" si="111"/>
        <v>22.59409932</v>
      </c>
      <c r="AW40" s="114">
        <f t="shared" si="111"/>
        <v>24.91429371</v>
      </c>
      <c r="BA40" s="96" t="s">
        <v>57</v>
      </c>
      <c r="BB40" s="112">
        <f t="shared" ref="BB40:BW40" si="112">BB11*100/BB$17</f>
        <v>20.0045106</v>
      </c>
      <c r="BC40" s="113">
        <f t="shared" si="112"/>
        <v>20.83586429</v>
      </c>
      <c r="BD40" s="112">
        <f t="shared" si="112"/>
        <v>20.22048158</v>
      </c>
      <c r="BE40" s="113">
        <f t="shared" si="112"/>
        <v>20.23653307</v>
      </c>
      <c r="BF40" s="112">
        <f t="shared" si="112"/>
        <v>20.91682923</v>
      </c>
      <c r="BG40" s="113">
        <f t="shared" si="112"/>
        <v>20.96776689</v>
      </c>
      <c r="BH40" s="112">
        <f t="shared" si="112"/>
        <v>21.00139082</v>
      </c>
      <c r="BI40" s="113">
        <f t="shared" si="112"/>
        <v>21.09495995</v>
      </c>
      <c r="BJ40" s="112">
        <f t="shared" si="112"/>
        <v>21.50904154</v>
      </c>
      <c r="BK40" s="113">
        <f t="shared" si="112"/>
        <v>21.62572068</v>
      </c>
      <c r="BL40" s="112">
        <f t="shared" si="112"/>
        <v>22.96691404</v>
      </c>
      <c r="BM40" s="113">
        <f t="shared" si="112"/>
        <v>22.98404317</v>
      </c>
      <c r="BN40" s="112">
        <f t="shared" si="112"/>
        <v>24.6219351</v>
      </c>
      <c r="BO40" s="113">
        <f t="shared" si="112"/>
        <v>24.65840724</v>
      </c>
      <c r="BP40" s="112">
        <f t="shared" si="112"/>
        <v>25.28216704</v>
      </c>
      <c r="BQ40" s="113">
        <f t="shared" si="112"/>
        <v>24.91859016</v>
      </c>
      <c r="BR40" s="112">
        <f t="shared" si="112"/>
        <v>20</v>
      </c>
      <c r="BS40" s="113">
        <f t="shared" si="112"/>
        <v>17.45494073</v>
      </c>
      <c r="BT40" s="112">
        <f t="shared" si="112"/>
        <v>11.11111111</v>
      </c>
      <c r="BU40" s="113">
        <f t="shared" si="112"/>
        <v>11.55264274</v>
      </c>
      <c r="BV40" s="112">
        <f t="shared" si="112"/>
        <v>21.54985066</v>
      </c>
      <c r="BW40" s="114">
        <f t="shared" si="112"/>
        <v>22.73907676</v>
      </c>
    </row>
    <row r="41" ht="15.75" customHeight="1">
      <c r="A41" s="96" t="s">
        <v>59</v>
      </c>
      <c r="B41" s="112">
        <f t="shared" ref="B41:W41" si="113">IF(ISBLANK(B12),"",B12*100/B$17)</f>
        <v>16.19556914</v>
      </c>
      <c r="C41" s="113">
        <f t="shared" si="113"/>
        <v>16.52038485</v>
      </c>
      <c r="D41" s="112">
        <f t="shared" si="113"/>
        <v>17.09937332</v>
      </c>
      <c r="E41" s="113">
        <f t="shared" si="113"/>
        <v>17.1504146</v>
      </c>
      <c r="F41" s="112">
        <f t="shared" si="113"/>
        <v>17.72795645</v>
      </c>
      <c r="G41" s="113">
        <f t="shared" si="113"/>
        <v>17.79636775</v>
      </c>
      <c r="H41" s="112">
        <f t="shared" si="113"/>
        <v>18.97718048</v>
      </c>
      <c r="I41" s="113">
        <f t="shared" si="113"/>
        <v>19.10022469</v>
      </c>
      <c r="J41" s="112">
        <f t="shared" si="113"/>
        <v>20.84450402</v>
      </c>
      <c r="K41" s="113">
        <f t="shared" si="113"/>
        <v>20.84868063</v>
      </c>
      <c r="L41" s="112">
        <f t="shared" si="113"/>
        <v>22.30721885</v>
      </c>
      <c r="M41" s="113">
        <f t="shared" si="113"/>
        <v>22.38300389</v>
      </c>
      <c r="N41" s="112">
        <f t="shared" si="113"/>
        <v>23.65882552</v>
      </c>
      <c r="O41" s="113">
        <f t="shared" si="113"/>
        <v>23.42541488</v>
      </c>
      <c r="P41" s="112">
        <f t="shared" si="113"/>
        <v>23.37164751</v>
      </c>
      <c r="Q41" s="113">
        <f t="shared" si="113"/>
        <v>23.19948119</v>
      </c>
      <c r="R41" s="112">
        <f t="shared" si="113"/>
        <v>14.28571429</v>
      </c>
      <c r="S41" s="113">
        <f t="shared" si="113"/>
        <v>13.09485251</v>
      </c>
      <c r="T41" s="112" t="str">
        <f t="shared" si="113"/>
        <v/>
      </c>
      <c r="U41" s="113" t="str">
        <f t="shared" si="113"/>
        <v/>
      </c>
      <c r="V41" s="112">
        <f t="shared" si="113"/>
        <v>19.16966986</v>
      </c>
      <c r="W41" s="114">
        <f t="shared" si="113"/>
        <v>21.18727185</v>
      </c>
      <c r="AA41" s="96" t="s">
        <v>59</v>
      </c>
      <c r="AB41" s="112">
        <f t="shared" ref="AB41:AW41" si="114">AB12*100/AB$17</f>
        <v>14.24668705</v>
      </c>
      <c r="AC41" s="113">
        <f t="shared" si="114"/>
        <v>15.28724038</v>
      </c>
      <c r="AD41" s="112">
        <f t="shared" si="114"/>
        <v>16.12242809</v>
      </c>
      <c r="AE41" s="113">
        <f t="shared" si="114"/>
        <v>16.16853707</v>
      </c>
      <c r="AF41" s="112">
        <f t="shared" si="114"/>
        <v>17.04351694</v>
      </c>
      <c r="AG41" s="113">
        <f t="shared" si="114"/>
        <v>17.24336913</v>
      </c>
      <c r="AH41" s="112">
        <f t="shared" si="114"/>
        <v>18.28748373</v>
      </c>
      <c r="AI41" s="113">
        <f t="shared" si="114"/>
        <v>18.52585329</v>
      </c>
      <c r="AJ41" s="112">
        <f t="shared" si="114"/>
        <v>19.10587962</v>
      </c>
      <c r="AK41" s="113">
        <f t="shared" si="114"/>
        <v>19.14589613</v>
      </c>
      <c r="AL41" s="112">
        <f t="shared" si="114"/>
        <v>20.59603181</v>
      </c>
      <c r="AM41" s="113">
        <f t="shared" si="114"/>
        <v>20.67077683</v>
      </c>
      <c r="AN41" s="112">
        <f t="shared" si="114"/>
        <v>21.54739485</v>
      </c>
      <c r="AO41" s="113">
        <f t="shared" si="114"/>
        <v>21.53615315</v>
      </c>
      <c r="AP41" s="112">
        <f t="shared" si="114"/>
        <v>21.46341463</v>
      </c>
      <c r="AQ41" s="113">
        <f t="shared" si="114"/>
        <v>21.20366617</v>
      </c>
      <c r="AR41" s="112">
        <f t="shared" si="114"/>
        <v>12.44019139</v>
      </c>
      <c r="AS41" s="113">
        <f t="shared" si="114"/>
        <v>10.86314472</v>
      </c>
      <c r="AT41" s="112">
        <f t="shared" si="114"/>
        <v>8.333333333</v>
      </c>
      <c r="AU41" s="113">
        <f t="shared" si="114"/>
        <v>7.427162886</v>
      </c>
      <c r="AV41" s="112">
        <f t="shared" si="114"/>
        <v>17.61434676</v>
      </c>
      <c r="AW41" s="114">
        <f t="shared" si="114"/>
        <v>19.57244865</v>
      </c>
      <c r="BA41" s="96" t="s">
        <v>59</v>
      </c>
      <c r="BB41" s="112">
        <f t="shared" ref="BB41:BW41" si="115">BB12*100/BB$17</f>
        <v>14.33243121</v>
      </c>
      <c r="BC41" s="113">
        <f t="shared" si="115"/>
        <v>14.88980507</v>
      </c>
      <c r="BD41" s="112">
        <f t="shared" si="115"/>
        <v>15.75282855</v>
      </c>
      <c r="BE41" s="113">
        <f t="shared" si="115"/>
        <v>15.76982681</v>
      </c>
      <c r="BF41" s="112">
        <f t="shared" si="115"/>
        <v>17.14843057</v>
      </c>
      <c r="BG41" s="113">
        <f t="shared" si="115"/>
        <v>17.25618622</v>
      </c>
      <c r="BH41" s="112">
        <f t="shared" si="115"/>
        <v>18.45475037</v>
      </c>
      <c r="BI41" s="113">
        <f t="shared" si="115"/>
        <v>18.52425479</v>
      </c>
      <c r="BJ41" s="112">
        <f t="shared" si="115"/>
        <v>19.55630019</v>
      </c>
      <c r="BK41" s="113">
        <f t="shared" si="115"/>
        <v>19.58269681</v>
      </c>
      <c r="BL41" s="112">
        <f t="shared" si="115"/>
        <v>21.13481756</v>
      </c>
      <c r="BM41" s="113">
        <f t="shared" si="115"/>
        <v>21.22217964</v>
      </c>
      <c r="BN41" s="112">
        <f t="shared" si="115"/>
        <v>21.03949493</v>
      </c>
      <c r="BO41" s="113">
        <f t="shared" si="115"/>
        <v>20.85646338</v>
      </c>
      <c r="BP41" s="112">
        <f t="shared" si="115"/>
        <v>18.28442438</v>
      </c>
      <c r="BQ41" s="113">
        <f t="shared" si="115"/>
        <v>18.15985947</v>
      </c>
      <c r="BR41" s="112">
        <f t="shared" si="115"/>
        <v>11.2195122</v>
      </c>
      <c r="BS41" s="113">
        <f t="shared" si="115"/>
        <v>9.836351413</v>
      </c>
      <c r="BT41" s="112">
        <f t="shared" si="115"/>
        <v>11.11111111</v>
      </c>
      <c r="BU41" s="113">
        <f t="shared" si="115"/>
        <v>9.879644248</v>
      </c>
      <c r="BV41" s="112">
        <f t="shared" si="115"/>
        <v>18.45154392</v>
      </c>
      <c r="BW41" s="114">
        <f t="shared" si="115"/>
        <v>19.47104221</v>
      </c>
    </row>
    <row r="42" ht="15.75" customHeight="1">
      <c r="A42" s="96" t="s">
        <v>60</v>
      </c>
      <c r="B42" s="112">
        <f t="shared" ref="B42:W42" si="116">IF(ISBLANK(B13),"",B13*100/B$17)</f>
        <v>9.803921569</v>
      </c>
      <c r="C42" s="113">
        <f t="shared" si="116"/>
        <v>10.13147605</v>
      </c>
      <c r="D42" s="112">
        <f t="shared" si="116"/>
        <v>10.43469611</v>
      </c>
      <c r="E42" s="113">
        <f t="shared" si="116"/>
        <v>10.56215112</v>
      </c>
      <c r="F42" s="112">
        <f t="shared" si="116"/>
        <v>11.41752023</v>
      </c>
      <c r="G42" s="113">
        <f t="shared" si="116"/>
        <v>11.51385169</v>
      </c>
      <c r="H42" s="112">
        <f t="shared" si="116"/>
        <v>13.49328042</v>
      </c>
      <c r="I42" s="113">
        <f t="shared" si="116"/>
        <v>13.70272986</v>
      </c>
      <c r="J42" s="112">
        <f t="shared" si="116"/>
        <v>14.9524738</v>
      </c>
      <c r="K42" s="113">
        <f t="shared" si="116"/>
        <v>14.97193273</v>
      </c>
      <c r="L42" s="112">
        <f t="shared" si="116"/>
        <v>16.78536886</v>
      </c>
      <c r="M42" s="113">
        <f t="shared" si="116"/>
        <v>16.84008813</v>
      </c>
      <c r="N42" s="112">
        <f t="shared" si="116"/>
        <v>16.73718057</v>
      </c>
      <c r="O42" s="113">
        <f t="shared" si="116"/>
        <v>16.73024236</v>
      </c>
      <c r="P42" s="112">
        <f t="shared" si="116"/>
        <v>16.60280971</v>
      </c>
      <c r="Q42" s="113">
        <f t="shared" si="116"/>
        <v>16.38552474</v>
      </c>
      <c r="R42" s="112">
        <f t="shared" si="116"/>
        <v>7.692307692</v>
      </c>
      <c r="S42" s="113">
        <f t="shared" si="116"/>
        <v>6.619889153</v>
      </c>
      <c r="T42" s="112" t="str">
        <f t="shared" si="116"/>
        <v/>
      </c>
      <c r="U42" s="113" t="str">
        <f t="shared" si="116"/>
        <v/>
      </c>
      <c r="V42" s="112">
        <f t="shared" si="116"/>
        <v>13.12186736</v>
      </c>
      <c r="W42" s="114">
        <f t="shared" si="116"/>
        <v>15.15948983</v>
      </c>
      <c r="AA42" s="96" t="s">
        <v>60</v>
      </c>
      <c r="AB42" s="112">
        <f t="shared" ref="AB42:AS42" si="117">AB13*100/AB$17</f>
        <v>9.01529052</v>
      </c>
      <c r="AC42" s="113">
        <f t="shared" si="117"/>
        <v>9.767057502</v>
      </c>
      <c r="AD42" s="112">
        <f t="shared" si="117"/>
        <v>9.908895486</v>
      </c>
      <c r="AE42" s="113">
        <f t="shared" si="117"/>
        <v>10.08085685</v>
      </c>
      <c r="AF42" s="112">
        <f t="shared" si="117"/>
        <v>12.64734228</v>
      </c>
      <c r="AG42" s="113">
        <f t="shared" si="117"/>
        <v>12.7542897</v>
      </c>
      <c r="AH42" s="112">
        <f t="shared" si="117"/>
        <v>14.24853027</v>
      </c>
      <c r="AI42" s="113">
        <f t="shared" si="117"/>
        <v>14.35783342</v>
      </c>
      <c r="AJ42" s="112">
        <f t="shared" si="117"/>
        <v>15.45865708</v>
      </c>
      <c r="AK42" s="113">
        <f t="shared" si="117"/>
        <v>15.46578084</v>
      </c>
      <c r="AL42" s="112">
        <f t="shared" si="117"/>
        <v>17.13390634</v>
      </c>
      <c r="AM42" s="113">
        <f t="shared" si="117"/>
        <v>17.07529039</v>
      </c>
      <c r="AN42" s="112">
        <f t="shared" si="117"/>
        <v>15.09730069</v>
      </c>
      <c r="AO42" s="113">
        <f t="shared" si="117"/>
        <v>14.95747483</v>
      </c>
      <c r="AP42" s="112">
        <f t="shared" si="117"/>
        <v>13.17073171</v>
      </c>
      <c r="AQ42" s="113">
        <f t="shared" si="117"/>
        <v>12.97548218</v>
      </c>
      <c r="AR42" s="112">
        <f t="shared" si="117"/>
        <v>10.04784689</v>
      </c>
      <c r="AS42" s="113">
        <f t="shared" si="117"/>
        <v>9.477701469</v>
      </c>
      <c r="AT42" s="112"/>
      <c r="AU42" s="113"/>
      <c r="AV42" s="112">
        <f t="shared" ref="AV42:AW42" si="118">AV13*100/AV$17</f>
        <v>13.01621662</v>
      </c>
      <c r="AW42" s="114">
        <f t="shared" si="118"/>
        <v>14.72320936</v>
      </c>
      <c r="BA42" s="96" t="s">
        <v>60</v>
      </c>
      <c r="BB42" s="112">
        <f t="shared" ref="BB42:BS42" si="119">BB13*100/BB$17</f>
        <v>9.100135318</v>
      </c>
      <c r="BC42" s="113">
        <f t="shared" si="119"/>
        <v>9.386908927</v>
      </c>
      <c r="BD42" s="112">
        <f t="shared" si="119"/>
        <v>10.29881056</v>
      </c>
      <c r="BE42" s="113">
        <f t="shared" si="119"/>
        <v>10.45749051</v>
      </c>
      <c r="BF42" s="112">
        <f t="shared" si="119"/>
        <v>11.87267246</v>
      </c>
      <c r="BG42" s="113">
        <f t="shared" si="119"/>
        <v>11.85826348</v>
      </c>
      <c r="BH42" s="112">
        <f t="shared" si="119"/>
        <v>13.80269531</v>
      </c>
      <c r="BI42" s="113">
        <f t="shared" si="119"/>
        <v>13.82707411</v>
      </c>
      <c r="BJ42" s="112">
        <f t="shared" si="119"/>
        <v>14.58200936</v>
      </c>
      <c r="BK42" s="113">
        <f t="shared" si="119"/>
        <v>14.5902541</v>
      </c>
      <c r="BL42" s="112">
        <f t="shared" si="119"/>
        <v>14.47897341</v>
      </c>
      <c r="BM42" s="113">
        <f t="shared" si="119"/>
        <v>14.47201987</v>
      </c>
      <c r="BN42" s="112">
        <f t="shared" si="119"/>
        <v>12.03934811</v>
      </c>
      <c r="BO42" s="113">
        <f t="shared" si="119"/>
        <v>12.02194293</v>
      </c>
      <c r="BP42" s="112">
        <f t="shared" si="119"/>
        <v>9.480812641</v>
      </c>
      <c r="BQ42" s="113">
        <f t="shared" si="119"/>
        <v>9.34337029</v>
      </c>
      <c r="BR42" s="112">
        <f t="shared" si="119"/>
        <v>8.780487805</v>
      </c>
      <c r="BS42" s="113">
        <f t="shared" si="119"/>
        <v>7.92281591</v>
      </c>
      <c r="BT42" s="112"/>
      <c r="BU42" s="113"/>
      <c r="BV42" s="112">
        <f t="shared" ref="BV42:BW42" si="120">BV13*100/BV$17</f>
        <v>12.84530547</v>
      </c>
      <c r="BW42" s="114">
        <f t="shared" si="120"/>
        <v>12.73412704</v>
      </c>
    </row>
    <row r="43" ht="15.75" customHeight="1">
      <c r="A43" s="96" t="s">
        <v>61</v>
      </c>
      <c r="B43" s="112">
        <f t="shared" ref="B43:W43" si="121">IF(ISBLANK(B14),"",B14*100/B$17)</f>
        <v>4.392666157</v>
      </c>
      <c r="C43" s="113">
        <f t="shared" si="121"/>
        <v>4.514625566</v>
      </c>
      <c r="D43" s="112">
        <f t="shared" si="121"/>
        <v>4.396697503</v>
      </c>
      <c r="E43" s="113">
        <f t="shared" si="121"/>
        <v>4.436273138</v>
      </c>
      <c r="F43" s="112">
        <f t="shared" si="121"/>
        <v>5.350619583</v>
      </c>
      <c r="G43" s="113">
        <f t="shared" si="121"/>
        <v>5.391058842</v>
      </c>
      <c r="H43" s="112">
        <f t="shared" si="121"/>
        <v>6.124289709</v>
      </c>
      <c r="I43" s="113">
        <f t="shared" si="121"/>
        <v>6.193603161</v>
      </c>
      <c r="J43" s="112">
        <f t="shared" si="121"/>
        <v>6.842554229</v>
      </c>
      <c r="K43" s="113">
        <f t="shared" si="121"/>
        <v>6.900307862</v>
      </c>
      <c r="L43" s="112">
        <f t="shared" si="121"/>
        <v>6.955069023</v>
      </c>
      <c r="M43" s="113">
        <f t="shared" si="121"/>
        <v>6.902678236</v>
      </c>
      <c r="N43" s="112">
        <f t="shared" si="121"/>
        <v>5.500084617</v>
      </c>
      <c r="O43" s="113">
        <f t="shared" si="121"/>
        <v>5.453261589</v>
      </c>
      <c r="P43" s="112">
        <f t="shared" si="121"/>
        <v>3.575989783</v>
      </c>
      <c r="Q43" s="113">
        <f t="shared" si="121"/>
        <v>3.44781522</v>
      </c>
      <c r="R43" s="112">
        <f t="shared" si="121"/>
        <v>6.043956044</v>
      </c>
      <c r="S43" s="113">
        <f t="shared" si="121"/>
        <v>6.699270398</v>
      </c>
      <c r="T43" s="112" t="str">
        <f t="shared" si="121"/>
        <v/>
      </c>
      <c r="U43" s="113" t="str">
        <f t="shared" si="121"/>
        <v/>
      </c>
      <c r="V43" s="112">
        <f t="shared" si="121"/>
        <v>5.711238143</v>
      </c>
      <c r="W43" s="114">
        <f t="shared" si="121"/>
        <v>5.98962023</v>
      </c>
      <c r="AA43" s="96" t="s">
        <v>61</v>
      </c>
      <c r="AB43" s="112">
        <f t="shared" ref="AB43:AS43" si="122">AB14*100/AB$17</f>
        <v>3.665647299</v>
      </c>
      <c r="AC43" s="113">
        <f t="shared" si="122"/>
        <v>4.014037148</v>
      </c>
      <c r="AD43" s="112">
        <f t="shared" si="122"/>
        <v>4.411915242</v>
      </c>
      <c r="AE43" s="113">
        <f t="shared" si="122"/>
        <v>4.471725439</v>
      </c>
      <c r="AF43" s="112">
        <f t="shared" si="122"/>
        <v>5.256134628</v>
      </c>
      <c r="AG43" s="113">
        <f t="shared" si="122"/>
        <v>5.375102034</v>
      </c>
      <c r="AH43" s="112">
        <f t="shared" si="122"/>
        <v>6.287304223</v>
      </c>
      <c r="AI43" s="113">
        <f t="shared" si="122"/>
        <v>6.364316188</v>
      </c>
      <c r="AJ43" s="112">
        <f t="shared" si="122"/>
        <v>6.320306158</v>
      </c>
      <c r="AK43" s="113">
        <f t="shared" si="122"/>
        <v>6.372406247</v>
      </c>
      <c r="AL43" s="112">
        <f t="shared" si="122"/>
        <v>5.743433207</v>
      </c>
      <c r="AM43" s="113">
        <f t="shared" si="122"/>
        <v>5.725811143</v>
      </c>
      <c r="AN43" s="112">
        <f t="shared" si="122"/>
        <v>4.708097928</v>
      </c>
      <c r="AO43" s="113">
        <f t="shared" si="122"/>
        <v>4.663981112</v>
      </c>
      <c r="AP43" s="112">
        <f t="shared" si="122"/>
        <v>4.268292683</v>
      </c>
      <c r="AQ43" s="113">
        <f t="shared" si="122"/>
        <v>3.997906654</v>
      </c>
      <c r="AR43" s="112">
        <f t="shared" si="122"/>
        <v>1.913875598</v>
      </c>
      <c r="AS43" s="113">
        <f t="shared" si="122"/>
        <v>2.691596448</v>
      </c>
      <c r="AT43" s="112"/>
      <c r="AU43" s="113"/>
      <c r="AV43" s="112">
        <f t="shared" ref="AV43:AW43" si="123">AV14*100/AV$17</f>
        <v>5.210218896</v>
      </c>
      <c r="AW43" s="114">
        <f t="shared" si="123"/>
        <v>5.221941269</v>
      </c>
      <c r="BA43" s="96" t="s">
        <v>61</v>
      </c>
      <c r="BB43" s="112">
        <f t="shared" ref="BB43:BS43" si="124">BB14*100/BB$17</f>
        <v>3.134866937</v>
      </c>
      <c r="BC43" s="113">
        <f t="shared" si="124"/>
        <v>3.253939582</v>
      </c>
      <c r="BD43" s="112">
        <f t="shared" si="124"/>
        <v>4.046997389</v>
      </c>
      <c r="BE43" s="113">
        <f t="shared" si="124"/>
        <v>4.085426795</v>
      </c>
      <c r="BF43" s="112">
        <f t="shared" si="124"/>
        <v>5.018620323</v>
      </c>
      <c r="BG43" s="113">
        <f t="shared" si="124"/>
        <v>5.154929725</v>
      </c>
      <c r="BH43" s="112">
        <f t="shared" si="124"/>
        <v>5.294710086</v>
      </c>
      <c r="BI43" s="113">
        <f t="shared" si="124"/>
        <v>5.371038016</v>
      </c>
      <c r="BJ43" s="112">
        <f t="shared" si="124"/>
        <v>5.361372696</v>
      </c>
      <c r="BK43" s="113">
        <f t="shared" si="124"/>
        <v>5.348020906</v>
      </c>
      <c r="BL43" s="112">
        <f t="shared" si="124"/>
        <v>4.993815708</v>
      </c>
      <c r="BM43" s="113">
        <f t="shared" si="124"/>
        <v>4.989104645</v>
      </c>
      <c r="BN43" s="112">
        <f t="shared" si="124"/>
        <v>3.729261489</v>
      </c>
      <c r="BO43" s="113">
        <f t="shared" si="124"/>
        <v>3.738216699</v>
      </c>
      <c r="BP43" s="112">
        <f t="shared" si="124"/>
        <v>2.821670429</v>
      </c>
      <c r="BQ43" s="113">
        <f t="shared" si="124"/>
        <v>2.740876184</v>
      </c>
      <c r="BR43" s="112">
        <f t="shared" si="124"/>
        <v>0.487804878</v>
      </c>
      <c r="BS43" s="113">
        <f t="shared" si="124"/>
        <v>0.8128654239</v>
      </c>
      <c r="BT43" s="112"/>
      <c r="BU43" s="113"/>
      <c r="BV43" s="112">
        <f t="shared" ref="BV43:BW43" si="125">BV14*100/BV$17</f>
        <v>4.742756865</v>
      </c>
      <c r="BW43" s="114">
        <f t="shared" si="125"/>
        <v>4.282859477</v>
      </c>
    </row>
    <row r="44" ht="15.75" customHeight="1">
      <c r="A44" s="96" t="s">
        <v>62</v>
      </c>
      <c r="B44" s="112">
        <f t="shared" ref="B44:W44" si="126">IF(ISBLANK(B15),"",B15*100/B$17)</f>
        <v>0.6047873695</v>
      </c>
      <c r="C44" s="113">
        <f t="shared" si="126"/>
        <v>0.5542971708</v>
      </c>
      <c r="D44" s="112">
        <f t="shared" si="126"/>
        <v>0.736098677</v>
      </c>
      <c r="E44" s="113">
        <f t="shared" si="126"/>
        <v>0.7400494187</v>
      </c>
      <c r="F44" s="112">
        <f t="shared" si="126"/>
        <v>0.9240025786</v>
      </c>
      <c r="G44" s="113">
        <f t="shared" si="126"/>
        <v>0.9541475436</v>
      </c>
      <c r="H44" s="112">
        <f t="shared" si="126"/>
        <v>0.9650942545</v>
      </c>
      <c r="I44" s="113">
        <f t="shared" si="126"/>
        <v>0.9964223208</v>
      </c>
      <c r="J44" s="112">
        <f t="shared" si="126"/>
        <v>0.9931757251</v>
      </c>
      <c r="K44" s="113">
        <f t="shared" si="126"/>
        <v>0.9851574611</v>
      </c>
      <c r="L44" s="112">
        <f t="shared" si="126"/>
        <v>0.8441044579</v>
      </c>
      <c r="M44" s="113">
        <f t="shared" si="126"/>
        <v>0.8580324881</v>
      </c>
      <c r="N44" s="112">
        <f t="shared" si="126"/>
        <v>0.7615501777</v>
      </c>
      <c r="O44" s="113">
        <f t="shared" si="126"/>
        <v>0.7959955612</v>
      </c>
      <c r="P44" s="112">
        <f t="shared" si="126"/>
        <v>0.2554278416</v>
      </c>
      <c r="Q44" s="113">
        <f t="shared" si="126"/>
        <v>0.2058766514</v>
      </c>
      <c r="R44" s="112">
        <f t="shared" si="126"/>
        <v>0.5494505495</v>
      </c>
      <c r="S44" s="113">
        <f t="shared" si="126"/>
        <v>0.4622448087</v>
      </c>
      <c r="T44" s="112" t="str">
        <f t="shared" si="126"/>
        <v/>
      </c>
      <c r="U44" s="113" t="str">
        <f t="shared" si="126"/>
        <v/>
      </c>
      <c r="V44" s="112">
        <f t="shared" si="126"/>
        <v>0.8481421648</v>
      </c>
      <c r="W44" s="114">
        <f t="shared" si="126"/>
        <v>0.8024566516</v>
      </c>
      <c r="AA44" s="96" t="s">
        <v>62</v>
      </c>
      <c r="AB44" s="112">
        <f t="shared" ref="AB44:AS44" si="127">AB15*100/AB$17</f>
        <v>0.5586136595</v>
      </c>
      <c r="AC44" s="113">
        <f t="shared" si="127"/>
        <v>0.5881369463</v>
      </c>
      <c r="AD44" s="112">
        <f t="shared" si="127"/>
        <v>0.6346606613</v>
      </c>
      <c r="AE44" s="113">
        <f t="shared" si="127"/>
        <v>0.6376744013</v>
      </c>
      <c r="AF44" s="112">
        <f t="shared" si="127"/>
        <v>0.8377196234</v>
      </c>
      <c r="AG44" s="113">
        <f t="shared" si="127"/>
        <v>0.8690313645</v>
      </c>
      <c r="AH44" s="112">
        <f t="shared" si="127"/>
        <v>0.9828120092</v>
      </c>
      <c r="AI44" s="113">
        <f t="shared" si="127"/>
        <v>0.9896267227</v>
      </c>
      <c r="AJ44" s="112">
        <f t="shared" si="127"/>
        <v>0.9103560246</v>
      </c>
      <c r="AK44" s="113">
        <f t="shared" si="127"/>
        <v>0.8988088098</v>
      </c>
      <c r="AL44" s="112">
        <f t="shared" si="127"/>
        <v>0.8273756928</v>
      </c>
      <c r="AM44" s="113">
        <f t="shared" si="127"/>
        <v>0.8432382053</v>
      </c>
      <c r="AN44" s="112">
        <f t="shared" si="127"/>
        <v>0.7689893283</v>
      </c>
      <c r="AO44" s="113">
        <f t="shared" si="127"/>
        <v>0.8089744277</v>
      </c>
      <c r="AP44" s="112">
        <f t="shared" si="127"/>
        <v>0.6097560976</v>
      </c>
      <c r="AQ44" s="113">
        <f t="shared" si="127"/>
        <v>0.6529062919</v>
      </c>
      <c r="AR44" s="112">
        <f t="shared" si="127"/>
        <v>0.4784688995</v>
      </c>
      <c r="AS44" s="113">
        <f t="shared" si="127"/>
        <v>0.3963725171</v>
      </c>
      <c r="AT44" s="112"/>
      <c r="AU44" s="113"/>
      <c r="AV44" s="112">
        <f t="shared" ref="AV44:AW44" si="128">AV15*100/AV$17</f>
        <v>0.7893705563</v>
      </c>
      <c r="AW44" s="114">
        <f t="shared" si="128"/>
        <v>0.8074408144</v>
      </c>
      <c r="BA44" s="96" t="s">
        <v>62</v>
      </c>
      <c r="BB44" s="112">
        <f t="shared" ref="BB44:BQ44" si="129">BB15*100/BB$17</f>
        <v>0.3608479928</v>
      </c>
      <c r="BC44" s="113">
        <f t="shared" si="129"/>
        <v>0.3824104473</v>
      </c>
      <c r="BD44" s="112">
        <f t="shared" si="129"/>
        <v>0.3771395416</v>
      </c>
      <c r="BE44" s="113">
        <f t="shared" si="129"/>
        <v>0.3715715057</v>
      </c>
      <c r="BF44" s="112">
        <f t="shared" si="129"/>
        <v>0.3635396347</v>
      </c>
      <c r="BG44" s="113">
        <f t="shared" si="129"/>
        <v>0.3994031449</v>
      </c>
      <c r="BH44" s="112">
        <f t="shared" si="129"/>
        <v>0.5371445015</v>
      </c>
      <c r="BI44" s="113">
        <f t="shared" si="129"/>
        <v>0.5285984456</v>
      </c>
      <c r="BJ44" s="112">
        <f t="shared" si="129"/>
        <v>0.5257380553</v>
      </c>
      <c r="BK44" s="113">
        <f t="shared" si="129"/>
        <v>0.5145590412</v>
      </c>
      <c r="BL44" s="112">
        <f t="shared" si="129"/>
        <v>0.3710575139</v>
      </c>
      <c r="BM44" s="113">
        <f t="shared" si="129"/>
        <v>0.3887802002</v>
      </c>
      <c r="BN44" s="112">
        <f t="shared" si="129"/>
        <v>0.4991924827</v>
      </c>
      <c r="BO44" s="113">
        <f t="shared" si="129"/>
        <v>0.4871736179</v>
      </c>
      <c r="BP44" s="112">
        <f t="shared" si="129"/>
        <v>0.1128668172</v>
      </c>
      <c r="BQ44" s="113">
        <f t="shared" si="129"/>
        <v>0.1033633113</v>
      </c>
      <c r="BR44" s="112"/>
      <c r="BS44" s="113"/>
      <c r="BT44" s="112"/>
      <c r="BU44" s="113"/>
      <c r="BV44" s="112">
        <f t="shared" ref="BV44:BW44" si="130">BV15*100/BV$17</f>
        <v>0.447429893</v>
      </c>
      <c r="BW44" s="114">
        <f t="shared" si="130"/>
        <v>0.4062276539</v>
      </c>
    </row>
    <row r="45" ht="15.75" customHeight="1">
      <c r="A45" s="122" t="s">
        <v>65</v>
      </c>
      <c r="B45" s="119">
        <f t="shared" ref="B45:W45" si="131">IF(ISBLANK(B16),"",B16*100/B$17)</f>
        <v>0.07639419404</v>
      </c>
      <c r="C45" s="120">
        <f t="shared" si="131"/>
        <v>0.07325618099</v>
      </c>
      <c r="D45" s="119">
        <f t="shared" si="131"/>
        <v>0.02984183826</v>
      </c>
      <c r="E45" s="120">
        <f t="shared" si="131"/>
        <v>0.02874743582</v>
      </c>
      <c r="F45" s="119">
        <f t="shared" si="131"/>
        <v>0.04297686412</v>
      </c>
      <c r="G45" s="120">
        <f t="shared" si="131"/>
        <v>0.05018585847</v>
      </c>
      <c r="H45" s="119">
        <f t="shared" si="131"/>
        <v>0.06313700731</v>
      </c>
      <c r="I45" s="120">
        <f t="shared" si="131"/>
        <v>0.05922462639</v>
      </c>
      <c r="J45" s="119">
        <f t="shared" si="131"/>
        <v>0.06093102608</v>
      </c>
      <c r="K45" s="120">
        <f t="shared" si="131"/>
        <v>0.058045673</v>
      </c>
      <c r="L45" s="119">
        <f t="shared" si="131"/>
        <v>0.02637826431</v>
      </c>
      <c r="M45" s="120">
        <f t="shared" si="131"/>
        <v>0.02698912579</v>
      </c>
      <c r="N45" s="119">
        <f t="shared" si="131"/>
        <v>0.06769334913</v>
      </c>
      <c r="O45" s="120">
        <f t="shared" si="131"/>
        <v>0.05574115936</v>
      </c>
      <c r="P45" s="119" t="str">
        <f t="shared" si="131"/>
        <v/>
      </c>
      <c r="Q45" s="120" t="str">
        <f t="shared" si="131"/>
        <v/>
      </c>
      <c r="R45" s="119" t="str">
        <f t="shared" si="131"/>
        <v/>
      </c>
      <c r="S45" s="120" t="str">
        <f t="shared" si="131"/>
        <v/>
      </c>
      <c r="T45" s="119" t="str">
        <f t="shared" si="131"/>
        <v/>
      </c>
      <c r="U45" s="120" t="str">
        <f t="shared" si="131"/>
        <v/>
      </c>
      <c r="V45" s="119">
        <f t="shared" si="131"/>
        <v>0.05385029618</v>
      </c>
      <c r="W45" s="121">
        <f t="shared" si="131"/>
        <v>0.0415335888</v>
      </c>
      <c r="AA45" s="122" t="s">
        <v>65</v>
      </c>
      <c r="AB45" s="119">
        <f t="shared" ref="AB45:AO45" si="132">AB16*100/AB$17</f>
        <v>0.05708460754</v>
      </c>
      <c r="AC45" s="120">
        <f t="shared" si="132"/>
        <v>0.06616519836</v>
      </c>
      <c r="AD45" s="119">
        <f t="shared" si="132"/>
        <v>0.1023646228</v>
      </c>
      <c r="AE45" s="120">
        <f t="shared" si="132"/>
        <v>0.1089725742</v>
      </c>
      <c r="AF45" s="119">
        <f t="shared" si="132"/>
        <v>0.06672103195</v>
      </c>
      <c r="AG45" s="120">
        <f t="shared" si="132"/>
        <v>0.06535751586</v>
      </c>
      <c r="AH45" s="119">
        <f t="shared" si="132"/>
        <v>0.08077906925</v>
      </c>
      <c r="AI45" s="120">
        <f t="shared" si="132"/>
        <v>0.07833898116</v>
      </c>
      <c r="AJ45" s="119">
        <f t="shared" si="132"/>
        <v>0.05798446016</v>
      </c>
      <c r="AK45" s="120">
        <f t="shared" si="132"/>
        <v>0.05980126844</v>
      </c>
      <c r="AL45" s="119">
        <f t="shared" si="132"/>
        <v>0.07229496345</v>
      </c>
      <c r="AM45" s="120">
        <f t="shared" si="132"/>
        <v>0.06708345809</v>
      </c>
      <c r="AN45" s="119">
        <f t="shared" si="132"/>
        <v>0.04708097928</v>
      </c>
      <c r="AO45" s="120">
        <f t="shared" si="132"/>
        <v>0.03809387225</v>
      </c>
      <c r="AP45" s="119"/>
      <c r="AQ45" s="120"/>
      <c r="AR45" s="119"/>
      <c r="AS45" s="120"/>
      <c r="AT45" s="119"/>
      <c r="AU45" s="120"/>
      <c r="AV45" s="119">
        <f t="shared" ref="AV45:AW45" si="133">AV16*100/AV$17</f>
        <v>0.06904659712</v>
      </c>
      <c r="AW45" s="121">
        <f t="shared" si="133"/>
        <v>0.05743373956</v>
      </c>
      <c r="BA45" s="122" t="s">
        <v>65</v>
      </c>
      <c r="BB45" s="119">
        <f t="shared" ref="BB45:BO45" si="134">BB16*100/BB$17</f>
        <v>0.01127649977</v>
      </c>
      <c r="BC45" s="120">
        <f t="shared" si="134"/>
        <v>0.01405237501</v>
      </c>
      <c r="BD45" s="119">
        <f t="shared" si="134"/>
        <v>0.01450536699</v>
      </c>
      <c r="BE45" s="120">
        <f t="shared" si="134"/>
        <v>0.01817500436</v>
      </c>
      <c r="BF45" s="119">
        <f t="shared" si="134"/>
        <v>0.02660046107</v>
      </c>
      <c r="BG45" s="120">
        <f t="shared" si="134"/>
        <v>0.02372451135</v>
      </c>
      <c r="BH45" s="119">
        <f t="shared" si="134"/>
        <v>0.03836746439</v>
      </c>
      <c r="BI45" s="120">
        <f t="shared" si="134"/>
        <v>0.04078129989</v>
      </c>
      <c r="BJ45" s="119">
        <f t="shared" si="134"/>
        <v>0.02888670634</v>
      </c>
      <c r="BK45" s="120">
        <f t="shared" si="134"/>
        <v>0.02934151513</v>
      </c>
      <c r="BL45" s="119">
        <f t="shared" si="134"/>
        <v>0.007730364873</v>
      </c>
      <c r="BM45" s="120">
        <f t="shared" si="134"/>
        <v>0.006876597036</v>
      </c>
      <c r="BN45" s="119">
        <f t="shared" si="134"/>
        <v>0.01468213185</v>
      </c>
      <c r="BO45" s="120">
        <f t="shared" si="134"/>
        <v>0.01376149554</v>
      </c>
      <c r="BP45" s="119"/>
      <c r="BQ45" s="120"/>
      <c r="BR45" s="119"/>
      <c r="BS45" s="120"/>
      <c r="BT45" s="119"/>
      <c r="BU45" s="120"/>
      <c r="BV45" s="119">
        <f t="shared" ref="BV45:BW45" si="135">BV16*100/BV$17</f>
        <v>0.02324311132</v>
      </c>
      <c r="BW45" s="121">
        <f t="shared" si="135"/>
        <v>0.01573725793</v>
      </c>
    </row>
    <row r="46" ht="15.75" customHeight="1">
      <c r="A46" s="130" t="s">
        <v>13</v>
      </c>
      <c r="B46" s="218">
        <f t="shared" ref="B46:W46" si="136">B17*100/B$17</f>
        <v>100</v>
      </c>
      <c r="C46" s="219">
        <f t="shared" si="136"/>
        <v>100</v>
      </c>
      <c r="D46" s="218">
        <f t="shared" si="136"/>
        <v>100</v>
      </c>
      <c r="E46" s="219">
        <f t="shared" si="136"/>
        <v>100</v>
      </c>
      <c r="F46" s="218">
        <f t="shared" si="136"/>
        <v>100</v>
      </c>
      <c r="G46" s="219">
        <f t="shared" si="136"/>
        <v>100</v>
      </c>
      <c r="H46" s="218">
        <f t="shared" si="136"/>
        <v>100</v>
      </c>
      <c r="I46" s="219">
        <f t="shared" si="136"/>
        <v>100</v>
      </c>
      <c r="J46" s="218">
        <f t="shared" si="136"/>
        <v>100</v>
      </c>
      <c r="K46" s="219">
        <f t="shared" si="136"/>
        <v>100</v>
      </c>
      <c r="L46" s="218">
        <f t="shared" si="136"/>
        <v>100</v>
      </c>
      <c r="M46" s="219">
        <f t="shared" si="136"/>
        <v>100</v>
      </c>
      <c r="N46" s="218">
        <f t="shared" si="136"/>
        <v>100</v>
      </c>
      <c r="O46" s="219">
        <f t="shared" si="136"/>
        <v>100</v>
      </c>
      <c r="P46" s="218">
        <f t="shared" si="136"/>
        <v>100</v>
      </c>
      <c r="Q46" s="219">
        <f t="shared" si="136"/>
        <v>100</v>
      </c>
      <c r="R46" s="218">
        <f t="shared" si="136"/>
        <v>100</v>
      </c>
      <c r="S46" s="219">
        <f t="shared" si="136"/>
        <v>100</v>
      </c>
      <c r="T46" s="218">
        <f t="shared" si="136"/>
        <v>100</v>
      </c>
      <c r="U46" s="219">
        <f t="shared" si="136"/>
        <v>100</v>
      </c>
      <c r="V46" s="218">
        <f t="shared" si="136"/>
        <v>100</v>
      </c>
      <c r="W46" s="221">
        <f t="shared" si="136"/>
        <v>100</v>
      </c>
      <c r="AA46" s="130" t="s">
        <v>13</v>
      </c>
      <c r="AB46" s="218">
        <f t="shared" ref="AB46:AW46" si="137">AB17*100/AB$17</f>
        <v>100</v>
      </c>
      <c r="AC46" s="219">
        <f t="shared" si="137"/>
        <v>100</v>
      </c>
      <c r="AD46" s="218">
        <f t="shared" si="137"/>
        <v>100</v>
      </c>
      <c r="AE46" s="219">
        <f t="shared" si="137"/>
        <v>100</v>
      </c>
      <c r="AF46" s="218">
        <f t="shared" si="137"/>
        <v>100</v>
      </c>
      <c r="AG46" s="219">
        <f t="shared" si="137"/>
        <v>100</v>
      </c>
      <c r="AH46" s="218">
        <f t="shared" si="137"/>
        <v>100</v>
      </c>
      <c r="AI46" s="219">
        <f t="shared" si="137"/>
        <v>100</v>
      </c>
      <c r="AJ46" s="218">
        <f t="shared" si="137"/>
        <v>100</v>
      </c>
      <c r="AK46" s="219">
        <f t="shared" si="137"/>
        <v>100</v>
      </c>
      <c r="AL46" s="218">
        <f t="shared" si="137"/>
        <v>100</v>
      </c>
      <c r="AM46" s="219">
        <f t="shared" si="137"/>
        <v>100</v>
      </c>
      <c r="AN46" s="218">
        <f t="shared" si="137"/>
        <v>100</v>
      </c>
      <c r="AO46" s="219">
        <f t="shared" si="137"/>
        <v>100</v>
      </c>
      <c r="AP46" s="218">
        <f t="shared" si="137"/>
        <v>100</v>
      </c>
      <c r="AQ46" s="219">
        <f t="shared" si="137"/>
        <v>100</v>
      </c>
      <c r="AR46" s="218">
        <f t="shared" si="137"/>
        <v>100</v>
      </c>
      <c r="AS46" s="219">
        <f t="shared" si="137"/>
        <v>100</v>
      </c>
      <c r="AT46" s="218">
        <f t="shared" si="137"/>
        <v>100</v>
      </c>
      <c r="AU46" s="219">
        <f t="shared" si="137"/>
        <v>100</v>
      </c>
      <c r="AV46" s="218">
        <f t="shared" si="137"/>
        <v>100</v>
      </c>
      <c r="AW46" s="221">
        <f t="shared" si="137"/>
        <v>100</v>
      </c>
      <c r="BA46" s="130" t="s">
        <v>13</v>
      </c>
      <c r="BB46" s="218">
        <f t="shared" ref="BB46:BW46" si="138">BB17*100/BB$17</f>
        <v>100</v>
      </c>
      <c r="BC46" s="219">
        <f t="shared" si="138"/>
        <v>100</v>
      </c>
      <c r="BD46" s="218">
        <f t="shared" si="138"/>
        <v>100</v>
      </c>
      <c r="BE46" s="219">
        <f t="shared" si="138"/>
        <v>100</v>
      </c>
      <c r="BF46" s="218">
        <f t="shared" si="138"/>
        <v>100</v>
      </c>
      <c r="BG46" s="219">
        <f t="shared" si="138"/>
        <v>100</v>
      </c>
      <c r="BH46" s="218">
        <f t="shared" si="138"/>
        <v>100</v>
      </c>
      <c r="BI46" s="219">
        <f t="shared" si="138"/>
        <v>100</v>
      </c>
      <c r="BJ46" s="218">
        <f t="shared" si="138"/>
        <v>100</v>
      </c>
      <c r="BK46" s="219">
        <f t="shared" si="138"/>
        <v>100</v>
      </c>
      <c r="BL46" s="218">
        <f t="shared" si="138"/>
        <v>100</v>
      </c>
      <c r="BM46" s="219">
        <f t="shared" si="138"/>
        <v>100</v>
      </c>
      <c r="BN46" s="218">
        <f t="shared" si="138"/>
        <v>100</v>
      </c>
      <c r="BO46" s="219">
        <f t="shared" si="138"/>
        <v>100</v>
      </c>
      <c r="BP46" s="218">
        <f t="shared" si="138"/>
        <v>100</v>
      </c>
      <c r="BQ46" s="219">
        <f t="shared" si="138"/>
        <v>100</v>
      </c>
      <c r="BR46" s="218">
        <f t="shared" si="138"/>
        <v>100</v>
      </c>
      <c r="BS46" s="219">
        <f t="shared" si="138"/>
        <v>100</v>
      </c>
      <c r="BT46" s="218">
        <f t="shared" si="138"/>
        <v>100</v>
      </c>
      <c r="BU46" s="219">
        <f t="shared" si="138"/>
        <v>100</v>
      </c>
      <c r="BV46" s="218">
        <f t="shared" si="138"/>
        <v>100</v>
      </c>
      <c r="BW46" s="221">
        <f t="shared" si="138"/>
        <v>100</v>
      </c>
    </row>
    <row r="47" ht="15.75" customHeight="1">
      <c r="B47" s="97" t="s">
        <v>58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  <c r="AB47" s="97" t="s">
        <v>58</v>
      </c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9"/>
      <c r="BB47" s="97" t="s">
        <v>58</v>
      </c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9"/>
    </row>
    <row r="48" ht="15.75" customHeight="1">
      <c r="A48" s="5"/>
      <c r="B48" s="47" t="s">
        <v>25</v>
      </c>
      <c r="C48" s="49"/>
      <c r="D48" s="47" t="s">
        <v>28</v>
      </c>
      <c r="E48" s="49"/>
      <c r="F48" s="47" t="s">
        <v>29</v>
      </c>
      <c r="G48" s="49"/>
      <c r="H48" s="47" t="s">
        <v>30</v>
      </c>
      <c r="I48" s="49"/>
      <c r="J48" s="47" t="s">
        <v>31</v>
      </c>
      <c r="K48" s="49"/>
      <c r="L48" s="47" t="s">
        <v>32</v>
      </c>
      <c r="M48" s="49"/>
      <c r="N48" s="47" t="s">
        <v>33</v>
      </c>
      <c r="O48" s="49"/>
      <c r="P48" s="47" t="s">
        <v>34</v>
      </c>
      <c r="Q48" s="49"/>
      <c r="R48" s="47" t="s">
        <v>35</v>
      </c>
      <c r="S48" s="49"/>
      <c r="T48" s="47" t="s">
        <v>36</v>
      </c>
      <c r="U48" s="49"/>
      <c r="V48" s="47" t="s">
        <v>13</v>
      </c>
      <c r="W48" s="227"/>
      <c r="AA48" s="5"/>
      <c r="AB48" s="47" t="s">
        <v>25</v>
      </c>
      <c r="AC48" s="49"/>
      <c r="AD48" s="47" t="s">
        <v>28</v>
      </c>
      <c r="AE48" s="49"/>
      <c r="AF48" s="47" t="s">
        <v>29</v>
      </c>
      <c r="AG48" s="49"/>
      <c r="AH48" s="47" t="s">
        <v>30</v>
      </c>
      <c r="AI48" s="49"/>
      <c r="AJ48" s="47" t="s">
        <v>31</v>
      </c>
      <c r="AK48" s="49"/>
      <c r="AL48" s="47" t="s">
        <v>32</v>
      </c>
      <c r="AM48" s="49"/>
      <c r="AN48" s="47" t="s">
        <v>33</v>
      </c>
      <c r="AO48" s="49"/>
      <c r="AP48" s="47" t="s">
        <v>34</v>
      </c>
      <c r="AQ48" s="49"/>
      <c r="AR48" s="47" t="s">
        <v>35</v>
      </c>
      <c r="AS48" s="49"/>
      <c r="AT48" s="47" t="s">
        <v>36</v>
      </c>
      <c r="AU48" s="49"/>
      <c r="AV48" s="47" t="s">
        <v>13</v>
      </c>
      <c r="AW48" s="227"/>
      <c r="BA48" s="5"/>
      <c r="BB48" s="47" t="s">
        <v>25</v>
      </c>
      <c r="BC48" s="49"/>
      <c r="BD48" s="47" t="s">
        <v>28</v>
      </c>
      <c r="BE48" s="49"/>
      <c r="BF48" s="47" t="s">
        <v>29</v>
      </c>
      <c r="BG48" s="49"/>
      <c r="BH48" s="47" t="s">
        <v>30</v>
      </c>
      <c r="BI48" s="49"/>
      <c r="BJ48" s="47" t="s">
        <v>31</v>
      </c>
      <c r="BK48" s="49"/>
      <c r="BL48" s="47" t="s">
        <v>32</v>
      </c>
      <c r="BM48" s="49"/>
      <c r="BN48" s="47" t="s">
        <v>33</v>
      </c>
      <c r="BO48" s="49"/>
      <c r="BP48" s="47" t="s">
        <v>34</v>
      </c>
      <c r="BQ48" s="49"/>
      <c r="BR48" s="47" t="s">
        <v>35</v>
      </c>
      <c r="BS48" s="49"/>
      <c r="BT48" s="47" t="s">
        <v>36</v>
      </c>
      <c r="BU48" s="49"/>
      <c r="BV48" s="47" t="s">
        <v>13</v>
      </c>
      <c r="BW48" s="227"/>
    </row>
    <row r="49" ht="15.75" customHeight="1">
      <c r="A49" s="12" t="s">
        <v>43</v>
      </c>
      <c r="B49" s="25" t="s">
        <v>21</v>
      </c>
      <c r="C49" s="25" t="s">
        <v>44</v>
      </c>
      <c r="D49" s="25" t="s">
        <v>21</v>
      </c>
      <c r="E49" s="25" t="s">
        <v>44</v>
      </c>
      <c r="F49" s="25" t="s">
        <v>21</v>
      </c>
      <c r="G49" s="25" t="s">
        <v>44</v>
      </c>
      <c r="H49" s="25" t="s">
        <v>21</v>
      </c>
      <c r="I49" s="25" t="s">
        <v>44</v>
      </c>
      <c r="J49" s="25" t="s">
        <v>21</v>
      </c>
      <c r="K49" s="25" t="s">
        <v>44</v>
      </c>
      <c r="L49" s="25" t="s">
        <v>21</v>
      </c>
      <c r="M49" s="25" t="s">
        <v>44</v>
      </c>
      <c r="N49" s="25" t="s">
        <v>21</v>
      </c>
      <c r="O49" s="25" t="s">
        <v>44</v>
      </c>
      <c r="P49" s="25" t="s">
        <v>21</v>
      </c>
      <c r="Q49" s="25" t="s">
        <v>44</v>
      </c>
      <c r="R49" s="25" t="s">
        <v>21</v>
      </c>
      <c r="S49" s="25" t="s">
        <v>44</v>
      </c>
      <c r="T49" s="25" t="s">
        <v>21</v>
      </c>
      <c r="U49" s="25" t="s">
        <v>44</v>
      </c>
      <c r="V49" s="25" t="s">
        <v>21</v>
      </c>
      <c r="W49" s="228" t="s">
        <v>44</v>
      </c>
      <c r="AA49" s="12" t="s">
        <v>43</v>
      </c>
      <c r="AB49" s="25" t="s">
        <v>21</v>
      </c>
      <c r="AC49" s="25" t="s">
        <v>44</v>
      </c>
      <c r="AD49" s="25" t="s">
        <v>21</v>
      </c>
      <c r="AE49" s="25" t="s">
        <v>44</v>
      </c>
      <c r="AF49" s="25" t="s">
        <v>21</v>
      </c>
      <c r="AG49" s="25" t="s">
        <v>44</v>
      </c>
      <c r="AH49" s="25" t="s">
        <v>21</v>
      </c>
      <c r="AI49" s="25" t="s">
        <v>44</v>
      </c>
      <c r="AJ49" s="25" t="s">
        <v>21</v>
      </c>
      <c r="AK49" s="25" t="s">
        <v>44</v>
      </c>
      <c r="AL49" s="25" t="s">
        <v>21</v>
      </c>
      <c r="AM49" s="25" t="s">
        <v>44</v>
      </c>
      <c r="AN49" s="25" t="s">
        <v>21</v>
      </c>
      <c r="AO49" s="25" t="s">
        <v>44</v>
      </c>
      <c r="AP49" s="25" t="s">
        <v>21</v>
      </c>
      <c r="AQ49" s="25" t="s">
        <v>44</v>
      </c>
      <c r="AR49" s="25" t="s">
        <v>21</v>
      </c>
      <c r="AS49" s="25" t="s">
        <v>44</v>
      </c>
      <c r="AT49" s="25" t="s">
        <v>21</v>
      </c>
      <c r="AU49" s="25" t="s">
        <v>44</v>
      </c>
      <c r="AV49" s="25" t="s">
        <v>21</v>
      </c>
      <c r="AW49" s="228" t="s">
        <v>44</v>
      </c>
      <c r="BA49" s="12" t="s">
        <v>43</v>
      </c>
      <c r="BB49" s="25" t="s">
        <v>21</v>
      </c>
      <c r="BC49" s="25" t="s">
        <v>44</v>
      </c>
      <c r="BD49" s="25" t="s">
        <v>21</v>
      </c>
      <c r="BE49" s="25" t="s">
        <v>44</v>
      </c>
      <c r="BF49" s="25" t="s">
        <v>21</v>
      </c>
      <c r="BG49" s="25" t="s">
        <v>44</v>
      </c>
      <c r="BH49" s="25" t="s">
        <v>21</v>
      </c>
      <c r="BI49" s="25" t="s">
        <v>44</v>
      </c>
      <c r="BJ49" s="25" t="s">
        <v>21</v>
      </c>
      <c r="BK49" s="25" t="s">
        <v>44</v>
      </c>
      <c r="BL49" s="25" t="s">
        <v>21</v>
      </c>
      <c r="BM49" s="25" t="s">
        <v>44</v>
      </c>
      <c r="BN49" s="25" t="s">
        <v>21</v>
      </c>
      <c r="BO49" s="25" t="s">
        <v>44</v>
      </c>
      <c r="BP49" s="25" t="s">
        <v>21</v>
      </c>
      <c r="BQ49" s="25" t="s">
        <v>44</v>
      </c>
      <c r="BR49" s="25" t="s">
        <v>21</v>
      </c>
      <c r="BS49" s="25" t="s">
        <v>44</v>
      </c>
      <c r="BT49" s="25" t="s">
        <v>21</v>
      </c>
      <c r="BU49" s="25" t="s">
        <v>44</v>
      </c>
      <c r="BV49" s="25" t="s">
        <v>21</v>
      </c>
      <c r="BW49" s="228" t="s">
        <v>44</v>
      </c>
    </row>
    <row r="50" ht="15.75" customHeight="1">
      <c r="A50" s="77" t="s">
        <v>50</v>
      </c>
      <c r="B50" s="235">
        <f t="shared" ref="B50:B61" si="139">IF(ISBLANK(B6),"",B6*100/$V$17)</f>
        <v>0.03106747856</v>
      </c>
      <c r="C50" s="237">
        <f t="shared" ref="C50:C61" si="140">IF(ISBLANK(C6),"",C6*100/$W$17)</f>
        <v>0.001065644808</v>
      </c>
      <c r="D50" s="235">
        <f t="shared" ref="D50:D61" si="141">IF(ISBLANK(D6),"",D6*100/$V$17)</f>
        <v>0.01139140881</v>
      </c>
      <c r="E50" s="237">
        <f t="shared" ref="E50:E61" si="142">IF(ISBLANK(E6),"",E6*100/$W$17)</f>
        <v>0.001319969165</v>
      </c>
      <c r="F50" s="235">
        <f t="shared" ref="F50:F61" si="143">IF(ISBLANK(F6),"",F6*100/$V$17)</f>
        <v>0.02174723499</v>
      </c>
      <c r="G50" s="237">
        <f t="shared" ref="G50:G61" si="144">IF(ISBLANK(G6),"",G6*100/$W$17)</f>
        <v>0.004475210961</v>
      </c>
      <c r="H50" s="235">
        <f t="shared" ref="H50:H61" si="145">IF(ISBLANK(H6),"",H6*100/$V$17)</f>
        <v>0.02899631333</v>
      </c>
      <c r="I50" s="237">
        <f t="shared" ref="I50:I61" si="146">IF(ISBLANK(I6),"",I6*100/$W$17)</f>
        <v>0.01392403442</v>
      </c>
      <c r="J50" s="235">
        <f t="shared" ref="J50:J61" si="147">IF(ISBLANK(J6),"",J6*100/$V$17)</f>
        <v>0.006213495713</v>
      </c>
      <c r="K50" s="237">
        <f t="shared" ref="K50:K61" si="148">IF(ISBLANK(K6),"",K6*100/$W$17)</f>
        <v>0.006783445671</v>
      </c>
      <c r="L50" s="235">
        <f t="shared" ref="L50:L61" si="149">IF(ISBLANK(L6),"",L6*100/$V$17)</f>
        <v>0.004142330475</v>
      </c>
      <c r="M50" s="237">
        <f t="shared" ref="M50:M61" si="150">IF(ISBLANK(M6),"",M6*100/$W$17)</f>
        <v>0.008830556637</v>
      </c>
      <c r="N50" s="235">
        <f t="shared" ref="N50:N61" si="151">IF(ISBLANK(N6),"",N6*100/$V$17)</f>
        <v>0.001035582619</v>
      </c>
      <c r="O50" s="237">
        <f t="shared" ref="O50:O61" si="152">IF(ISBLANK(O6),"",O6*100/$W$17)</f>
        <v>0.005453843438</v>
      </c>
      <c r="P50" s="235" t="str">
        <f t="shared" ref="P50:P61" si="153">IF(ISBLANK(P6),"",P6*100/$V$17)</f>
        <v/>
      </c>
      <c r="Q50" s="237" t="str">
        <f t="shared" ref="Q50:Q61" si="154">IF(ISBLANK(Q6),"",Q6*100/$W$17)</f>
        <v/>
      </c>
      <c r="R50" s="235" t="str">
        <f t="shared" ref="R50:R61" si="155">IF(ISBLANK(R6),"",R6*100/$V$17)</f>
        <v/>
      </c>
      <c r="S50" s="237" t="str">
        <f t="shared" ref="S50:S61" si="156">IF(ISBLANK(S6),"",S6*100/$W$17)</f>
        <v/>
      </c>
      <c r="T50" s="235" t="str">
        <f t="shared" ref="T50:T61" si="157">IF(ISBLANK(T6),"",T6*100/$V$17)</f>
        <v/>
      </c>
      <c r="U50" s="237" t="str">
        <f t="shared" ref="U50:U61" si="158">IF(ISBLANK(U6),"",U6*100/$W$17)</f>
        <v/>
      </c>
      <c r="V50" s="235">
        <f t="shared" ref="V50:V61" si="159">IF(ISBLANK(V6),"",V6*100/$V$17)</f>
        <v>0.1045938445</v>
      </c>
      <c r="W50" s="86">
        <f t="shared" ref="W50:W61" si="160">IF(ISBLANK(W6),"",W6*100/$W$17)</f>
        <v>0.0418527051</v>
      </c>
      <c r="AA50" s="77" t="s">
        <v>50</v>
      </c>
      <c r="AB50" s="235">
        <f t="shared" ref="AB50:AB61" si="161">AB6*100/$AV$17</f>
        <v>0.04572004404</v>
      </c>
      <c r="AC50" s="237">
        <f t="shared" ref="AC50:AC61" si="162">AC6*100/$AW$17</f>
        <v>0.001447114191</v>
      </c>
      <c r="AD50" s="235">
        <f t="shared" ref="AD50:AD61" si="163">AD6*100/$AV$17</f>
        <v>0.01959430459</v>
      </c>
      <c r="AE50" s="237">
        <f t="shared" ref="AE50:AE61" si="164">AE6*100/$AW$17</f>
        <v>0.002242050776</v>
      </c>
      <c r="AF50" s="235">
        <f t="shared" ref="AF50:AF61" si="165">AF6*100/$AV$17</f>
        <v>0.01306286973</v>
      </c>
      <c r="AG50" s="237">
        <f t="shared" ref="AG50:AG61" si="166">AG6*100/$AW$17</f>
        <v>0.002836390194</v>
      </c>
      <c r="AH50" s="235">
        <f t="shared" ref="AH50:AH61" si="167">AH6*100/$AV$17</f>
        <v>0.02146042884</v>
      </c>
      <c r="AI50" s="237">
        <f t="shared" ref="AI50:AI61" si="168">AI6*100/$AW$17</f>
        <v>0.009951200864</v>
      </c>
      <c r="AJ50" s="235">
        <f t="shared" ref="AJ50:AJ61" si="169">AJ6*100/$AV$17</f>
        <v>0.008397559109</v>
      </c>
      <c r="AK50" s="237">
        <f t="shared" ref="AK50:AK61" si="170">AK6*100/$AW$17</f>
        <v>0.009430982865</v>
      </c>
      <c r="AL50" s="235">
        <f t="shared" ref="AL50:AL61" si="171">AL6*100/$AV$17</f>
        <v>0.006531434863</v>
      </c>
      <c r="AM50" s="237">
        <f t="shared" ref="AM50:AM61" si="172">AM6*100/$AW$17</f>
        <v>0.01355223399</v>
      </c>
      <c r="AN50" s="235">
        <f t="shared" ref="AN50:AN61" si="173">AN6*100/$AV$17</f>
        <v>0.00279918637</v>
      </c>
      <c r="AO50" s="237">
        <f t="shared" ref="AO50:AO61" si="174">AO6*100/$AW$17</f>
        <v>0.0127252885</v>
      </c>
      <c r="AP50" s="235"/>
      <c r="AQ50" s="237"/>
      <c r="AR50" s="235"/>
      <c r="AS50" s="237"/>
      <c r="AT50" s="235"/>
      <c r="AU50" s="237"/>
      <c r="AV50" s="235">
        <f t="shared" ref="AV50:AV61" si="175">AV6*100/$AV$17</f>
        <v>0.1175658275</v>
      </c>
      <c r="AW50" s="86">
        <f t="shared" ref="AW50:AW61" si="176">AW6*100/$AW$17</f>
        <v>0.05218526138</v>
      </c>
      <c r="BA50" s="77" t="s">
        <v>50</v>
      </c>
      <c r="BB50" s="235">
        <f t="shared" ref="BB50:BB61" si="177">BB6*100/$BV$17</f>
        <v>0.04299975595</v>
      </c>
      <c r="BC50" s="237">
        <f t="shared" ref="BC50:BC61" si="178">BC6*100/$BW$17</f>
        <v>0.001215107828</v>
      </c>
      <c r="BD50" s="235">
        <f t="shared" ref="BD50:BD61" si="179">BD6*100/$BV$17</f>
        <v>0.03021604472</v>
      </c>
      <c r="BE50" s="237">
        <f t="shared" ref="BE50:BE61" si="180">BE6*100/$BW$17</f>
        <v>0.002794753033</v>
      </c>
      <c r="BF50" s="235">
        <f t="shared" ref="BF50:BF61" si="181">BF6*100/$BV$17</f>
        <v>0.01510802236</v>
      </c>
      <c r="BG50" s="237">
        <f t="shared" ref="BG50:BG61" si="182">BG6*100/$BW$17</f>
        <v>0.002511980345</v>
      </c>
      <c r="BH50" s="235">
        <f t="shared" ref="BH50:BH61" si="183">BH6*100/$BV$17</f>
        <v>0.04299975595</v>
      </c>
      <c r="BI50" s="237">
        <f t="shared" ref="BI50:BI61" si="184">BI6*100/$BW$17</f>
        <v>0.01700648577</v>
      </c>
      <c r="BJ50" s="235">
        <f t="shared" ref="BJ50:BJ61" si="185">BJ6*100/$BV$17</f>
        <v>0.01859448906</v>
      </c>
      <c r="BK50" s="237">
        <f t="shared" ref="BK50:BK61" si="186">BK6*100/$BW$17</f>
        <v>0.01694522832</v>
      </c>
      <c r="BL50" s="235">
        <f t="shared" ref="BL50:BL61" si="187">BL6*100/$BV$17</f>
        <v>0.01278371123</v>
      </c>
      <c r="BM50" s="237">
        <f t="shared" ref="BM50:BM61" si="188">BM6*100/$BW$17</f>
        <v>0.02149665096</v>
      </c>
      <c r="BN50" s="235"/>
      <c r="BO50" s="237"/>
      <c r="BP50" s="235"/>
      <c r="BQ50" s="237"/>
      <c r="BR50" s="235"/>
      <c r="BS50" s="237"/>
      <c r="BT50" s="235"/>
      <c r="BU50" s="237"/>
      <c r="BV50" s="235">
        <f t="shared" ref="BV50:BV61" si="189">BV6*100/$BV$17</f>
        <v>0.1627017793</v>
      </c>
      <c r="BW50" s="86">
        <f t="shared" ref="BW50:BW61" si="190">BW6*100/$BW$17</f>
        <v>0.06197020626</v>
      </c>
    </row>
    <row r="51" ht="15.75" customHeight="1">
      <c r="A51" s="96" t="s">
        <v>53</v>
      </c>
      <c r="B51" s="261">
        <f t="shared" si="139"/>
        <v>0.179155793</v>
      </c>
      <c r="C51" s="262">
        <f t="shared" si="140"/>
        <v>0.006151424058</v>
      </c>
      <c r="D51" s="261">
        <f t="shared" si="141"/>
        <v>0.08698893998</v>
      </c>
      <c r="E51" s="262">
        <f t="shared" si="142"/>
        <v>0.009531786188</v>
      </c>
      <c r="F51" s="261">
        <f t="shared" si="143"/>
        <v>0.09216685307</v>
      </c>
      <c r="G51" s="262">
        <f t="shared" si="144"/>
        <v>0.02024148943</v>
      </c>
      <c r="H51" s="261">
        <f t="shared" si="145"/>
        <v>0.1532662276</v>
      </c>
      <c r="I51" s="262">
        <f t="shared" si="146"/>
        <v>0.07327115045</v>
      </c>
      <c r="J51" s="261">
        <f t="shared" si="147"/>
        <v>0.06213495713</v>
      </c>
      <c r="K51" s="262">
        <f t="shared" si="148"/>
        <v>0.06456019181</v>
      </c>
      <c r="L51" s="261">
        <f t="shared" si="149"/>
        <v>0.03624539166</v>
      </c>
      <c r="M51" s="262">
        <f t="shared" si="150"/>
        <v>0.07649506334</v>
      </c>
      <c r="N51" s="261">
        <f t="shared" si="151"/>
        <v>0.006213495713</v>
      </c>
      <c r="O51" s="262">
        <f t="shared" si="152"/>
        <v>0.02110017537</v>
      </c>
      <c r="P51" s="261">
        <f t="shared" si="153"/>
        <v>0.001035582619</v>
      </c>
      <c r="Q51" s="262">
        <f t="shared" si="154"/>
        <v>0.009489375041</v>
      </c>
      <c r="R51" s="261" t="str">
        <f t="shared" si="155"/>
        <v/>
      </c>
      <c r="S51" s="262" t="str">
        <f t="shared" si="156"/>
        <v/>
      </c>
      <c r="T51" s="261" t="str">
        <f t="shared" si="157"/>
        <v/>
      </c>
      <c r="U51" s="262" t="str">
        <f t="shared" si="158"/>
        <v/>
      </c>
      <c r="V51" s="261">
        <f t="shared" si="159"/>
        <v>0.6172072408</v>
      </c>
      <c r="W51" s="101">
        <f t="shared" si="160"/>
        <v>0.2808406557</v>
      </c>
      <c r="AA51" s="96" t="s">
        <v>53</v>
      </c>
      <c r="AB51" s="261">
        <f t="shared" si="161"/>
        <v>0.2183365368</v>
      </c>
      <c r="AC51" s="262">
        <f t="shared" si="162"/>
        <v>0.006604075353</v>
      </c>
      <c r="AD51" s="261">
        <f t="shared" si="163"/>
        <v>0.09983764719</v>
      </c>
      <c r="AE51" s="262">
        <f t="shared" si="164"/>
        <v>0.0112464621</v>
      </c>
      <c r="AF51" s="261">
        <f t="shared" si="165"/>
        <v>0.09144008808</v>
      </c>
      <c r="AG51" s="262">
        <f t="shared" si="166"/>
        <v>0.02051492956</v>
      </c>
      <c r="AH51" s="261">
        <f t="shared" si="167"/>
        <v>0.13622707</v>
      </c>
      <c r="AI51" s="262">
        <f t="shared" si="168"/>
        <v>0.06398211709</v>
      </c>
      <c r="AJ51" s="261">
        <f t="shared" si="169"/>
        <v>0.068113535</v>
      </c>
      <c r="AK51" s="262">
        <f t="shared" si="170"/>
        <v>0.07494504741</v>
      </c>
      <c r="AL51" s="261">
        <f t="shared" si="171"/>
        <v>0.03732248493</v>
      </c>
      <c r="AM51" s="262">
        <f t="shared" si="172"/>
        <v>0.07924749771</v>
      </c>
      <c r="AN51" s="261">
        <f t="shared" si="173"/>
        <v>0.008397559109</v>
      </c>
      <c r="AO51" s="262">
        <f t="shared" si="174"/>
        <v>0.03267001921</v>
      </c>
      <c r="AP51" s="261"/>
      <c r="AQ51" s="262"/>
      <c r="AR51" s="261"/>
      <c r="AS51" s="262"/>
      <c r="AT51" s="261"/>
      <c r="AU51" s="262"/>
      <c r="AV51" s="261">
        <f t="shared" si="175"/>
        <v>0.6596749212</v>
      </c>
      <c r="AW51" s="101">
        <f t="shared" si="176"/>
        <v>0.2892101484</v>
      </c>
      <c r="BA51" s="96" t="s">
        <v>53</v>
      </c>
      <c r="BB51" s="261">
        <f t="shared" si="177"/>
        <v>0.2045393796</v>
      </c>
      <c r="BC51" s="262">
        <f t="shared" si="178"/>
        <v>0.005852466926</v>
      </c>
      <c r="BD51" s="261">
        <f t="shared" si="179"/>
        <v>0.1185398677</v>
      </c>
      <c r="BE51" s="262">
        <f t="shared" si="180"/>
        <v>0.01022898498</v>
      </c>
      <c r="BF51" s="261">
        <f t="shared" si="181"/>
        <v>0.1557288459</v>
      </c>
      <c r="BG51" s="262">
        <f t="shared" si="182"/>
        <v>0.02752998249</v>
      </c>
      <c r="BH51" s="261">
        <f t="shared" si="183"/>
        <v>0.2219717131</v>
      </c>
      <c r="BI51" s="262">
        <f t="shared" si="184"/>
        <v>0.0861190475</v>
      </c>
      <c r="BJ51" s="261">
        <f t="shared" si="185"/>
        <v>0.1069183121</v>
      </c>
      <c r="BK51" s="262">
        <f t="shared" si="186"/>
        <v>0.09317978727</v>
      </c>
      <c r="BL51" s="261">
        <f t="shared" si="187"/>
        <v>0.06391855614</v>
      </c>
      <c r="BM51" s="262">
        <f t="shared" si="188"/>
        <v>0.1009206318</v>
      </c>
      <c r="BN51" s="261">
        <f t="shared" ref="BN51:BN61" si="191">BN7*100/$BV$17</f>
        <v>0.02556742246</v>
      </c>
      <c r="BO51" s="262">
        <f t="shared" ref="BO51:BO61" si="192">BO7*100/$BW$17</f>
        <v>0.09113520891</v>
      </c>
      <c r="BP51" s="261">
        <f t="shared" ref="BP51:BP59" si="193">BP7*100/$BV$17</f>
        <v>0.004648622265</v>
      </c>
      <c r="BQ51" s="262">
        <f t="shared" ref="BQ51:BQ59" si="194">BQ7*100/$BW$17</f>
        <v>0.04115209562</v>
      </c>
      <c r="BR51" s="261"/>
      <c r="BS51" s="262"/>
      <c r="BT51" s="261"/>
      <c r="BU51" s="262"/>
      <c r="BV51" s="261">
        <f t="shared" si="189"/>
        <v>0.9018327193</v>
      </c>
      <c r="BW51" s="101">
        <f t="shared" si="190"/>
        <v>0.4561182055</v>
      </c>
    </row>
    <row r="52" ht="15.75" customHeight="1">
      <c r="A52" s="96" t="s">
        <v>54</v>
      </c>
      <c r="B52" s="261">
        <f t="shared" si="139"/>
        <v>0.8957789652</v>
      </c>
      <c r="C52" s="262">
        <f t="shared" si="140"/>
        <v>0.03156801815</v>
      </c>
      <c r="D52" s="261">
        <f t="shared" si="141"/>
        <v>0.5312538834</v>
      </c>
      <c r="E52" s="262">
        <f t="shared" si="142"/>
        <v>0.05925341362</v>
      </c>
      <c r="F52" s="261">
        <f t="shared" si="143"/>
        <v>0.684520111</v>
      </c>
      <c r="G52" s="262">
        <f t="shared" si="144"/>
        <v>0.1500302109</v>
      </c>
      <c r="H52" s="261">
        <f t="shared" si="145"/>
        <v>0.8015409469</v>
      </c>
      <c r="I52" s="262">
        <f t="shared" si="146"/>
        <v>0.3911562146</v>
      </c>
      <c r="J52" s="261">
        <f t="shared" si="147"/>
        <v>0.4432293608</v>
      </c>
      <c r="K52" s="262">
        <f t="shared" si="148"/>
        <v>0.4683086946</v>
      </c>
      <c r="L52" s="261">
        <f t="shared" si="149"/>
        <v>0.2112588542</v>
      </c>
      <c r="M52" s="262">
        <f t="shared" si="150"/>
        <v>0.4464904806</v>
      </c>
      <c r="N52" s="261">
        <f t="shared" si="151"/>
        <v>0.0828466095</v>
      </c>
      <c r="O52" s="262">
        <f t="shared" si="152"/>
        <v>0.3489626954</v>
      </c>
      <c r="P52" s="261">
        <f t="shared" si="153"/>
        <v>0.009320243569</v>
      </c>
      <c r="Q52" s="262">
        <f t="shared" si="154"/>
        <v>0.08680945629</v>
      </c>
      <c r="R52" s="261">
        <f t="shared" si="155"/>
        <v>0.003106747856</v>
      </c>
      <c r="S52" s="262">
        <f t="shared" si="156"/>
        <v>0.05362487654</v>
      </c>
      <c r="T52" s="261" t="str">
        <f t="shared" si="157"/>
        <v/>
      </c>
      <c r="U52" s="262" t="str">
        <f t="shared" si="158"/>
        <v/>
      </c>
      <c r="V52" s="261">
        <f t="shared" si="159"/>
        <v>3.662855723</v>
      </c>
      <c r="W52" s="101">
        <f t="shared" si="160"/>
        <v>2.036204061</v>
      </c>
      <c r="AA52" s="96" t="s">
        <v>54</v>
      </c>
      <c r="AB52" s="261">
        <f t="shared" si="161"/>
        <v>1.49849777</v>
      </c>
      <c r="AC52" s="262">
        <f t="shared" si="162"/>
        <v>0.04782135425</v>
      </c>
      <c r="AD52" s="261">
        <f t="shared" si="163"/>
        <v>0.5505066527</v>
      </c>
      <c r="AE52" s="262">
        <f t="shared" si="164"/>
        <v>0.06276348087</v>
      </c>
      <c r="AF52" s="261">
        <f t="shared" si="165"/>
        <v>0.6690055424</v>
      </c>
      <c r="AG52" s="262">
        <f t="shared" si="166"/>
        <v>0.1528286087</v>
      </c>
      <c r="AH52" s="261">
        <f t="shared" si="167"/>
        <v>0.8686808368</v>
      </c>
      <c r="AI52" s="262">
        <f t="shared" si="168"/>
        <v>0.4434415884</v>
      </c>
      <c r="AJ52" s="261">
        <f t="shared" si="169"/>
        <v>0.5607703361</v>
      </c>
      <c r="AK52" s="262">
        <f t="shared" si="170"/>
        <v>0.6172008287</v>
      </c>
      <c r="AL52" s="261">
        <f t="shared" si="171"/>
        <v>0.2761863885</v>
      </c>
      <c r="AM52" s="262">
        <f t="shared" si="172"/>
        <v>0.5908756602</v>
      </c>
      <c r="AN52" s="261">
        <f t="shared" si="173"/>
        <v>0.1054360199</v>
      </c>
      <c r="AO52" s="262">
        <f t="shared" si="174"/>
        <v>0.4761078204</v>
      </c>
      <c r="AP52" s="261">
        <f t="shared" ref="AP52:AP61" si="195">AP8*100/$AV$17</f>
        <v>0.01119674548</v>
      </c>
      <c r="AQ52" s="262">
        <f t="shared" ref="AQ52:AQ61" si="196">AQ8*100/$AW$17</f>
        <v>0.1221772993</v>
      </c>
      <c r="AR52" s="261">
        <f t="shared" ref="AR52:AR59" si="197">AR8*100/$AV$17</f>
        <v>0.00279918637</v>
      </c>
      <c r="AS52" s="262">
        <f t="shared" ref="AS52:AS59" si="198">AS8*100/$AW$17</f>
        <v>0.07049372124</v>
      </c>
      <c r="AT52" s="261"/>
      <c r="AU52" s="262"/>
      <c r="AV52" s="261">
        <f t="shared" si="175"/>
        <v>4.543079478</v>
      </c>
      <c r="AW52" s="101">
        <f t="shared" si="176"/>
        <v>2.583710362</v>
      </c>
      <c r="BA52" s="96" t="s">
        <v>54</v>
      </c>
      <c r="BB52" s="261">
        <f t="shared" si="177"/>
        <v>0.8820760747</v>
      </c>
      <c r="BC52" s="262">
        <f t="shared" si="178"/>
        <v>0.02711366136</v>
      </c>
      <c r="BD52" s="261">
        <f t="shared" si="179"/>
        <v>0.6089695167</v>
      </c>
      <c r="BE52" s="262">
        <f t="shared" si="180"/>
        <v>0.0536544958</v>
      </c>
      <c r="BF52" s="261">
        <f t="shared" si="181"/>
        <v>0.870454519</v>
      </c>
      <c r="BG52" s="262">
        <f t="shared" si="182"/>
        <v>0.1550529366</v>
      </c>
      <c r="BH52" s="261">
        <f t="shared" si="183"/>
        <v>1.135425988</v>
      </c>
      <c r="BI52" s="262">
        <f t="shared" si="184"/>
        <v>0.455409043</v>
      </c>
      <c r="BJ52" s="261">
        <f t="shared" si="185"/>
        <v>0.7844550071</v>
      </c>
      <c r="BK52" s="262">
        <f t="shared" si="186"/>
        <v>0.6939476532</v>
      </c>
      <c r="BL52" s="261">
        <f t="shared" si="187"/>
        <v>0.4427812707</v>
      </c>
      <c r="BM52" s="262">
        <f t="shared" si="188"/>
        <v>0.754491554</v>
      </c>
      <c r="BN52" s="261">
        <f t="shared" si="191"/>
        <v>0.1754854905</v>
      </c>
      <c r="BO52" s="262">
        <f t="shared" si="192"/>
        <v>0.6351055088</v>
      </c>
      <c r="BP52" s="261">
        <f t="shared" si="193"/>
        <v>0.01627017793</v>
      </c>
      <c r="BQ52" s="262">
        <f t="shared" si="194"/>
        <v>0.1319381447</v>
      </c>
      <c r="BR52" s="261">
        <f t="shared" ref="BR52:BR58" si="199">BR8*100/$BV$17</f>
        <v>0.003486466698</v>
      </c>
      <c r="BS52" s="262">
        <f t="shared" ref="BS52:BS58" si="200">BS8*100/$BW$17</f>
        <v>0.05988981908</v>
      </c>
      <c r="BT52" s="261">
        <f t="shared" ref="BT52:BT56" si="201">BT8*100/$BV$17</f>
        <v>0</v>
      </c>
      <c r="BU52" s="262">
        <f t="shared" ref="BU52:BU56" si="202">BU8*100/$BW$17</f>
        <v>0</v>
      </c>
      <c r="BV52" s="261">
        <f t="shared" si="189"/>
        <v>4.919404511</v>
      </c>
      <c r="BW52" s="101">
        <f t="shared" si="190"/>
        <v>2.966602817</v>
      </c>
    </row>
    <row r="53" ht="15.75" customHeight="1">
      <c r="A53" s="96" t="s">
        <v>55</v>
      </c>
      <c r="B53" s="261">
        <f t="shared" si="139"/>
        <v>2.838531958</v>
      </c>
      <c r="C53" s="262">
        <f t="shared" si="140"/>
        <v>0.1024616801</v>
      </c>
      <c r="D53" s="261">
        <f t="shared" si="141"/>
        <v>1.694213164</v>
      </c>
      <c r="E53" s="262">
        <f t="shared" si="142"/>
        <v>0.1896230257</v>
      </c>
      <c r="F53" s="261">
        <f t="shared" si="143"/>
        <v>2.049418003</v>
      </c>
      <c r="G53" s="262">
        <f t="shared" si="144"/>
        <v>0.4514131628</v>
      </c>
      <c r="H53" s="261">
        <f t="shared" si="145"/>
        <v>2.57445839</v>
      </c>
      <c r="I53" s="262">
        <f t="shared" si="146"/>
        <v>1.26918443</v>
      </c>
      <c r="J53" s="261">
        <f t="shared" si="147"/>
        <v>1.679715008</v>
      </c>
      <c r="K53" s="262">
        <f t="shared" si="148"/>
        <v>1.811520086</v>
      </c>
      <c r="L53" s="261">
        <f t="shared" si="149"/>
        <v>0.8491777474</v>
      </c>
      <c r="M53" s="262">
        <f t="shared" si="150"/>
        <v>1.770991491</v>
      </c>
      <c r="N53" s="261">
        <f t="shared" si="151"/>
        <v>0.3655606644</v>
      </c>
      <c r="O53" s="262">
        <f t="shared" si="152"/>
        <v>1.569497907</v>
      </c>
      <c r="P53" s="261">
        <f t="shared" si="153"/>
        <v>0.03417422642</v>
      </c>
      <c r="Q53" s="262">
        <f t="shared" si="154"/>
        <v>0.3326581514</v>
      </c>
      <c r="R53" s="261">
        <f t="shared" si="155"/>
        <v>0.007249078331</v>
      </c>
      <c r="S53" s="262">
        <f t="shared" si="156"/>
        <v>0.1450995828</v>
      </c>
      <c r="T53" s="261" t="str">
        <f t="shared" si="157"/>
        <v/>
      </c>
      <c r="U53" s="262" t="str">
        <f t="shared" si="158"/>
        <v/>
      </c>
      <c r="V53" s="261">
        <f t="shared" si="159"/>
        <v>12.09249824</v>
      </c>
      <c r="W53" s="101">
        <f t="shared" si="160"/>
        <v>7.642449517</v>
      </c>
      <c r="AA53" s="96" t="s">
        <v>55</v>
      </c>
      <c r="AB53" s="261">
        <f t="shared" si="161"/>
        <v>4.756750704</v>
      </c>
      <c r="AC53" s="262">
        <f t="shared" si="162"/>
        <v>0.1450162603</v>
      </c>
      <c r="AD53" s="261">
        <f t="shared" si="163"/>
        <v>1.567544367</v>
      </c>
      <c r="AE53" s="262">
        <f t="shared" si="164"/>
        <v>0.1808100861</v>
      </c>
      <c r="AF53" s="261">
        <f t="shared" si="165"/>
        <v>1.843730756</v>
      </c>
      <c r="AG53" s="262">
        <f t="shared" si="166"/>
        <v>0.417090249</v>
      </c>
      <c r="AH53" s="261">
        <f t="shared" si="167"/>
        <v>2.578983709</v>
      </c>
      <c r="AI53" s="262">
        <f t="shared" si="168"/>
        <v>1.328838028</v>
      </c>
      <c r="AJ53" s="261">
        <f t="shared" si="169"/>
        <v>1.681377946</v>
      </c>
      <c r="AK53" s="262">
        <f t="shared" si="170"/>
        <v>1.870536543</v>
      </c>
      <c r="AL53" s="261">
        <f t="shared" si="171"/>
        <v>1.048761827</v>
      </c>
      <c r="AM53" s="262">
        <f t="shared" si="172"/>
        <v>2.259591401</v>
      </c>
      <c r="AN53" s="261">
        <f t="shared" si="173"/>
        <v>0.4721294344</v>
      </c>
      <c r="AO53" s="262">
        <f t="shared" si="174"/>
        <v>2.116425116</v>
      </c>
      <c r="AP53" s="261">
        <f t="shared" si="195"/>
        <v>0.04851923041</v>
      </c>
      <c r="AQ53" s="262">
        <f t="shared" si="196"/>
        <v>0.4972001812</v>
      </c>
      <c r="AR53" s="261">
        <f t="shared" si="197"/>
        <v>0.02146042884</v>
      </c>
      <c r="AS53" s="262">
        <f t="shared" si="198"/>
        <v>0.5489504485</v>
      </c>
      <c r="AT53" s="261"/>
      <c r="AU53" s="262"/>
      <c r="AV53" s="261">
        <f t="shared" si="175"/>
        <v>14.0192584</v>
      </c>
      <c r="AW53" s="101">
        <f t="shared" si="176"/>
        <v>9.364458313</v>
      </c>
      <c r="BA53" s="96" t="s">
        <v>55</v>
      </c>
      <c r="BB53" s="261">
        <f t="shared" si="177"/>
        <v>2.103501575</v>
      </c>
      <c r="BC53" s="262">
        <f t="shared" si="178"/>
        <v>0.06672060944</v>
      </c>
      <c r="BD53" s="261">
        <f t="shared" si="179"/>
        <v>1.510802236</v>
      </c>
      <c r="BE53" s="262">
        <f t="shared" si="180"/>
        <v>0.1349399151</v>
      </c>
      <c r="BF53" s="261">
        <f t="shared" si="181"/>
        <v>2.089555708</v>
      </c>
      <c r="BG53" s="262">
        <f t="shared" si="182"/>
        <v>0.3748509691</v>
      </c>
      <c r="BH53" s="261">
        <f t="shared" si="183"/>
        <v>3.481818076</v>
      </c>
      <c r="BI53" s="262">
        <f t="shared" si="184"/>
        <v>1.419332576</v>
      </c>
      <c r="BJ53" s="261">
        <f t="shared" si="185"/>
        <v>2.622985113</v>
      </c>
      <c r="BK53" s="262">
        <f t="shared" si="186"/>
        <v>2.307053951</v>
      </c>
      <c r="BL53" s="261">
        <f t="shared" si="187"/>
        <v>1.747881971</v>
      </c>
      <c r="BM53" s="262">
        <f t="shared" si="188"/>
        <v>3.004586992</v>
      </c>
      <c r="BN53" s="261">
        <f t="shared" si="191"/>
        <v>0.9366973863</v>
      </c>
      <c r="BO53" s="262">
        <f t="shared" si="192"/>
        <v>3.392695423</v>
      </c>
      <c r="BP53" s="261">
        <f t="shared" si="193"/>
        <v>0.1464316013</v>
      </c>
      <c r="BQ53" s="262">
        <f t="shared" si="194"/>
        <v>1.223043473</v>
      </c>
      <c r="BR53" s="261">
        <f t="shared" si="199"/>
        <v>0.04881053378</v>
      </c>
      <c r="BS53" s="262">
        <f t="shared" si="200"/>
        <v>1.138861344</v>
      </c>
      <c r="BT53" s="261">
        <f t="shared" si="201"/>
        <v>0.002324311132</v>
      </c>
      <c r="BU53" s="262">
        <f t="shared" si="202"/>
        <v>0.2087652158</v>
      </c>
      <c r="BV53" s="261">
        <f t="shared" si="189"/>
        <v>14.69080851</v>
      </c>
      <c r="BW53" s="101">
        <f t="shared" si="190"/>
        <v>13.27085047</v>
      </c>
    </row>
    <row r="54" ht="15.75" customHeight="1">
      <c r="A54" s="96" t="s">
        <v>56</v>
      </c>
      <c r="B54" s="261">
        <f t="shared" si="139"/>
        <v>3.785054472</v>
      </c>
      <c r="C54" s="262">
        <f t="shared" si="140"/>
        <v>0.1403228737</v>
      </c>
      <c r="D54" s="261">
        <f t="shared" si="141"/>
        <v>2.408765171</v>
      </c>
      <c r="E54" s="262">
        <f t="shared" si="142"/>
        <v>0.2688428846</v>
      </c>
      <c r="F54" s="261">
        <f t="shared" si="143"/>
        <v>3.184416553</v>
      </c>
      <c r="G54" s="262">
        <f t="shared" si="144"/>
        <v>0.7036797264</v>
      </c>
      <c r="H54" s="261">
        <f t="shared" si="145"/>
        <v>4.9034837</v>
      </c>
      <c r="I54" s="262">
        <f t="shared" si="146"/>
        <v>2.435921723</v>
      </c>
      <c r="J54" s="261">
        <f t="shared" si="147"/>
        <v>3.178203057</v>
      </c>
      <c r="K54" s="262">
        <f t="shared" si="148"/>
        <v>3.43296924</v>
      </c>
      <c r="L54" s="261">
        <f t="shared" si="149"/>
        <v>2.181972578</v>
      </c>
      <c r="M54" s="262">
        <f t="shared" si="150"/>
        <v>4.596342529</v>
      </c>
      <c r="N54" s="261">
        <f t="shared" si="151"/>
        <v>1.183670933</v>
      </c>
      <c r="O54" s="262">
        <f t="shared" si="152"/>
        <v>5.213004478</v>
      </c>
      <c r="P54" s="261">
        <f t="shared" si="153"/>
        <v>0.1781202104</v>
      </c>
      <c r="Q54" s="262">
        <f t="shared" si="154"/>
        <v>1.753866314</v>
      </c>
      <c r="R54" s="261">
        <f t="shared" si="155"/>
        <v>0.05799262665</v>
      </c>
      <c r="S54" s="262">
        <f t="shared" si="156"/>
        <v>1.414181534</v>
      </c>
      <c r="T54" s="261">
        <f t="shared" si="157"/>
        <v>0.004142330475</v>
      </c>
      <c r="U54" s="262">
        <f t="shared" si="158"/>
        <v>0.4235306834</v>
      </c>
      <c r="V54" s="261">
        <f t="shared" si="159"/>
        <v>21.06582163</v>
      </c>
      <c r="W54" s="101">
        <f t="shared" si="160"/>
        <v>20.38266199</v>
      </c>
      <c r="AA54" s="96" t="s">
        <v>56</v>
      </c>
      <c r="AB54" s="261">
        <f t="shared" si="161"/>
        <v>5.393099073</v>
      </c>
      <c r="AC54" s="262">
        <f t="shared" si="162"/>
        <v>0.1845718284</v>
      </c>
      <c r="AD54" s="261">
        <f t="shared" si="163"/>
        <v>2.085393846</v>
      </c>
      <c r="AE54" s="262">
        <f t="shared" si="164"/>
        <v>0.2426070124</v>
      </c>
      <c r="AF54" s="261">
        <f t="shared" si="165"/>
        <v>2.705880158</v>
      </c>
      <c r="AG54" s="262">
        <f t="shared" si="166"/>
        <v>0.6235021113</v>
      </c>
      <c r="AH54" s="261">
        <f t="shared" si="167"/>
        <v>4.210909362</v>
      </c>
      <c r="AI54" s="262">
        <f t="shared" si="168"/>
        <v>2.182710573</v>
      </c>
      <c r="AJ54" s="261">
        <f t="shared" si="169"/>
        <v>3.175210406</v>
      </c>
      <c r="AK54" s="262">
        <f t="shared" si="170"/>
        <v>3.540428288</v>
      </c>
      <c r="AL54" s="261">
        <f t="shared" si="171"/>
        <v>2.22815235</v>
      </c>
      <c r="AM54" s="262">
        <f t="shared" si="172"/>
        <v>4.848178021</v>
      </c>
      <c r="AN54" s="261">
        <f t="shared" si="173"/>
        <v>1.297889413</v>
      </c>
      <c r="AO54" s="262">
        <f t="shared" si="174"/>
        <v>5.928176683</v>
      </c>
      <c r="AP54" s="261">
        <f t="shared" si="195"/>
        <v>0.189411611</v>
      </c>
      <c r="AQ54" s="262">
        <f t="shared" si="196"/>
        <v>1.990494807</v>
      </c>
      <c r="AR54" s="261">
        <f t="shared" si="197"/>
        <v>0.07371190774</v>
      </c>
      <c r="AS54" s="262">
        <f t="shared" si="198"/>
        <v>1.935055014</v>
      </c>
      <c r="AT54" s="261">
        <f t="shared" ref="AT54:AT56" si="203">AT10*100/$AV$17</f>
        <v>0.007464496986</v>
      </c>
      <c r="AU54" s="262">
        <f t="shared" ref="AU54:AU56" si="204">AU10*100/$AW$17</f>
        <v>0.9379440269</v>
      </c>
      <c r="AV54" s="261">
        <f t="shared" si="175"/>
        <v>21.36712262</v>
      </c>
      <c r="AW54" s="101">
        <f t="shared" si="176"/>
        <v>22.41366837</v>
      </c>
      <c r="BA54" s="96" t="s">
        <v>56</v>
      </c>
      <c r="BB54" s="261">
        <f t="shared" si="177"/>
        <v>2.234825154</v>
      </c>
      <c r="BC54" s="262">
        <f t="shared" si="178"/>
        <v>0.07421422471</v>
      </c>
      <c r="BD54" s="261">
        <f t="shared" si="179"/>
        <v>1.680476949</v>
      </c>
      <c r="BE54" s="262">
        <f t="shared" si="180"/>
        <v>0.148456559</v>
      </c>
      <c r="BF54" s="261">
        <f t="shared" si="181"/>
        <v>2.721768336</v>
      </c>
      <c r="BG54" s="262">
        <f t="shared" si="182"/>
        <v>0.4917092274</v>
      </c>
      <c r="BH54" s="261">
        <f t="shared" si="183"/>
        <v>5.021674201</v>
      </c>
      <c r="BI54" s="262">
        <f t="shared" si="184"/>
        <v>2.069660374</v>
      </c>
      <c r="BJ54" s="261">
        <f t="shared" si="185"/>
        <v>4.19886806</v>
      </c>
      <c r="BK54" s="262">
        <f t="shared" si="186"/>
        <v>3.712541362</v>
      </c>
      <c r="BL54" s="261">
        <f t="shared" si="187"/>
        <v>3.151765895</v>
      </c>
      <c r="BM54" s="262">
        <f t="shared" si="188"/>
        <v>5.456344476</v>
      </c>
      <c r="BN54" s="261">
        <f t="shared" si="191"/>
        <v>1.874556928</v>
      </c>
      <c r="BO54" s="262">
        <f t="shared" si="192"/>
        <v>6.767766465</v>
      </c>
      <c r="BP54" s="261">
        <f t="shared" si="193"/>
        <v>0.2858902693</v>
      </c>
      <c r="BQ54" s="262">
        <f t="shared" si="194"/>
        <v>2.364357845</v>
      </c>
      <c r="BR54" s="261">
        <f t="shared" si="199"/>
        <v>0.08948597859</v>
      </c>
      <c r="BS54" s="262">
        <f t="shared" si="200"/>
        <v>2.027073425</v>
      </c>
      <c r="BT54" s="261">
        <f t="shared" si="201"/>
        <v>0.005810777831</v>
      </c>
      <c r="BU54" s="262">
        <f t="shared" si="202"/>
        <v>0.4832639492</v>
      </c>
      <c r="BV54" s="261">
        <f t="shared" si="189"/>
        <v>21.26512255</v>
      </c>
      <c r="BW54" s="101">
        <f t="shared" si="190"/>
        <v>23.59538791</v>
      </c>
    </row>
    <row r="55" ht="15.75" customHeight="1">
      <c r="A55" s="96" t="s">
        <v>57</v>
      </c>
      <c r="B55" s="261">
        <f t="shared" si="139"/>
        <v>3.482664347</v>
      </c>
      <c r="C55" s="262">
        <f t="shared" si="140"/>
        <v>0.1301811296</v>
      </c>
      <c r="D55" s="261">
        <f t="shared" si="141"/>
        <v>2.274139431</v>
      </c>
      <c r="E55" s="262">
        <f t="shared" si="142"/>
        <v>0.2554449595</v>
      </c>
      <c r="F55" s="261">
        <f t="shared" si="143"/>
        <v>3.298330641</v>
      </c>
      <c r="G55" s="262">
        <f t="shared" si="144"/>
        <v>0.7322433603</v>
      </c>
      <c r="H55" s="261">
        <f t="shared" si="145"/>
        <v>5.402634522</v>
      </c>
      <c r="I55" s="262">
        <f t="shared" si="146"/>
        <v>2.711553949</v>
      </c>
      <c r="J55" s="261">
        <f t="shared" si="147"/>
        <v>4.200323102</v>
      </c>
      <c r="K55" s="262">
        <f t="shared" si="148"/>
        <v>4.559386673</v>
      </c>
      <c r="L55" s="261">
        <f t="shared" si="149"/>
        <v>2.969015368</v>
      </c>
      <c r="M55" s="262">
        <f t="shared" si="150"/>
        <v>6.2662592</v>
      </c>
      <c r="N55" s="261">
        <f t="shared" si="151"/>
        <v>1.620686798</v>
      </c>
      <c r="O55" s="262">
        <f t="shared" si="152"/>
        <v>7.203337241</v>
      </c>
      <c r="P55" s="261">
        <f t="shared" si="153"/>
        <v>0.2330060892</v>
      </c>
      <c r="Q55" s="262">
        <f t="shared" si="154"/>
        <v>2.333308936</v>
      </c>
      <c r="R55" s="261">
        <f t="shared" si="155"/>
        <v>0.0662772876</v>
      </c>
      <c r="S55" s="262">
        <f t="shared" si="156"/>
        <v>1.704880906</v>
      </c>
      <c r="T55" s="261">
        <f t="shared" si="157"/>
        <v>0.005177913094</v>
      </c>
      <c r="U55" s="262">
        <f t="shared" si="158"/>
        <v>0.5390225683</v>
      </c>
      <c r="V55" s="261">
        <f t="shared" si="159"/>
        <v>23.5522555</v>
      </c>
      <c r="W55" s="101">
        <f t="shared" si="160"/>
        <v>26.43561892</v>
      </c>
      <c r="AA55" s="96" t="s">
        <v>57</v>
      </c>
      <c r="AB55" s="261">
        <f t="shared" si="161"/>
        <v>4.668109803</v>
      </c>
      <c r="AC55" s="262">
        <f t="shared" si="162"/>
        <v>0.1679050841</v>
      </c>
      <c r="AD55" s="261">
        <f t="shared" si="163"/>
        <v>1.950099838</v>
      </c>
      <c r="AE55" s="262">
        <f t="shared" si="164"/>
        <v>0.2286771823</v>
      </c>
      <c r="AF55" s="261">
        <f t="shared" si="165"/>
        <v>2.750667139</v>
      </c>
      <c r="AG55" s="262">
        <f t="shared" si="166"/>
        <v>0.6353062064</v>
      </c>
      <c r="AH55" s="261">
        <f t="shared" si="167"/>
        <v>4.682105735</v>
      </c>
      <c r="AI55" s="262">
        <f t="shared" si="168"/>
        <v>2.452628302</v>
      </c>
      <c r="AJ55" s="261">
        <f t="shared" si="169"/>
        <v>3.86287719</v>
      </c>
      <c r="AK55" s="262">
        <f t="shared" si="170"/>
        <v>4.34421462</v>
      </c>
      <c r="AL55" s="261">
        <f t="shared" si="171"/>
        <v>2.864500718</v>
      </c>
      <c r="AM55" s="262">
        <f t="shared" si="172"/>
        <v>6.256587106</v>
      </c>
      <c r="AN55" s="261">
        <f t="shared" si="173"/>
        <v>1.551682311</v>
      </c>
      <c r="AO55" s="262">
        <f t="shared" si="174"/>
        <v>7.028826253</v>
      </c>
      <c r="AP55" s="261">
        <f t="shared" si="195"/>
        <v>0.2127381641</v>
      </c>
      <c r="AQ55" s="262">
        <f t="shared" si="196"/>
        <v>2.172845691</v>
      </c>
      <c r="AR55" s="261">
        <f t="shared" si="197"/>
        <v>0.04851923041</v>
      </c>
      <c r="AS55" s="262">
        <f t="shared" si="198"/>
        <v>1.262528453</v>
      </c>
      <c r="AT55" s="261">
        <f t="shared" si="203"/>
        <v>0.00279918637</v>
      </c>
      <c r="AU55" s="262">
        <f t="shared" si="204"/>
        <v>0.3647748145</v>
      </c>
      <c r="AV55" s="261">
        <f t="shared" si="175"/>
        <v>22.59409932</v>
      </c>
      <c r="AW55" s="101">
        <f t="shared" si="176"/>
        <v>24.91429371</v>
      </c>
      <c r="BA55" s="96" t="s">
        <v>57</v>
      </c>
      <c r="BB55" s="261">
        <f t="shared" si="177"/>
        <v>2.061663974</v>
      </c>
      <c r="BC55" s="262">
        <f t="shared" si="178"/>
        <v>0.07121207915</v>
      </c>
      <c r="BD55" s="261">
        <f t="shared" si="179"/>
        <v>1.620044859</v>
      </c>
      <c r="BE55" s="262">
        <f t="shared" si="180"/>
        <v>0.1443978277</v>
      </c>
      <c r="BF55" s="261">
        <f t="shared" si="181"/>
        <v>2.741524981</v>
      </c>
      <c r="BG55" s="262">
        <f t="shared" si="182"/>
        <v>0.4973160835</v>
      </c>
      <c r="BH55" s="261">
        <f t="shared" si="183"/>
        <v>5.089079224</v>
      </c>
      <c r="BI55" s="262">
        <f t="shared" si="184"/>
        <v>2.102327193</v>
      </c>
      <c r="BJ55" s="261">
        <f t="shared" si="185"/>
        <v>4.326705173</v>
      </c>
      <c r="BK55" s="262">
        <f t="shared" si="186"/>
        <v>3.851971344</v>
      </c>
      <c r="BL55" s="261">
        <f t="shared" si="187"/>
        <v>3.452764187</v>
      </c>
      <c r="BM55" s="262">
        <f t="shared" si="188"/>
        <v>5.972155418</v>
      </c>
      <c r="BN55" s="261">
        <f t="shared" si="191"/>
        <v>1.948934884</v>
      </c>
      <c r="BO55" s="262">
        <f t="shared" si="192"/>
        <v>7.023035344</v>
      </c>
      <c r="BP55" s="261">
        <f t="shared" si="193"/>
        <v>0.2603228468</v>
      </c>
      <c r="BQ55" s="262">
        <f t="shared" si="194"/>
        <v>2.094743872</v>
      </c>
      <c r="BR55" s="261">
        <f t="shared" si="199"/>
        <v>0.04764837821</v>
      </c>
      <c r="BS55" s="262">
        <f t="shared" si="200"/>
        <v>0.8801612186</v>
      </c>
      <c r="BT55" s="261">
        <f t="shared" si="201"/>
        <v>0.001162155566</v>
      </c>
      <c r="BU55" s="262">
        <f t="shared" si="202"/>
        <v>0.1017563755</v>
      </c>
      <c r="BV55" s="261">
        <f t="shared" si="189"/>
        <v>21.54985066</v>
      </c>
      <c r="BW55" s="101">
        <f t="shared" si="190"/>
        <v>22.73907676</v>
      </c>
    </row>
    <row r="56" ht="15.75" customHeight="1">
      <c r="A56" s="96" t="s">
        <v>59</v>
      </c>
      <c r="B56" s="261">
        <f t="shared" si="139"/>
        <v>2.634522182</v>
      </c>
      <c r="C56" s="262">
        <f t="shared" si="140"/>
        <v>0.09973147759</v>
      </c>
      <c r="D56" s="261">
        <f t="shared" si="141"/>
        <v>1.780166522</v>
      </c>
      <c r="E56" s="262">
        <f t="shared" si="142"/>
        <v>0.2004431457</v>
      </c>
      <c r="F56" s="261">
        <f t="shared" si="143"/>
        <v>2.563066981</v>
      </c>
      <c r="G56" s="262">
        <f t="shared" si="144"/>
        <v>0.5707743898</v>
      </c>
      <c r="H56" s="261">
        <f t="shared" si="145"/>
        <v>4.35773166</v>
      </c>
      <c r="I56" s="262">
        <f t="shared" si="146"/>
        <v>2.196849244</v>
      </c>
      <c r="J56" s="261">
        <f t="shared" si="147"/>
        <v>3.542728139</v>
      </c>
      <c r="K56" s="262">
        <f t="shared" si="148"/>
        <v>3.834721453</v>
      </c>
      <c r="L56" s="261">
        <f t="shared" si="149"/>
        <v>2.627273104</v>
      </c>
      <c r="M56" s="262">
        <f t="shared" si="150"/>
        <v>5.561158931</v>
      </c>
      <c r="N56" s="261">
        <f t="shared" si="151"/>
        <v>1.447744501</v>
      </c>
      <c r="O56" s="262">
        <f t="shared" si="152"/>
        <v>6.283616915</v>
      </c>
      <c r="P56" s="261">
        <f t="shared" si="153"/>
        <v>0.1895116192</v>
      </c>
      <c r="Q56" s="262">
        <f t="shared" si="154"/>
        <v>1.845833706</v>
      </c>
      <c r="R56" s="261">
        <f t="shared" si="155"/>
        <v>0.02692514809</v>
      </c>
      <c r="S56" s="262">
        <f t="shared" si="156"/>
        <v>0.5941425897</v>
      </c>
      <c r="T56" s="261" t="str">
        <f t="shared" si="157"/>
        <v/>
      </c>
      <c r="U56" s="262" t="str">
        <f t="shared" si="158"/>
        <v/>
      </c>
      <c r="V56" s="261">
        <f t="shared" si="159"/>
        <v>19.16966986</v>
      </c>
      <c r="W56" s="101">
        <f t="shared" si="160"/>
        <v>21.18727185</v>
      </c>
      <c r="AA56" s="96" t="s">
        <v>59</v>
      </c>
      <c r="AB56" s="261">
        <f t="shared" si="161"/>
        <v>3.260119059</v>
      </c>
      <c r="AC56" s="262">
        <f t="shared" si="162"/>
        <v>0.120372114</v>
      </c>
      <c r="AD56" s="261">
        <f t="shared" si="163"/>
        <v>1.469572844</v>
      </c>
      <c r="AE56" s="262">
        <f t="shared" si="164"/>
        <v>0.1718358371</v>
      </c>
      <c r="AF56" s="261">
        <f t="shared" si="165"/>
        <v>2.145109821</v>
      </c>
      <c r="AG56" s="262">
        <f t="shared" si="166"/>
        <v>0.501407505</v>
      </c>
      <c r="AH56" s="261">
        <f t="shared" si="167"/>
        <v>3.802228152</v>
      </c>
      <c r="AI56" s="262">
        <f t="shared" si="168"/>
        <v>2.011866074</v>
      </c>
      <c r="AJ56" s="261">
        <f t="shared" si="169"/>
        <v>3.074439696</v>
      </c>
      <c r="AK56" s="262">
        <f t="shared" si="170"/>
        <v>3.448385424</v>
      </c>
      <c r="AL56" s="261">
        <f t="shared" si="171"/>
        <v>2.392371284</v>
      </c>
      <c r="AM56" s="262">
        <f t="shared" si="172"/>
        <v>5.221057518</v>
      </c>
      <c r="AN56" s="261">
        <f t="shared" si="173"/>
        <v>1.281094295</v>
      </c>
      <c r="AO56" s="262">
        <f t="shared" si="174"/>
        <v>5.79106747</v>
      </c>
      <c r="AP56" s="261">
        <f t="shared" si="195"/>
        <v>0.1642189337</v>
      </c>
      <c r="AQ56" s="262">
        <f t="shared" si="196"/>
        <v>1.660417708</v>
      </c>
      <c r="AR56" s="261">
        <f t="shared" si="197"/>
        <v>0.02425961521</v>
      </c>
      <c r="AS56" s="262">
        <f t="shared" si="198"/>
        <v>0.5415212484</v>
      </c>
      <c r="AT56" s="261">
        <f t="shared" si="203"/>
        <v>0.0009330621233</v>
      </c>
      <c r="AU56" s="262">
        <f t="shared" si="204"/>
        <v>0.1045177541</v>
      </c>
      <c r="AV56" s="261">
        <f t="shared" si="175"/>
        <v>17.61434676</v>
      </c>
      <c r="AW56" s="101">
        <f t="shared" si="176"/>
        <v>19.57244865</v>
      </c>
      <c r="BA56" s="96" t="s">
        <v>59</v>
      </c>
      <c r="BB56" s="261">
        <f t="shared" si="177"/>
        <v>1.477099725</v>
      </c>
      <c r="BC56" s="262">
        <f t="shared" si="178"/>
        <v>0.05088984849</v>
      </c>
      <c r="BD56" s="261">
        <f t="shared" si="179"/>
        <v>1.262100945</v>
      </c>
      <c r="BE56" s="262">
        <f t="shared" si="180"/>
        <v>0.1125256351</v>
      </c>
      <c r="BF56" s="261">
        <f t="shared" si="181"/>
        <v>2.247608865</v>
      </c>
      <c r="BG56" s="262">
        <f t="shared" si="182"/>
        <v>0.4092843551</v>
      </c>
      <c r="BH56" s="261">
        <f t="shared" si="183"/>
        <v>4.471974619</v>
      </c>
      <c r="BI56" s="262">
        <f t="shared" si="184"/>
        <v>1.846130291</v>
      </c>
      <c r="BJ56" s="261">
        <f t="shared" si="185"/>
        <v>3.933896591</v>
      </c>
      <c r="BK56" s="262">
        <f t="shared" si="186"/>
        <v>3.488068125</v>
      </c>
      <c r="BL56" s="261">
        <f t="shared" si="187"/>
        <v>3.177333318</v>
      </c>
      <c r="BM56" s="262">
        <f t="shared" si="188"/>
        <v>5.514354207</v>
      </c>
      <c r="BN56" s="261">
        <f t="shared" si="191"/>
        <v>1.665368926</v>
      </c>
      <c r="BO56" s="262">
        <f t="shared" si="192"/>
        <v>5.940192246</v>
      </c>
      <c r="BP56" s="261">
        <f t="shared" si="193"/>
        <v>0.1882692017</v>
      </c>
      <c r="BQ56" s="262">
        <f t="shared" si="194"/>
        <v>1.526581323</v>
      </c>
      <c r="BR56" s="261">
        <f t="shared" si="199"/>
        <v>0.02672957802</v>
      </c>
      <c r="BS56" s="262">
        <f t="shared" si="200"/>
        <v>0.4959956714</v>
      </c>
      <c r="BT56" s="261">
        <f t="shared" si="201"/>
        <v>0.001162155566</v>
      </c>
      <c r="BU56" s="262">
        <f t="shared" si="202"/>
        <v>0.08702050369</v>
      </c>
      <c r="BV56" s="261">
        <f t="shared" si="189"/>
        <v>18.45154392</v>
      </c>
      <c r="BW56" s="101">
        <f t="shared" si="190"/>
        <v>19.47104221</v>
      </c>
    </row>
    <row r="57" ht="15.75" customHeight="1">
      <c r="A57" s="96" t="s">
        <v>60</v>
      </c>
      <c r="B57" s="261">
        <f t="shared" si="139"/>
        <v>1.594797233</v>
      </c>
      <c r="C57" s="262">
        <f t="shared" si="140"/>
        <v>0.06116244178</v>
      </c>
      <c r="D57" s="261">
        <f t="shared" si="141"/>
        <v>1.086326167</v>
      </c>
      <c r="E57" s="262">
        <f t="shared" si="142"/>
        <v>0.1234437094</v>
      </c>
      <c r="F57" s="261">
        <f t="shared" si="143"/>
        <v>1.650718694</v>
      </c>
      <c r="G57" s="262">
        <f t="shared" si="144"/>
        <v>0.3692782574</v>
      </c>
      <c r="H57" s="261">
        <f t="shared" si="145"/>
        <v>3.098463195</v>
      </c>
      <c r="I57" s="262">
        <f t="shared" si="146"/>
        <v>1.576045948</v>
      </c>
      <c r="J57" s="261">
        <f t="shared" si="147"/>
        <v>2.541319746</v>
      </c>
      <c r="K57" s="262">
        <f t="shared" si="148"/>
        <v>2.753804552</v>
      </c>
      <c r="L57" s="261">
        <f t="shared" si="149"/>
        <v>1.976927219</v>
      </c>
      <c r="M57" s="262">
        <f t="shared" si="150"/>
        <v>4.183996347</v>
      </c>
      <c r="N57" s="261">
        <f t="shared" si="151"/>
        <v>1.02419121</v>
      </c>
      <c r="O57" s="262">
        <f t="shared" si="152"/>
        <v>4.487708518</v>
      </c>
      <c r="P57" s="261">
        <f t="shared" si="153"/>
        <v>0.1346257404</v>
      </c>
      <c r="Q57" s="262">
        <f t="shared" si="154"/>
        <v>1.303690958</v>
      </c>
      <c r="R57" s="261">
        <f t="shared" si="155"/>
        <v>0.01449815666</v>
      </c>
      <c r="S57" s="262">
        <f t="shared" si="156"/>
        <v>0.3003590977</v>
      </c>
      <c r="T57" s="261" t="str">
        <f t="shared" si="157"/>
        <v/>
      </c>
      <c r="U57" s="262" t="str">
        <f t="shared" si="158"/>
        <v/>
      </c>
      <c r="V57" s="261">
        <f t="shared" si="159"/>
        <v>13.12186736</v>
      </c>
      <c r="W57" s="101">
        <f t="shared" si="160"/>
        <v>15.15948983</v>
      </c>
      <c r="AA57" s="96" t="s">
        <v>60</v>
      </c>
      <c r="AB57" s="261">
        <f t="shared" si="161"/>
        <v>2.063000355</v>
      </c>
      <c r="AC57" s="262">
        <f t="shared" si="162"/>
        <v>0.07690605561</v>
      </c>
      <c r="AD57" s="261">
        <f t="shared" si="163"/>
        <v>0.9032041353</v>
      </c>
      <c r="AE57" s="262">
        <f t="shared" si="164"/>
        <v>0.1071372424</v>
      </c>
      <c r="AF57" s="261">
        <f t="shared" si="165"/>
        <v>1.591803982</v>
      </c>
      <c r="AG57" s="262">
        <f t="shared" si="166"/>
        <v>0.3708727992</v>
      </c>
      <c r="AH57" s="261">
        <f t="shared" si="167"/>
        <v>2.962472241</v>
      </c>
      <c r="AI57" s="262">
        <f t="shared" si="168"/>
        <v>1.559228473</v>
      </c>
      <c r="AJ57" s="261">
        <f t="shared" si="169"/>
        <v>2.487543621</v>
      </c>
      <c r="AK57" s="262">
        <f t="shared" si="170"/>
        <v>2.785556386</v>
      </c>
      <c r="AL57" s="261">
        <f t="shared" si="171"/>
        <v>1.990221509</v>
      </c>
      <c r="AM57" s="262">
        <f t="shared" si="172"/>
        <v>4.312903864</v>
      </c>
      <c r="AN57" s="261">
        <f t="shared" si="173"/>
        <v>0.8976057626</v>
      </c>
      <c r="AO57" s="262">
        <f t="shared" si="174"/>
        <v>4.022062126</v>
      </c>
      <c r="AP57" s="261">
        <f t="shared" si="195"/>
        <v>0.1007707093</v>
      </c>
      <c r="AQ57" s="262">
        <f t="shared" si="196"/>
        <v>1.016084682</v>
      </c>
      <c r="AR57" s="261">
        <f t="shared" si="197"/>
        <v>0.01959430459</v>
      </c>
      <c r="AS57" s="262">
        <f t="shared" si="198"/>
        <v>0.4724577335</v>
      </c>
      <c r="AT57" s="261"/>
      <c r="AU57" s="262"/>
      <c r="AV57" s="261">
        <f t="shared" si="175"/>
        <v>13.01621662</v>
      </c>
      <c r="AW57" s="101">
        <f t="shared" si="176"/>
        <v>14.72320936</v>
      </c>
      <c r="BA57" s="96" t="s">
        <v>60</v>
      </c>
      <c r="BB57" s="261">
        <f t="shared" si="177"/>
        <v>0.9378595419</v>
      </c>
      <c r="BC57" s="262">
        <f t="shared" si="178"/>
        <v>0.03208224493</v>
      </c>
      <c r="BD57" s="261">
        <f t="shared" si="179"/>
        <v>0.825130452</v>
      </c>
      <c r="BE57" s="262">
        <f t="shared" si="180"/>
        <v>0.07461944731</v>
      </c>
      <c r="BF57" s="261">
        <f t="shared" si="181"/>
        <v>1.556126303</v>
      </c>
      <c r="BG57" s="262">
        <f t="shared" si="182"/>
        <v>0.2812557572</v>
      </c>
      <c r="BH57" s="261">
        <f t="shared" si="183"/>
        <v>3.344683719</v>
      </c>
      <c r="BI57" s="262">
        <f t="shared" si="184"/>
        <v>1.37800849</v>
      </c>
      <c r="BJ57" s="261">
        <f t="shared" si="185"/>
        <v>2.933280649</v>
      </c>
      <c r="BK57" s="262">
        <f t="shared" si="186"/>
        <v>2.598814695</v>
      </c>
      <c r="BL57" s="261">
        <f t="shared" si="187"/>
        <v>2.176717375</v>
      </c>
      <c r="BM57" s="262">
        <f t="shared" si="188"/>
        <v>3.760398084</v>
      </c>
      <c r="BN57" s="261">
        <f t="shared" si="191"/>
        <v>0.9529675642</v>
      </c>
      <c r="BO57" s="262">
        <f t="shared" si="192"/>
        <v>3.424005828</v>
      </c>
      <c r="BP57" s="261">
        <f t="shared" si="193"/>
        <v>0.09762106756</v>
      </c>
      <c r="BQ57" s="262">
        <f t="shared" si="194"/>
        <v>0.7854363966</v>
      </c>
      <c r="BR57" s="261">
        <f t="shared" si="199"/>
        <v>0.02091880019</v>
      </c>
      <c r="BS57" s="262">
        <f t="shared" si="200"/>
        <v>0.3995061005</v>
      </c>
      <c r="BT57" s="261"/>
      <c r="BU57" s="262"/>
      <c r="BV57" s="261">
        <f t="shared" si="189"/>
        <v>12.84530547</v>
      </c>
      <c r="BW57" s="101">
        <f t="shared" si="190"/>
        <v>12.73412704</v>
      </c>
    </row>
    <row r="58" ht="15.75" customHeight="1">
      <c r="A58" s="96" t="s">
        <v>61</v>
      </c>
      <c r="B58" s="261">
        <f t="shared" si="139"/>
        <v>0.714552007</v>
      </c>
      <c r="C58" s="262">
        <f t="shared" si="140"/>
        <v>0.02725422456</v>
      </c>
      <c r="D58" s="261">
        <f t="shared" si="141"/>
        <v>0.4577275175</v>
      </c>
      <c r="E58" s="262">
        <f t="shared" si="142"/>
        <v>0.05184834091</v>
      </c>
      <c r="F58" s="261">
        <f t="shared" si="143"/>
        <v>0.7735802162</v>
      </c>
      <c r="G58" s="262">
        <f t="shared" si="144"/>
        <v>0.1729048514</v>
      </c>
      <c r="H58" s="261">
        <f t="shared" si="145"/>
        <v>1.406321196</v>
      </c>
      <c r="I58" s="262">
        <f t="shared" si="146"/>
        <v>0.7123692337</v>
      </c>
      <c r="J58" s="261">
        <f t="shared" si="147"/>
        <v>1.162959281</v>
      </c>
      <c r="K58" s="262">
        <f t="shared" si="148"/>
        <v>1.269181444</v>
      </c>
      <c r="L58" s="261">
        <f t="shared" si="149"/>
        <v>0.8191458515</v>
      </c>
      <c r="M58" s="262">
        <f t="shared" si="150"/>
        <v>1.715001745</v>
      </c>
      <c r="N58" s="261">
        <f t="shared" si="151"/>
        <v>0.3365643511</v>
      </c>
      <c r="O58" s="262">
        <f t="shared" si="152"/>
        <v>1.462779078</v>
      </c>
      <c r="P58" s="261">
        <f t="shared" si="153"/>
        <v>0.02899631333</v>
      </c>
      <c r="Q58" s="262">
        <f t="shared" si="154"/>
        <v>0.2743205114</v>
      </c>
      <c r="R58" s="261">
        <f t="shared" si="155"/>
        <v>0.01139140881</v>
      </c>
      <c r="S58" s="262">
        <f t="shared" si="156"/>
        <v>0.3039608014</v>
      </c>
      <c r="T58" s="261" t="str">
        <f t="shared" si="157"/>
        <v/>
      </c>
      <c r="U58" s="262" t="str">
        <f t="shared" si="158"/>
        <v/>
      </c>
      <c r="V58" s="261">
        <f t="shared" si="159"/>
        <v>5.711238143</v>
      </c>
      <c r="W58" s="101">
        <f t="shared" si="160"/>
        <v>5.98962023</v>
      </c>
      <c r="AA58" s="96" t="s">
        <v>61</v>
      </c>
      <c r="AB58" s="261">
        <f t="shared" si="161"/>
        <v>0.8388228488</v>
      </c>
      <c r="AC58" s="262">
        <f t="shared" si="162"/>
        <v>0.03160662913</v>
      </c>
      <c r="AD58" s="261">
        <f t="shared" si="163"/>
        <v>0.4021497751</v>
      </c>
      <c r="AE58" s="262">
        <f t="shared" si="164"/>
        <v>0.04752456458</v>
      </c>
      <c r="AF58" s="261">
        <f t="shared" si="165"/>
        <v>0.6615410454</v>
      </c>
      <c r="AG58" s="262">
        <f t="shared" si="166"/>
        <v>0.1562987187</v>
      </c>
      <c r="AH58" s="261">
        <f t="shared" si="167"/>
        <v>1.307220035</v>
      </c>
      <c r="AI58" s="262">
        <f t="shared" si="168"/>
        <v>0.6911504491</v>
      </c>
      <c r="AJ58" s="261">
        <f t="shared" si="169"/>
        <v>1.017037714</v>
      </c>
      <c r="AK58" s="262">
        <f t="shared" si="170"/>
        <v>1.147740104</v>
      </c>
      <c r="AL58" s="261">
        <f t="shared" si="171"/>
        <v>0.6671394181</v>
      </c>
      <c r="AM58" s="262">
        <f t="shared" si="172"/>
        <v>1.446234438</v>
      </c>
      <c r="AN58" s="261">
        <f t="shared" si="173"/>
        <v>0.279918637</v>
      </c>
      <c r="AO58" s="262">
        <f t="shared" si="174"/>
        <v>1.254143631</v>
      </c>
      <c r="AP58" s="261">
        <f t="shared" si="195"/>
        <v>0.03265717431</v>
      </c>
      <c r="AQ58" s="262">
        <f t="shared" si="196"/>
        <v>0.3130682662</v>
      </c>
      <c r="AR58" s="261">
        <f t="shared" si="197"/>
        <v>0.003732248493</v>
      </c>
      <c r="AS58" s="262">
        <f t="shared" si="198"/>
        <v>0.1341744685</v>
      </c>
      <c r="AT58" s="261"/>
      <c r="AU58" s="262"/>
      <c r="AV58" s="261">
        <f t="shared" si="175"/>
        <v>5.210218896</v>
      </c>
      <c r="AW58" s="101">
        <f t="shared" si="176"/>
        <v>5.221941269</v>
      </c>
      <c r="BA58" s="96" t="s">
        <v>61</v>
      </c>
      <c r="BB58" s="261">
        <f t="shared" si="177"/>
        <v>0.3230792474</v>
      </c>
      <c r="BC58" s="262">
        <f t="shared" si="178"/>
        <v>0.01112119948</v>
      </c>
      <c r="BD58" s="261">
        <f t="shared" si="179"/>
        <v>0.324241403</v>
      </c>
      <c r="BE58" s="262">
        <f t="shared" si="180"/>
        <v>0.02915157218</v>
      </c>
      <c r="BF58" s="261">
        <f t="shared" si="181"/>
        <v>0.6577800504</v>
      </c>
      <c r="BG58" s="262">
        <f t="shared" si="182"/>
        <v>0.1222652596</v>
      </c>
      <c r="BH58" s="261">
        <f t="shared" si="183"/>
        <v>1.283019745</v>
      </c>
      <c r="BI58" s="262">
        <f t="shared" si="184"/>
        <v>0.5352785358</v>
      </c>
      <c r="BJ58" s="261">
        <f t="shared" si="185"/>
        <v>1.078480365</v>
      </c>
      <c r="BK58" s="262">
        <f t="shared" si="186"/>
        <v>0.9525889835</v>
      </c>
      <c r="BL58" s="261">
        <f t="shared" si="187"/>
        <v>0.7507524957</v>
      </c>
      <c r="BM58" s="262">
        <f t="shared" si="188"/>
        <v>1.296364966</v>
      </c>
      <c r="BN58" s="261">
        <f t="shared" si="191"/>
        <v>0.2951875138</v>
      </c>
      <c r="BO58" s="262">
        <f t="shared" si="192"/>
        <v>1.064692774</v>
      </c>
      <c r="BP58" s="261">
        <f t="shared" si="193"/>
        <v>0.02905388915</v>
      </c>
      <c r="BQ58" s="262">
        <f t="shared" si="194"/>
        <v>0.2304076416</v>
      </c>
      <c r="BR58" s="261">
        <f t="shared" si="199"/>
        <v>0.001162155566</v>
      </c>
      <c r="BS58" s="262">
        <f t="shared" si="200"/>
        <v>0.04098854492</v>
      </c>
      <c r="BT58" s="261"/>
      <c r="BU58" s="262"/>
      <c r="BV58" s="261">
        <f t="shared" si="189"/>
        <v>4.742756865</v>
      </c>
      <c r="BW58" s="101">
        <f t="shared" si="190"/>
        <v>4.282859477</v>
      </c>
    </row>
    <row r="59" ht="15.75" customHeight="1">
      <c r="A59" s="96" t="s">
        <v>62</v>
      </c>
      <c r="B59" s="261">
        <f t="shared" si="139"/>
        <v>0.09838034878</v>
      </c>
      <c r="C59" s="262">
        <f t="shared" si="140"/>
        <v>0.003346222038</v>
      </c>
      <c r="D59" s="261">
        <f t="shared" si="141"/>
        <v>0.07663311379</v>
      </c>
      <c r="E59" s="262">
        <f t="shared" si="142"/>
        <v>0.008649227258</v>
      </c>
      <c r="F59" s="261">
        <f t="shared" si="143"/>
        <v>0.1335901578</v>
      </c>
      <c r="G59" s="262">
        <f t="shared" si="144"/>
        <v>0.03060191774</v>
      </c>
      <c r="H59" s="261">
        <f t="shared" si="145"/>
        <v>0.2216146804</v>
      </c>
      <c r="I59" s="262">
        <f t="shared" si="146"/>
        <v>0.1146054383</v>
      </c>
      <c r="J59" s="261">
        <f t="shared" si="147"/>
        <v>0.1687999669</v>
      </c>
      <c r="K59" s="262">
        <f t="shared" si="148"/>
        <v>0.1812011281</v>
      </c>
      <c r="L59" s="261">
        <f t="shared" si="149"/>
        <v>0.0994159314</v>
      </c>
      <c r="M59" s="262">
        <f t="shared" si="150"/>
        <v>0.213182067</v>
      </c>
      <c r="N59" s="261">
        <f t="shared" si="151"/>
        <v>0.04660121785</v>
      </c>
      <c r="O59" s="262">
        <f t="shared" si="152"/>
        <v>0.213517293</v>
      </c>
      <c r="P59" s="261">
        <f t="shared" si="153"/>
        <v>0.002071165238</v>
      </c>
      <c r="Q59" s="262">
        <f t="shared" si="154"/>
        <v>0.01638028278</v>
      </c>
      <c r="R59" s="261">
        <f t="shared" si="155"/>
        <v>0.001035582619</v>
      </c>
      <c r="S59" s="262">
        <f t="shared" si="156"/>
        <v>0.0209730753</v>
      </c>
      <c r="T59" s="261" t="str">
        <f t="shared" si="157"/>
        <v/>
      </c>
      <c r="U59" s="262" t="str">
        <f t="shared" si="158"/>
        <v/>
      </c>
      <c r="V59" s="261">
        <f t="shared" si="159"/>
        <v>0.8481421648</v>
      </c>
      <c r="W59" s="101">
        <f t="shared" si="160"/>
        <v>0.8024566516</v>
      </c>
      <c r="AA59" s="96" t="s">
        <v>62</v>
      </c>
      <c r="AB59" s="261">
        <f t="shared" si="161"/>
        <v>0.1278295109</v>
      </c>
      <c r="AC59" s="262">
        <f t="shared" si="162"/>
        <v>0.004631005058</v>
      </c>
      <c r="AD59" s="261">
        <f t="shared" si="163"/>
        <v>0.05784985164</v>
      </c>
      <c r="AE59" s="262">
        <f t="shared" si="164"/>
        <v>0.006777070435</v>
      </c>
      <c r="AF59" s="261">
        <f t="shared" si="165"/>
        <v>0.1054360199</v>
      </c>
      <c r="AG59" s="262">
        <f t="shared" si="166"/>
        <v>0.02526993682</v>
      </c>
      <c r="AH59" s="261">
        <f t="shared" si="167"/>
        <v>0.204340605</v>
      </c>
      <c r="AI59" s="262">
        <f t="shared" si="168"/>
        <v>0.1074712402</v>
      </c>
      <c r="AJ59" s="261">
        <f t="shared" si="169"/>
        <v>0.1464907534</v>
      </c>
      <c r="AK59" s="262">
        <f t="shared" si="170"/>
        <v>0.1618853031</v>
      </c>
      <c r="AL59" s="261">
        <f t="shared" si="171"/>
        <v>0.0961053987</v>
      </c>
      <c r="AM59" s="262">
        <f t="shared" si="172"/>
        <v>0.2129864401</v>
      </c>
      <c r="AN59" s="261">
        <f t="shared" si="173"/>
        <v>0.04572004404</v>
      </c>
      <c r="AO59" s="262">
        <f t="shared" si="174"/>
        <v>0.2175330692</v>
      </c>
      <c r="AP59" s="261">
        <f t="shared" si="195"/>
        <v>0.004665310616</v>
      </c>
      <c r="AQ59" s="262">
        <f t="shared" si="196"/>
        <v>0.05112781726</v>
      </c>
      <c r="AR59" s="261">
        <f t="shared" si="197"/>
        <v>0.0009330621233</v>
      </c>
      <c r="AS59" s="262">
        <f t="shared" si="198"/>
        <v>0.01975893223</v>
      </c>
      <c r="AT59" s="261"/>
      <c r="AU59" s="262"/>
      <c r="AV59" s="261">
        <f t="shared" si="175"/>
        <v>0.7893705563</v>
      </c>
      <c r="AW59" s="101">
        <f t="shared" si="176"/>
        <v>0.8074408144</v>
      </c>
      <c r="BA59" s="96" t="s">
        <v>62</v>
      </c>
      <c r="BB59" s="261">
        <f t="shared" si="177"/>
        <v>0.03718897812</v>
      </c>
      <c r="BC59" s="262">
        <f t="shared" si="178"/>
        <v>0.001306988885</v>
      </c>
      <c r="BD59" s="261">
        <f t="shared" si="179"/>
        <v>0.03021604472</v>
      </c>
      <c r="BE59" s="262">
        <f t="shared" si="180"/>
        <v>0.002651349323</v>
      </c>
      <c r="BF59" s="261">
        <f t="shared" si="181"/>
        <v>0.04764837821</v>
      </c>
      <c r="BG59" s="262">
        <f t="shared" si="182"/>
        <v>0.009473093099</v>
      </c>
      <c r="BH59" s="261">
        <f t="shared" si="183"/>
        <v>0.1301614234</v>
      </c>
      <c r="BI59" s="262">
        <f t="shared" si="184"/>
        <v>0.05268020839</v>
      </c>
      <c r="BJ59" s="261">
        <f t="shared" si="185"/>
        <v>0.1057561565</v>
      </c>
      <c r="BK59" s="262">
        <f t="shared" si="186"/>
        <v>0.09165320829</v>
      </c>
      <c r="BL59" s="261">
        <f t="shared" si="187"/>
        <v>0.05578346717</v>
      </c>
      <c r="BM59" s="262">
        <f t="shared" si="188"/>
        <v>0.1010203367</v>
      </c>
      <c r="BN59" s="261">
        <f t="shared" si="191"/>
        <v>0.03951328925</v>
      </c>
      <c r="BO59" s="262">
        <f t="shared" si="192"/>
        <v>0.1387533876</v>
      </c>
      <c r="BP59" s="261">
        <f t="shared" si="193"/>
        <v>0.001162155566</v>
      </c>
      <c r="BQ59" s="262">
        <f t="shared" si="194"/>
        <v>0.00868908159</v>
      </c>
      <c r="BR59" s="261"/>
      <c r="BS59" s="262"/>
      <c r="BT59" s="261"/>
      <c r="BU59" s="262"/>
      <c r="BV59" s="261">
        <f t="shared" si="189"/>
        <v>0.447429893</v>
      </c>
      <c r="BW59" s="101">
        <f t="shared" si="190"/>
        <v>0.4062276539</v>
      </c>
    </row>
    <row r="60" ht="15.75" customHeight="1">
      <c r="A60" s="122" t="s">
        <v>65</v>
      </c>
      <c r="B60" s="267">
        <f t="shared" si="139"/>
        <v>0.01242699143</v>
      </c>
      <c r="C60" s="268">
        <f t="shared" si="140"/>
        <v>0.0004422383158</v>
      </c>
      <c r="D60" s="267">
        <f t="shared" si="141"/>
        <v>0.003106747856</v>
      </c>
      <c r="E60" s="268">
        <f t="shared" si="142"/>
        <v>0.0003359817591</v>
      </c>
      <c r="F60" s="267">
        <f t="shared" si="143"/>
        <v>0.006213495713</v>
      </c>
      <c r="G60" s="268">
        <f t="shared" si="144"/>
        <v>0.001609587032</v>
      </c>
      <c r="H60" s="267">
        <f t="shared" si="145"/>
        <v>0.01449815666</v>
      </c>
      <c r="I60" s="268">
        <f t="shared" si="146"/>
        <v>0.006811834827</v>
      </c>
      <c r="J60" s="267">
        <f t="shared" si="147"/>
        <v>0.01035582619</v>
      </c>
      <c r="K60" s="268">
        <f t="shared" si="148"/>
        <v>0.01067640641</v>
      </c>
      <c r="L60" s="267">
        <f t="shared" si="149"/>
        <v>0.003106747856</v>
      </c>
      <c r="M60" s="268">
        <f t="shared" si="150"/>
        <v>0.006705570829</v>
      </c>
      <c r="N60" s="267">
        <f t="shared" si="151"/>
        <v>0.004142330475</v>
      </c>
      <c r="O60" s="268">
        <f t="shared" si="152"/>
        <v>0.01495196963</v>
      </c>
      <c r="P60" s="267" t="str">
        <f t="shared" si="153"/>
        <v/>
      </c>
      <c r="Q60" s="268" t="str">
        <f t="shared" si="154"/>
        <v/>
      </c>
      <c r="R60" s="267" t="str">
        <f t="shared" si="155"/>
        <v/>
      </c>
      <c r="S60" s="268" t="str">
        <f t="shared" si="156"/>
        <v/>
      </c>
      <c r="T60" s="267" t="str">
        <f t="shared" si="157"/>
        <v/>
      </c>
      <c r="U60" s="268" t="str">
        <f t="shared" si="158"/>
        <v/>
      </c>
      <c r="V60" s="267">
        <f t="shared" si="159"/>
        <v>0.05385029618</v>
      </c>
      <c r="W60" s="123">
        <f t="shared" si="160"/>
        <v>0.0415335888</v>
      </c>
      <c r="AA60" s="122" t="s">
        <v>65</v>
      </c>
      <c r="AB60" s="267">
        <f t="shared" si="161"/>
        <v>0.01306286973</v>
      </c>
      <c r="AC60" s="268">
        <f t="shared" si="162"/>
        <v>0.0005209864305</v>
      </c>
      <c r="AD60" s="267">
        <f t="shared" si="163"/>
        <v>0.009330621233</v>
      </c>
      <c r="AE60" s="268">
        <f t="shared" si="164"/>
        <v>0.001158137772</v>
      </c>
      <c r="AF60" s="267">
        <f t="shared" si="165"/>
        <v>0.008397559109</v>
      </c>
      <c r="AG60" s="268">
        <f t="shared" si="166"/>
        <v>0.001900484106</v>
      </c>
      <c r="AH60" s="267">
        <f t="shared" si="167"/>
        <v>0.01679511822</v>
      </c>
      <c r="AI60" s="268">
        <f t="shared" si="168"/>
        <v>0.00850743747</v>
      </c>
      <c r="AJ60" s="267">
        <f t="shared" si="169"/>
        <v>0.009330621233</v>
      </c>
      <c r="AK60" s="268">
        <f t="shared" si="170"/>
        <v>0.01077086291</v>
      </c>
      <c r="AL60" s="267">
        <f t="shared" si="171"/>
        <v>0.008397559109</v>
      </c>
      <c r="AM60" s="268">
        <f t="shared" si="172"/>
        <v>0.01694404599</v>
      </c>
      <c r="AN60" s="267">
        <f t="shared" si="173"/>
        <v>0.00279918637</v>
      </c>
      <c r="AO60" s="268">
        <f t="shared" si="174"/>
        <v>0.01024343498</v>
      </c>
      <c r="AP60" s="267">
        <f t="shared" si="195"/>
        <v>0.0009330621233</v>
      </c>
      <c r="AQ60" s="268">
        <f t="shared" si="196"/>
        <v>0.007388349909</v>
      </c>
      <c r="AR60" s="267"/>
      <c r="AS60" s="268"/>
      <c r="AT60" s="267"/>
      <c r="AU60" s="268"/>
      <c r="AV60" s="267">
        <f t="shared" si="175"/>
        <v>0.06904659712</v>
      </c>
      <c r="AW60" s="123">
        <f t="shared" si="176"/>
        <v>0.05743373956</v>
      </c>
      <c r="BA60" s="122" t="s">
        <v>65</v>
      </c>
      <c r="BB60" s="267">
        <f t="shared" si="177"/>
        <v>0.001162155566</v>
      </c>
      <c r="BC60" s="268">
        <f t="shared" si="178"/>
        <v>0.00004802770969</v>
      </c>
      <c r="BD60" s="267">
        <f t="shared" si="179"/>
        <v>0.001162155566</v>
      </c>
      <c r="BE60" s="268">
        <f t="shared" si="180"/>
        <v>0.0001296877849</v>
      </c>
      <c r="BF60" s="267">
        <f t="shared" si="181"/>
        <v>0.003486466698</v>
      </c>
      <c r="BG60" s="268">
        <f t="shared" si="182"/>
        <v>0.0005627008891</v>
      </c>
      <c r="BH60" s="267">
        <f t="shared" si="183"/>
        <v>0.009297244529</v>
      </c>
      <c r="BI60" s="268">
        <f t="shared" si="184"/>
        <v>0.004064271082</v>
      </c>
      <c r="BJ60" s="267">
        <f t="shared" si="185"/>
        <v>0.005810777831</v>
      </c>
      <c r="BK60" s="268">
        <f t="shared" si="186"/>
        <v>0.00522630793</v>
      </c>
      <c r="BL60" s="267">
        <f t="shared" si="187"/>
        <v>0.001162155566</v>
      </c>
      <c r="BM60" s="268">
        <f t="shared" si="188"/>
        <v>0.001786809481</v>
      </c>
      <c r="BN60" s="267">
        <f t="shared" si="191"/>
        <v>0.001162155566</v>
      </c>
      <c r="BO60" s="268">
        <f t="shared" si="192"/>
        <v>0.003919453056</v>
      </c>
      <c r="BP60" s="267"/>
      <c r="BQ60" s="268"/>
      <c r="BR60" s="267"/>
      <c r="BS60" s="268"/>
      <c r="BT60" s="267"/>
      <c r="BU60" s="268"/>
      <c r="BV60" s="267">
        <f t="shared" si="189"/>
        <v>0.02324311132</v>
      </c>
      <c r="BW60" s="123">
        <f t="shared" si="190"/>
        <v>0.01573725793</v>
      </c>
    </row>
    <row r="61" ht="15.75" customHeight="1">
      <c r="A61" s="130" t="s">
        <v>13</v>
      </c>
      <c r="B61" s="218">
        <f t="shared" si="139"/>
        <v>16.26693178</v>
      </c>
      <c r="C61" s="219">
        <f t="shared" si="140"/>
        <v>0.6036873747</v>
      </c>
      <c r="D61" s="218">
        <f t="shared" si="141"/>
        <v>10.41071207</v>
      </c>
      <c r="E61" s="219">
        <f t="shared" si="142"/>
        <v>1.168736444</v>
      </c>
      <c r="F61" s="218">
        <f t="shared" si="143"/>
        <v>14.45776894</v>
      </c>
      <c r="G61" s="219">
        <f t="shared" si="144"/>
        <v>3.207252164</v>
      </c>
      <c r="H61" s="218">
        <f t="shared" si="145"/>
        <v>22.96300899</v>
      </c>
      <c r="I61" s="219">
        <f t="shared" si="146"/>
        <v>11.5016932</v>
      </c>
      <c r="J61" s="218">
        <f t="shared" si="147"/>
        <v>16.99598194</v>
      </c>
      <c r="K61" s="219">
        <f t="shared" si="148"/>
        <v>18.39311332</v>
      </c>
      <c r="L61" s="218">
        <f t="shared" si="149"/>
        <v>11.77768112</v>
      </c>
      <c r="M61" s="219">
        <f t="shared" si="150"/>
        <v>24.84545398</v>
      </c>
      <c r="N61" s="218">
        <f t="shared" si="151"/>
        <v>6.119257694</v>
      </c>
      <c r="O61" s="219">
        <f t="shared" si="152"/>
        <v>26.82393011</v>
      </c>
      <c r="P61" s="218">
        <f t="shared" si="153"/>
        <v>0.8108611905</v>
      </c>
      <c r="Q61" s="219">
        <f t="shared" si="154"/>
        <v>7.956357691</v>
      </c>
      <c r="R61" s="218">
        <f t="shared" si="155"/>
        <v>0.1884760366</v>
      </c>
      <c r="S61" s="219">
        <f t="shared" si="156"/>
        <v>4.537222464</v>
      </c>
      <c r="T61" s="218">
        <f t="shared" si="157"/>
        <v>0.009320243569</v>
      </c>
      <c r="U61" s="219">
        <f t="shared" si="158"/>
        <v>0.9625532516</v>
      </c>
      <c r="V61" s="218">
        <f t="shared" si="159"/>
        <v>100</v>
      </c>
      <c r="W61" s="221">
        <f t="shared" si="160"/>
        <v>100</v>
      </c>
      <c r="AA61" s="130" t="s">
        <v>13</v>
      </c>
      <c r="AB61" s="218">
        <f t="shared" si="161"/>
        <v>22.88334857</v>
      </c>
      <c r="AC61" s="219">
        <f t="shared" si="162"/>
        <v>0.7874025068</v>
      </c>
      <c r="AD61" s="218">
        <f t="shared" si="163"/>
        <v>9.115083882</v>
      </c>
      <c r="AE61" s="219">
        <f t="shared" si="164"/>
        <v>1.062779127</v>
      </c>
      <c r="AF61" s="218">
        <f t="shared" si="165"/>
        <v>12.58607498</v>
      </c>
      <c r="AG61" s="219">
        <f t="shared" si="166"/>
        <v>2.907827939</v>
      </c>
      <c r="AH61" s="218">
        <f t="shared" si="167"/>
        <v>20.79142329</v>
      </c>
      <c r="AI61" s="219">
        <f t="shared" si="168"/>
        <v>10.85977548</v>
      </c>
      <c r="AJ61" s="218">
        <f t="shared" si="169"/>
        <v>16.09158938</v>
      </c>
      <c r="AK61" s="219">
        <f t="shared" si="170"/>
        <v>18.01109439</v>
      </c>
      <c r="AL61" s="218">
        <f t="shared" si="171"/>
        <v>11.61569037</v>
      </c>
      <c r="AM61" s="219">
        <f t="shared" si="172"/>
        <v>25.25815823</v>
      </c>
      <c r="AN61" s="218">
        <f t="shared" si="173"/>
        <v>5.94547185</v>
      </c>
      <c r="AO61" s="219">
        <f t="shared" si="174"/>
        <v>26.88998091</v>
      </c>
      <c r="AP61" s="218">
        <f t="shared" si="195"/>
        <v>0.7651109411</v>
      </c>
      <c r="AQ61" s="219">
        <f t="shared" si="196"/>
        <v>7.830804802</v>
      </c>
      <c r="AR61" s="218">
        <f>AR17*100/$AV$17</f>
        <v>0.1950099838</v>
      </c>
      <c r="AS61" s="219">
        <f>AS17*100/$AW$17</f>
        <v>4.98494002</v>
      </c>
      <c r="AT61" s="218">
        <f>AT17*100/$AV$17</f>
        <v>0.01119674548</v>
      </c>
      <c r="AU61" s="219">
        <f>AU17*100/$AW$17</f>
        <v>1.407236596</v>
      </c>
      <c r="AV61" s="218">
        <f t="shared" si="175"/>
        <v>100</v>
      </c>
      <c r="AW61" s="221">
        <f t="shared" si="176"/>
        <v>100</v>
      </c>
      <c r="BA61" s="130" t="s">
        <v>13</v>
      </c>
      <c r="BB61" s="218">
        <f t="shared" si="177"/>
        <v>10.30599556</v>
      </c>
      <c r="BC61" s="219">
        <f t="shared" si="178"/>
        <v>0.3417764589</v>
      </c>
      <c r="BD61" s="218">
        <f t="shared" si="179"/>
        <v>8.011900473</v>
      </c>
      <c r="BE61" s="219">
        <f t="shared" si="180"/>
        <v>0.7135502273</v>
      </c>
      <c r="BF61" s="218">
        <f t="shared" si="181"/>
        <v>13.10679047</v>
      </c>
      <c r="BG61" s="219">
        <f t="shared" si="182"/>
        <v>2.371812345</v>
      </c>
      <c r="BH61" s="218">
        <f t="shared" si="183"/>
        <v>24.23210571</v>
      </c>
      <c r="BI61" s="219">
        <f t="shared" si="184"/>
        <v>9.966016516</v>
      </c>
      <c r="BJ61" s="218">
        <f t="shared" si="185"/>
        <v>20.11575069</v>
      </c>
      <c r="BK61" s="219">
        <f t="shared" si="186"/>
        <v>17.81199065</v>
      </c>
      <c r="BL61" s="218">
        <f t="shared" si="187"/>
        <v>15.0336444</v>
      </c>
      <c r="BM61" s="219">
        <f t="shared" si="188"/>
        <v>25.98392013</v>
      </c>
      <c r="BN61" s="218">
        <f t="shared" si="191"/>
        <v>7.915441561</v>
      </c>
      <c r="BO61" s="219">
        <f t="shared" si="192"/>
        <v>28.48130164</v>
      </c>
      <c r="BP61" s="218">
        <f>BP17*100/$BV$17</f>
        <v>1.029669832</v>
      </c>
      <c r="BQ61" s="219">
        <f>BQ17*100/$BW$17</f>
        <v>8.406349874</v>
      </c>
      <c r="BR61" s="218">
        <f>BR17*100/$BV$17</f>
        <v>0.2382418911</v>
      </c>
      <c r="BS61" s="219">
        <f>BS17*100/$BW$17</f>
        <v>5.042476123</v>
      </c>
      <c r="BT61" s="218">
        <f>BT17*100/$BV$17</f>
        <v>0.0104594001</v>
      </c>
      <c r="BU61" s="219">
        <f>BU17*100/$BW$17</f>
        <v>0.8808060442</v>
      </c>
      <c r="BV61" s="218">
        <f t="shared" si="189"/>
        <v>100</v>
      </c>
      <c r="BW61" s="221">
        <f t="shared" si="190"/>
        <v>100</v>
      </c>
    </row>
    <row r="62" ht="15.75" customHeight="1"/>
    <row r="63" ht="15.75" customHeight="1"/>
    <row r="64" ht="15.75" customHeight="1">
      <c r="A64" s="131" t="s">
        <v>74</v>
      </c>
      <c r="AA64" s="131" t="s">
        <v>67</v>
      </c>
    </row>
    <row r="65" ht="15.75" customHeight="1">
      <c r="A65" s="5"/>
      <c r="B65" s="47" t="s">
        <v>25</v>
      </c>
      <c r="C65" s="49"/>
      <c r="D65" s="47" t="s">
        <v>28</v>
      </c>
      <c r="E65" s="49"/>
      <c r="F65" s="47" t="s">
        <v>29</v>
      </c>
      <c r="G65" s="49"/>
      <c r="H65" s="47" t="s">
        <v>30</v>
      </c>
      <c r="I65" s="49"/>
      <c r="J65" s="47" t="s">
        <v>31</v>
      </c>
      <c r="K65" s="49"/>
      <c r="L65" s="47" t="s">
        <v>32</v>
      </c>
      <c r="M65" s="49"/>
      <c r="N65" s="47" t="s">
        <v>33</v>
      </c>
      <c r="O65" s="49"/>
      <c r="P65" s="47" t="s">
        <v>34</v>
      </c>
      <c r="Q65" s="49"/>
      <c r="R65" s="47" t="s">
        <v>35</v>
      </c>
      <c r="S65" s="49"/>
      <c r="T65" s="47" t="s">
        <v>36</v>
      </c>
      <c r="U65" s="49"/>
      <c r="V65" s="47" t="s">
        <v>13</v>
      </c>
      <c r="W65" s="49"/>
      <c r="AA65" s="5"/>
      <c r="AB65" s="47" t="s">
        <v>25</v>
      </c>
      <c r="AC65" s="49"/>
      <c r="AD65" s="47" t="s">
        <v>28</v>
      </c>
      <c r="AE65" s="49"/>
      <c r="AF65" s="47" t="s">
        <v>29</v>
      </c>
      <c r="AG65" s="49"/>
      <c r="AH65" s="47" t="s">
        <v>30</v>
      </c>
      <c r="AI65" s="49"/>
      <c r="AJ65" s="47" t="s">
        <v>31</v>
      </c>
      <c r="AK65" s="49"/>
      <c r="AL65" s="47" t="s">
        <v>32</v>
      </c>
      <c r="AM65" s="49"/>
      <c r="AN65" s="47" t="s">
        <v>33</v>
      </c>
      <c r="AO65" s="49"/>
      <c r="AP65" s="47" t="s">
        <v>34</v>
      </c>
      <c r="AQ65" s="49"/>
      <c r="AR65" s="47" t="s">
        <v>35</v>
      </c>
      <c r="AS65" s="49"/>
      <c r="AT65" s="47" t="s">
        <v>36</v>
      </c>
      <c r="AU65" s="49"/>
      <c r="AV65" s="47" t="s">
        <v>13</v>
      </c>
      <c r="AW65" s="49"/>
      <c r="BX65" s="1"/>
    </row>
    <row r="66" ht="15.75" customHeight="1">
      <c r="A66" s="12" t="s">
        <v>43</v>
      </c>
      <c r="B66" s="25" t="s">
        <v>21</v>
      </c>
      <c r="C66" s="25" t="s">
        <v>44</v>
      </c>
      <c r="D66" s="25" t="s">
        <v>21</v>
      </c>
      <c r="E66" s="25" t="s">
        <v>44</v>
      </c>
      <c r="F66" s="25" t="s">
        <v>21</v>
      </c>
      <c r="G66" s="25" t="s">
        <v>44</v>
      </c>
      <c r="H66" s="25" t="s">
        <v>21</v>
      </c>
      <c r="I66" s="25" t="s">
        <v>44</v>
      </c>
      <c r="J66" s="25" t="s">
        <v>21</v>
      </c>
      <c r="K66" s="25" t="s">
        <v>44</v>
      </c>
      <c r="L66" s="25" t="s">
        <v>21</v>
      </c>
      <c r="M66" s="25" t="s">
        <v>44</v>
      </c>
      <c r="N66" s="25" t="s">
        <v>21</v>
      </c>
      <c r="O66" s="25" t="s">
        <v>44</v>
      </c>
      <c r="P66" s="25" t="s">
        <v>21</v>
      </c>
      <c r="Q66" s="25" t="s">
        <v>44</v>
      </c>
      <c r="R66" s="25" t="s">
        <v>21</v>
      </c>
      <c r="S66" s="25" t="s">
        <v>44</v>
      </c>
      <c r="T66" s="25" t="s">
        <v>21</v>
      </c>
      <c r="U66" s="25" t="s">
        <v>44</v>
      </c>
      <c r="V66" s="25" t="s">
        <v>21</v>
      </c>
      <c r="W66" s="25" t="s">
        <v>44</v>
      </c>
      <c r="AA66" s="12" t="s">
        <v>43</v>
      </c>
      <c r="AB66" s="25" t="s">
        <v>21</v>
      </c>
      <c r="AC66" s="25" t="s">
        <v>44</v>
      </c>
      <c r="AD66" s="25" t="s">
        <v>21</v>
      </c>
      <c r="AE66" s="25" t="s">
        <v>44</v>
      </c>
      <c r="AF66" s="25" t="s">
        <v>21</v>
      </c>
      <c r="AG66" s="25" t="s">
        <v>44</v>
      </c>
      <c r="AH66" s="25" t="s">
        <v>21</v>
      </c>
      <c r="AI66" s="25" t="s">
        <v>44</v>
      </c>
      <c r="AJ66" s="25" t="s">
        <v>21</v>
      </c>
      <c r="AK66" s="25" t="s">
        <v>44</v>
      </c>
      <c r="AL66" s="25" t="s">
        <v>21</v>
      </c>
      <c r="AM66" s="25" t="s">
        <v>44</v>
      </c>
      <c r="AN66" s="25" t="s">
        <v>21</v>
      </c>
      <c r="AO66" s="25" t="s">
        <v>44</v>
      </c>
      <c r="AP66" s="25" t="s">
        <v>21</v>
      </c>
      <c r="AQ66" s="25" t="s">
        <v>44</v>
      </c>
      <c r="AR66" s="25" t="s">
        <v>21</v>
      </c>
      <c r="AS66" s="25" t="s">
        <v>44</v>
      </c>
      <c r="AT66" s="25" t="s">
        <v>21</v>
      </c>
      <c r="AU66" s="25" t="s">
        <v>44</v>
      </c>
      <c r="AV66" s="25" t="s">
        <v>21</v>
      </c>
      <c r="AW66" s="25" t="s">
        <v>44</v>
      </c>
      <c r="BX66" s="4"/>
    </row>
    <row r="67" ht="15.75" customHeight="1">
      <c r="A67" s="77" t="s">
        <v>50</v>
      </c>
      <c r="B67" s="30">
        <f t="shared" ref="B67:W67" si="205">IF(AND(ISBLANK(B6),ISBLANK(AB6)),"",B6-AB6)</f>
        <v>-19</v>
      </c>
      <c r="C67" s="31">
        <f t="shared" si="205"/>
        <v>-3.140472731</v>
      </c>
      <c r="D67" s="30">
        <f t="shared" si="205"/>
        <v>-10</v>
      </c>
      <c r="E67" s="31">
        <f t="shared" si="205"/>
        <v>-6.984128063</v>
      </c>
      <c r="F67" s="30">
        <f t="shared" si="205"/>
        <v>7</v>
      </c>
      <c r="G67" s="31">
        <f t="shared" si="205"/>
        <v>9.116243876</v>
      </c>
      <c r="H67" s="30">
        <f t="shared" si="205"/>
        <v>5</v>
      </c>
      <c r="I67" s="31">
        <f t="shared" si="205"/>
        <v>20.61336999</v>
      </c>
      <c r="J67" s="30">
        <f t="shared" si="205"/>
        <v>-3</v>
      </c>
      <c r="K67" s="31">
        <f t="shared" si="205"/>
        <v>-21.5</v>
      </c>
      <c r="L67" s="30">
        <f t="shared" si="205"/>
        <v>-3</v>
      </c>
      <c r="M67" s="31">
        <f t="shared" si="205"/>
        <v>-36.76454902</v>
      </c>
      <c r="N67" s="30">
        <f t="shared" si="205"/>
        <v>-2</v>
      </c>
      <c r="O67" s="31">
        <f t="shared" si="205"/>
        <v>-52.68125</v>
      </c>
      <c r="P67" s="30" t="str">
        <f t="shared" si="205"/>
        <v/>
      </c>
      <c r="Q67" s="31" t="str">
        <f t="shared" si="205"/>
        <v/>
      </c>
      <c r="R67" s="30" t="str">
        <f t="shared" si="205"/>
        <v/>
      </c>
      <c r="S67" s="31" t="str">
        <f t="shared" si="205"/>
        <v/>
      </c>
      <c r="T67" s="30" t="str">
        <f t="shared" si="205"/>
        <v/>
      </c>
      <c r="U67" s="31" t="str">
        <f t="shared" si="205"/>
        <v/>
      </c>
      <c r="V67" s="30">
        <f t="shared" si="205"/>
        <v>-25</v>
      </c>
      <c r="W67" s="31">
        <f t="shared" si="205"/>
        <v>-91.34078595</v>
      </c>
      <c r="AA67" s="77" t="s">
        <v>50</v>
      </c>
      <c r="AB67" s="30">
        <f t="shared" ref="AB67:AW67" si="206">IF(AND(ISBLANK(AB6),ISBLANK(BB6)),"",AB6-BB6)</f>
        <v>12</v>
      </c>
      <c r="AC67" s="31">
        <f t="shared" si="206"/>
        <v>1.527164084</v>
      </c>
      <c r="AD67" s="30">
        <f t="shared" si="206"/>
        <v>-5</v>
      </c>
      <c r="AE67" s="31">
        <f t="shared" si="206"/>
        <v>-3.964052112</v>
      </c>
      <c r="AF67" s="30">
        <f t="shared" si="206"/>
        <v>1</v>
      </c>
      <c r="AG67" s="31">
        <f t="shared" si="206"/>
        <v>2.088833333</v>
      </c>
      <c r="AH67" s="30">
        <f t="shared" si="206"/>
        <v>-14</v>
      </c>
      <c r="AI67" s="31">
        <f t="shared" si="206"/>
        <v>-49.53194269</v>
      </c>
      <c r="AJ67" s="30">
        <f t="shared" si="206"/>
        <v>-7</v>
      </c>
      <c r="AK67" s="31">
        <f t="shared" si="206"/>
        <v>-52.68720967</v>
      </c>
      <c r="AL67" s="30">
        <f t="shared" si="206"/>
        <v>-4</v>
      </c>
      <c r="AM67" s="31">
        <f t="shared" si="206"/>
        <v>-55.90858333</v>
      </c>
      <c r="AN67" s="30">
        <f t="shared" si="206"/>
        <v>3</v>
      </c>
      <c r="AO67" s="31">
        <f t="shared" si="206"/>
        <v>87.58125</v>
      </c>
      <c r="AP67" s="30" t="str">
        <f t="shared" si="206"/>
        <v/>
      </c>
      <c r="AQ67" s="31" t="str">
        <f t="shared" si="206"/>
        <v/>
      </c>
      <c r="AR67" s="30" t="str">
        <f t="shared" si="206"/>
        <v/>
      </c>
      <c r="AS67" s="31" t="str">
        <f t="shared" si="206"/>
        <v/>
      </c>
      <c r="AT67" s="30" t="str">
        <f t="shared" si="206"/>
        <v/>
      </c>
      <c r="AU67" s="31" t="str">
        <f t="shared" si="206"/>
        <v/>
      </c>
      <c r="AV67" s="30">
        <f t="shared" si="206"/>
        <v>-14</v>
      </c>
      <c r="AW67" s="31">
        <f t="shared" si="206"/>
        <v>-70.89454039</v>
      </c>
      <c r="BX67" s="95"/>
    </row>
    <row r="68" ht="15.75" customHeight="1">
      <c r="A68" s="96" t="s">
        <v>53</v>
      </c>
      <c r="B68" s="37">
        <f t="shared" ref="B68:W68" si="207">IF(AND(ISBLANK(B7),ISBLANK(AB7)),"",B7-AB7)</f>
        <v>-61</v>
      </c>
      <c r="C68" s="38">
        <f t="shared" si="207"/>
        <v>-6.088336296</v>
      </c>
      <c r="D68" s="37">
        <f t="shared" si="207"/>
        <v>-23</v>
      </c>
      <c r="E68" s="38">
        <f t="shared" si="207"/>
        <v>-16.40789542</v>
      </c>
      <c r="F68" s="37">
        <f t="shared" si="207"/>
        <v>-9</v>
      </c>
      <c r="G68" s="38">
        <f t="shared" si="207"/>
        <v>-11.66465183</v>
      </c>
      <c r="H68" s="37">
        <f t="shared" si="207"/>
        <v>2</v>
      </c>
      <c r="I68" s="38">
        <f t="shared" si="207"/>
        <v>28.51942487</v>
      </c>
      <c r="J68" s="37">
        <f t="shared" si="207"/>
        <v>-13</v>
      </c>
      <c r="K68" s="38">
        <f t="shared" si="207"/>
        <v>-102.6752621</v>
      </c>
      <c r="L68" s="37">
        <f t="shared" si="207"/>
        <v>-5</v>
      </c>
      <c r="M68" s="38">
        <f t="shared" si="207"/>
        <v>-55.91357518</v>
      </c>
      <c r="N68" s="37">
        <f t="shared" si="207"/>
        <v>-3</v>
      </c>
      <c r="O68" s="38">
        <f t="shared" si="207"/>
        <v>-89.82666667</v>
      </c>
      <c r="P68" s="37">
        <f t="shared" si="207"/>
        <v>1</v>
      </c>
      <c r="Q68" s="38">
        <f t="shared" si="207"/>
        <v>60.724</v>
      </c>
      <c r="R68" s="37" t="str">
        <f t="shared" si="207"/>
        <v/>
      </c>
      <c r="S68" s="38" t="str">
        <f t="shared" si="207"/>
        <v/>
      </c>
      <c r="T68" s="37" t="str">
        <f t="shared" si="207"/>
        <v/>
      </c>
      <c r="U68" s="38" t="str">
        <f t="shared" si="207"/>
        <v/>
      </c>
      <c r="V68" s="37">
        <f t="shared" si="207"/>
        <v>-111</v>
      </c>
      <c r="W68" s="38">
        <f t="shared" si="207"/>
        <v>-193.3329626</v>
      </c>
      <c r="AA68" s="96" t="s">
        <v>53</v>
      </c>
      <c r="AB68" s="37">
        <f t="shared" ref="AB68:AW68" si="208">IF(AND(ISBLANK(AB7),ISBLANK(BB7)),"",AB7-BB7)</f>
        <v>58</v>
      </c>
      <c r="AC68" s="38">
        <f t="shared" si="208"/>
        <v>4.837643153</v>
      </c>
      <c r="AD68" s="37">
        <f t="shared" si="208"/>
        <v>5</v>
      </c>
      <c r="AE68" s="38">
        <f t="shared" si="208"/>
        <v>6.416756001</v>
      </c>
      <c r="AF68" s="37">
        <f t="shared" si="208"/>
        <v>-36</v>
      </c>
      <c r="AG68" s="38">
        <f t="shared" si="208"/>
        <v>-49.85790595</v>
      </c>
      <c r="AH68" s="37">
        <f t="shared" si="208"/>
        <v>-45</v>
      </c>
      <c r="AI68" s="38">
        <f t="shared" si="208"/>
        <v>-157.2899601</v>
      </c>
      <c r="AJ68" s="37">
        <f t="shared" si="208"/>
        <v>-19</v>
      </c>
      <c r="AK68" s="38">
        <f t="shared" si="208"/>
        <v>-130.8377894</v>
      </c>
      <c r="AL68" s="37">
        <f t="shared" si="208"/>
        <v>-15</v>
      </c>
      <c r="AM68" s="38">
        <f t="shared" si="208"/>
        <v>-154.9458385</v>
      </c>
      <c r="AN68" s="37">
        <f t="shared" si="208"/>
        <v>-13</v>
      </c>
      <c r="AO68" s="38">
        <f t="shared" si="208"/>
        <v>-407.605</v>
      </c>
      <c r="AP68" s="37">
        <f t="shared" si="208"/>
        <v>-4</v>
      </c>
      <c r="AQ68" s="38">
        <f t="shared" si="208"/>
        <v>-285.585</v>
      </c>
      <c r="AR68" s="37" t="str">
        <f t="shared" si="208"/>
        <v/>
      </c>
      <c r="AS68" s="38" t="str">
        <f t="shared" si="208"/>
        <v/>
      </c>
      <c r="AT68" s="37" t="str">
        <f t="shared" si="208"/>
        <v/>
      </c>
      <c r="AU68" s="38" t="str">
        <f t="shared" si="208"/>
        <v/>
      </c>
      <c r="AV68" s="37">
        <f t="shared" si="208"/>
        <v>-69</v>
      </c>
      <c r="AW68" s="38">
        <f t="shared" si="208"/>
        <v>-1174.867095</v>
      </c>
      <c r="BX68" s="95"/>
    </row>
    <row r="69" ht="15.75" customHeight="1">
      <c r="A69" s="96" t="s">
        <v>54</v>
      </c>
      <c r="B69" s="37">
        <f t="shared" ref="B69:W69" si="209">IF(AND(ISBLANK(B8),ISBLANK(AB8)),"",B8-AB8)</f>
        <v>-741</v>
      </c>
      <c r="C69" s="38">
        <f t="shared" si="209"/>
        <v>-127.1197088</v>
      </c>
      <c r="D69" s="37">
        <f t="shared" si="209"/>
        <v>-77</v>
      </c>
      <c r="E69" s="38">
        <f t="shared" si="209"/>
        <v>-52.79506155</v>
      </c>
      <c r="F69" s="37">
        <f t="shared" si="209"/>
        <v>-56</v>
      </c>
      <c r="G69" s="38">
        <f t="shared" si="209"/>
        <v>-91.76945315</v>
      </c>
      <c r="H69" s="37">
        <f t="shared" si="209"/>
        <v>-157</v>
      </c>
      <c r="I69" s="38">
        <f t="shared" si="209"/>
        <v>-548.8976322</v>
      </c>
      <c r="J69" s="37">
        <f t="shared" si="209"/>
        <v>-173</v>
      </c>
      <c r="K69" s="38">
        <f t="shared" si="209"/>
        <v>-1251.077292</v>
      </c>
      <c r="L69" s="37">
        <f t="shared" si="209"/>
        <v>-92</v>
      </c>
      <c r="M69" s="38">
        <f t="shared" si="209"/>
        <v>-1209.51363</v>
      </c>
      <c r="N69" s="37">
        <f t="shared" si="209"/>
        <v>-33</v>
      </c>
      <c r="O69" s="38">
        <f t="shared" si="209"/>
        <v>-1043.724517</v>
      </c>
      <c r="P69" s="37">
        <f t="shared" si="209"/>
        <v>-3</v>
      </c>
      <c r="Q69" s="38">
        <f t="shared" si="209"/>
        <v>-285.3726667</v>
      </c>
      <c r="R69" s="37">
        <f t="shared" si="209"/>
        <v>0</v>
      </c>
      <c r="S69" s="38">
        <f t="shared" si="209"/>
        <v>-142.016</v>
      </c>
      <c r="T69" s="37" t="str">
        <f t="shared" si="209"/>
        <v/>
      </c>
      <c r="U69" s="38" t="str">
        <f t="shared" si="209"/>
        <v/>
      </c>
      <c r="V69" s="37">
        <f t="shared" si="209"/>
        <v>-1332</v>
      </c>
      <c r="W69" s="38">
        <f t="shared" si="209"/>
        <v>-4752.285962</v>
      </c>
      <c r="AA69" s="96" t="s">
        <v>54</v>
      </c>
      <c r="AB69" s="37">
        <f t="shared" ref="AB69:AW69" si="210">IF(AND(ISBLANK(AB8),ISBLANK(BB8)),"",AB8-BB8)</f>
        <v>847</v>
      </c>
      <c r="AC69" s="38">
        <f t="shared" si="210"/>
        <v>140.9665477</v>
      </c>
      <c r="AD69" s="37">
        <f t="shared" si="210"/>
        <v>66</v>
      </c>
      <c r="AE69" s="38">
        <f t="shared" si="210"/>
        <v>59.6184996</v>
      </c>
      <c r="AF69" s="37">
        <f t="shared" si="210"/>
        <v>-32</v>
      </c>
      <c r="AG69" s="38">
        <f t="shared" si="210"/>
        <v>-24.19133787</v>
      </c>
      <c r="AH69" s="37">
        <f t="shared" si="210"/>
        <v>-46</v>
      </c>
      <c r="AI69" s="38">
        <f t="shared" si="210"/>
        <v>-108.4544464</v>
      </c>
      <c r="AJ69" s="37">
        <f t="shared" si="210"/>
        <v>-74</v>
      </c>
      <c r="AK69" s="38">
        <f t="shared" si="210"/>
        <v>-567.9607978</v>
      </c>
      <c r="AL69" s="37">
        <f t="shared" si="210"/>
        <v>-85</v>
      </c>
      <c r="AM69" s="38">
        <f t="shared" si="210"/>
        <v>-1169.301796</v>
      </c>
      <c r="AN69" s="37">
        <f t="shared" si="210"/>
        <v>-38</v>
      </c>
      <c r="AO69" s="38">
        <f t="shared" si="210"/>
        <v>-1130.677944</v>
      </c>
      <c r="AP69" s="37">
        <f t="shared" si="210"/>
        <v>-2</v>
      </c>
      <c r="AQ69" s="38">
        <f t="shared" si="210"/>
        <v>-74.73692</v>
      </c>
      <c r="AR69" s="37">
        <f t="shared" si="210"/>
        <v>0</v>
      </c>
      <c r="AS69" s="38">
        <f t="shared" si="210"/>
        <v>69.55</v>
      </c>
      <c r="AT69" s="37" t="str">
        <f t="shared" si="210"/>
        <v/>
      </c>
      <c r="AU69" s="38" t="str">
        <f t="shared" si="210"/>
        <v/>
      </c>
      <c r="AV69" s="37">
        <f t="shared" si="210"/>
        <v>636</v>
      </c>
      <c r="AW69" s="38">
        <f t="shared" si="210"/>
        <v>-2805.188195</v>
      </c>
      <c r="BX69" s="95"/>
    </row>
    <row r="70" ht="15.75" customHeight="1">
      <c r="A70" s="96" t="s">
        <v>55</v>
      </c>
      <c r="B70" s="37">
        <f t="shared" ref="B70:W70" si="211">IF(AND(ISBLANK(B9),ISBLANK(AB9)),"",B9-AB9)</f>
        <v>-2357</v>
      </c>
      <c r="C70" s="38">
        <f t="shared" si="211"/>
        <v>-342.3997954</v>
      </c>
      <c r="D70" s="37">
        <f t="shared" si="211"/>
        <v>-44</v>
      </c>
      <c r="E70" s="38">
        <f t="shared" si="211"/>
        <v>-30.99013169</v>
      </c>
      <c r="F70" s="37">
        <f t="shared" si="211"/>
        <v>3</v>
      </c>
      <c r="G70" s="38">
        <f t="shared" si="211"/>
        <v>18.05799298</v>
      </c>
      <c r="H70" s="37">
        <f t="shared" si="211"/>
        <v>-278</v>
      </c>
      <c r="I70" s="38">
        <f t="shared" si="211"/>
        <v>-1023.96016</v>
      </c>
      <c r="J70" s="37">
        <f t="shared" si="211"/>
        <v>-180</v>
      </c>
      <c r="K70" s="38">
        <f t="shared" si="211"/>
        <v>-1281.685879</v>
      </c>
      <c r="L70" s="37">
        <f t="shared" si="211"/>
        <v>-304</v>
      </c>
      <c r="M70" s="38">
        <f t="shared" si="211"/>
        <v>-4218.688024</v>
      </c>
      <c r="N70" s="37">
        <f t="shared" si="211"/>
        <v>-153</v>
      </c>
      <c r="O70" s="38">
        <f t="shared" si="211"/>
        <v>-4522.741296</v>
      </c>
      <c r="P70" s="37">
        <f t="shared" si="211"/>
        <v>-19</v>
      </c>
      <c r="Q70" s="38">
        <f t="shared" si="211"/>
        <v>-1293.227118</v>
      </c>
      <c r="R70" s="37">
        <f t="shared" si="211"/>
        <v>-16</v>
      </c>
      <c r="S70" s="38">
        <f t="shared" si="211"/>
        <v>-2849.612817</v>
      </c>
      <c r="T70" s="37" t="str">
        <f t="shared" si="211"/>
        <v/>
      </c>
      <c r="U70" s="38" t="str">
        <f t="shared" si="211"/>
        <v/>
      </c>
      <c r="V70" s="37">
        <f t="shared" si="211"/>
        <v>-3348</v>
      </c>
      <c r="W70" s="38">
        <f t="shared" si="211"/>
        <v>-15545.24723</v>
      </c>
      <c r="AA70" s="96" t="s">
        <v>55</v>
      </c>
      <c r="AB70" s="37">
        <f t="shared" ref="AB70:AW70" si="212">IF(AND(ISBLANK(AB9),ISBLANK(BB9)),"",AB9-BB9)</f>
        <v>3288</v>
      </c>
      <c r="AC70" s="38">
        <f t="shared" si="212"/>
        <v>535.0442304</v>
      </c>
      <c r="AD70" s="37">
        <f t="shared" si="212"/>
        <v>380</v>
      </c>
      <c r="AE70" s="38">
        <f t="shared" si="212"/>
        <v>307.9691914</v>
      </c>
      <c r="AF70" s="37">
        <f t="shared" si="212"/>
        <v>178</v>
      </c>
      <c r="AG70" s="38">
        <f t="shared" si="212"/>
        <v>269.2359882</v>
      </c>
      <c r="AH70" s="37">
        <f t="shared" si="212"/>
        <v>-232</v>
      </c>
      <c r="AI70" s="38">
        <f t="shared" si="212"/>
        <v>-704.1339374</v>
      </c>
      <c r="AJ70" s="37">
        <f t="shared" si="212"/>
        <v>-455</v>
      </c>
      <c r="AK70" s="38">
        <f t="shared" si="212"/>
        <v>-3136.476148</v>
      </c>
      <c r="AL70" s="37">
        <f t="shared" si="212"/>
        <v>-380</v>
      </c>
      <c r="AM70" s="38">
        <f t="shared" si="212"/>
        <v>-5299.523429</v>
      </c>
      <c r="AN70" s="37">
        <f t="shared" si="212"/>
        <v>-300</v>
      </c>
      <c r="AO70" s="38">
        <f t="shared" si="212"/>
        <v>-8978.232294</v>
      </c>
      <c r="AP70" s="37">
        <f t="shared" si="212"/>
        <v>-74</v>
      </c>
      <c r="AQ70" s="38">
        <f t="shared" si="212"/>
        <v>-5065.649515</v>
      </c>
      <c r="AR70" s="37">
        <f t="shared" si="212"/>
        <v>-19</v>
      </c>
      <c r="AS70" s="38">
        <f t="shared" si="212"/>
        <v>-4125.278124</v>
      </c>
      <c r="AT70" s="37">
        <f t="shared" si="212"/>
        <v>-2</v>
      </c>
      <c r="AU70" s="38">
        <f t="shared" si="212"/>
        <v>-1448.77711</v>
      </c>
      <c r="AV70" s="37">
        <f t="shared" si="212"/>
        <v>2384</v>
      </c>
      <c r="AW70" s="38">
        <f t="shared" si="212"/>
        <v>-27645.82115</v>
      </c>
      <c r="BX70" s="95"/>
    </row>
    <row r="71" ht="15.75" customHeight="1">
      <c r="A71" s="96" t="s">
        <v>56</v>
      </c>
      <c r="B71" s="37">
        <f t="shared" ref="B71:W71" si="213">IF(AND(ISBLANK(B10),ISBLANK(AB10)),"",B10-AB10)</f>
        <v>-2125</v>
      </c>
      <c r="C71" s="38">
        <f t="shared" si="213"/>
        <v>-372.3595695</v>
      </c>
      <c r="D71" s="37">
        <f t="shared" si="213"/>
        <v>91</v>
      </c>
      <c r="E71" s="38">
        <f t="shared" si="213"/>
        <v>50.63549382</v>
      </c>
      <c r="F71" s="37">
        <f t="shared" si="213"/>
        <v>175</v>
      </c>
      <c r="G71" s="38">
        <f t="shared" si="213"/>
        <v>211.7305695</v>
      </c>
      <c r="H71" s="37">
        <f t="shared" si="213"/>
        <v>222</v>
      </c>
      <c r="I71" s="38">
        <f t="shared" si="213"/>
        <v>565.4338637</v>
      </c>
      <c r="J71" s="37">
        <f t="shared" si="213"/>
        <v>-334</v>
      </c>
      <c r="K71" s="38">
        <f t="shared" si="213"/>
        <v>-2398.736312</v>
      </c>
      <c r="L71" s="37">
        <f t="shared" si="213"/>
        <v>-281</v>
      </c>
      <c r="M71" s="38">
        <f t="shared" si="213"/>
        <v>-3954.659283</v>
      </c>
      <c r="N71" s="37">
        <f t="shared" si="213"/>
        <v>-248</v>
      </c>
      <c r="O71" s="38">
        <f t="shared" si="213"/>
        <v>-7441.586967</v>
      </c>
      <c r="P71" s="37">
        <f t="shared" si="213"/>
        <v>-31</v>
      </c>
      <c r="Q71" s="38">
        <f t="shared" si="213"/>
        <v>-2476.229004</v>
      </c>
      <c r="R71" s="37">
        <f t="shared" si="213"/>
        <v>-23</v>
      </c>
      <c r="S71" s="38">
        <f t="shared" si="213"/>
        <v>-4268.363223</v>
      </c>
      <c r="T71" s="37">
        <f t="shared" si="213"/>
        <v>-4</v>
      </c>
      <c r="U71" s="38">
        <f t="shared" si="213"/>
        <v>-3745.120059</v>
      </c>
      <c r="V71" s="37">
        <f t="shared" si="213"/>
        <v>-2558</v>
      </c>
      <c r="W71" s="38">
        <f t="shared" si="213"/>
        <v>-23829.25449</v>
      </c>
      <c r="AA71" s="96" t="s">
        <v>56</v>
      </c>
      <c r="AB71" s="37">
        <f t="shared" ref="AB71:AW71" si="214">IF(AND(ISBLANK(AB10),ISBLANK(BB10)),"",AB10-BB10)</f>
        <v>3857</v>
      </c>
      <c r="AC71" s="38">
        <f t="shared" si="214"/>
        <v>755.2799535</v>
      </c>
      <c r="AD71" s="37">
        <f t="shared" si="214"/>
        <v>789</v>
      </c>
      <c r="AE71" s="38">
        <f t="shared" si="214"/>
        <v>639.4818298</v>
      </c>
      <c r="AF71" s="37">
        <f t="shared" si="214"/>
        <v>558</v>
      </c>
      <c r="AG71" s="38">
        <f t="shared" si="214"/>
        <v>878.8903672</v>
      </c>
      <c r="AH71" s="37">
        <f t="shared" si="214"/>
        <v>192</v>
      </c>
      <c r="AI71" s="38">
        <f t="shared" si="214"/>
        <v>659.4987716</v>
      </c>
      <c r="AJ71" s="37">
        <f t="shared" si="214"/>
        <v>-210</v>
      </c>
      <c r="AK71" s="38">
        <f t="shared" si="214"/>
        <v>-1397.240666</v>
      </c>
      <c r="AL71" s="37">
        <f t="shared" si="214"/>
        <v>-324</v>
      </c>
      <c r="AM71" s="38">
        <f t="shared" si="214"/>
        <v>-4498.256286</v>
      </c>
      <c r="AN71" s="37">
        <f t="shared" si="214"/>
        <v>-222</v>
      </c>
      <c r="AO71" s="38">
        <f t="shared" si="214"/>
        <v>-6166.144625</v>
      </c>
      <c r="AP71" s="37">
        <f t="shared" si="214"/>
        <v>-43</v>
      </c>
      <c r="AQ71" s="38">
        <f t="shared" si="214"/>
        <v>-2708.542902</v>
      </c>
      <c r="AR71" s="37">
        <f t="shared" si="214"/>
        <v>2</v>
      </c>
      <c r="AS71" s="38">
        <f t="shared" si="214"/>
        <v>-749.437427</v>
      </c>
      <c r="AT71" s="37">
        <f t="shared" si="214"/>
        <v>3</v>
      </c>
      <c r="AU71" s="38">
        <f t="shared" si="214"/>
        <v>3101.631374</v>
      </c>
      <c r="AV71" s="37">
        <f t="shared" si="214"/>
        <v>4602</v>
      </c>
      <c r="AW71" s="38">
        <f t="shared" si="214"/>
        <v>-9484.839611</v>
      </c>
      <c r="BX71" s="95"/>
    </row>
    <row r="72" ht="15.75" customHeight="1">
      <c r="A72" s="96" t="s">
        <v>57</v>
      </c>
      <c r="B72" s="37">
        <f t="shared" ref="B72:W72" si="215">IF(AND(ISBLANK(B11),ISBLANK(AB11)),"",B11-AB11)</f>
        <v>-1640</v>
      </c>
      <c r="C72" s="38">
        <f t="shared" si="215"/>
        <v>-322.5500321</v>
      </c>
      <c r="D72" s="37">
        <f t="shared" si="215"/>
        <v>106</v>
      </c>
      <c r="E72" s="38">
        <f t="shared" si="215"/>
        <v>60.7715239</v>
      </c>
      <c r="F72" s="37">
        <f t="shared" si="215"/>
        <v>237</v>
      </c>
      <c r="G72" s="38">
        <f t="shared" si="215"/>
        <v>313.2725693</v>
      </c>
      <c r="H72" s="37">
        <f t="shared" si="215"/>
        <v>199</v>
      </c>
      <c r="I72" s="38">
        <f t="shared" si="215"/>
        <v>471.5505885</v>
      </c>
      <c r="J72" s="37">
        <f t="shared" si="215"/>
        <v>-84</v>
      </c>
      <c r="K72" s="38">
        <f t="shared" si="215"/>
        <v>-722.6391998</v>
      </c>
      <c r="L72" s="37">
        <f t="shared" si="215"/>
        <v>-203</v>
      </c>
      <c r="M72" s="38">
        <f t="shared" si="215"/>
        <v>-2961.915312</v>
      </c>
      <c r="N72" s="37">
        <f t="shared" si="215"/>
        <v>-98</v>
      </c>
      <c r="O72" s="38">
        <f t="shared" si="215"/>
        <v>-2280.308538</v>
      </c>
      <c r="P72" s="37">
        <f t="shared" si="215"/>
        <v>-3</v>
      </c>
      <c r="Q72" s="38">
        <f t="shared" si="215"/>
        <v>-23.30683717</v>
      </c>
      <c r="R72" s="37">
        <f t="shared" si="215"/>
        <v>12</v>
      </c>
      <c r="S72" s="38">
        <f t="shared" si="215"/>
        <v>2220.502755</v>
      </c>
      <c r="T72" s="37">
        <f t="shared" si="215"/>
        <v>2</v>
      </c>
      <c r="U72" s="38">
        <f t="shared" si="215"/>
        <v>938.7430516</v>
      </c>
      <c r="V72" s="37">
        <f t="shared" si="215"/>
        <v>-1472</v>
      </c>
      <c r="W72" s="38">
        <f t="shared" si="215"/>
        <v>-2305.87943</v>
      </c>
      <c r="AA72" s="96" t="s">
        <v>57</v>
      </c>
      <c r="AB72" s="37">
        <f t="shared" ref="AB72:AW72" si="216">IF(AND(ISBLANK(AB11),ISBLANK(BB11)),"",AB11-BB11)</f>
        <v>3229</v>
      </c>
      <c r="AC72" s="38">
        <f t="shared" si="216"/>
        <v>661.4059248</v>
      </c>
      <c r="AD72" s="37">
        <f t="shared" si="216"/>
        <v>696</v>
      </c>
      <c r="AE72" s="38">
        <f t="shared" si="216"/>
        <v>571.7769292</v>
      </c>
      <c r="AF72" s="37">
        <f t="shared" si="216"/>
        <v>589</v>
      </c>
      <c r="AG72" s="38">
        <f t="shared" si="216"/>
        <v>921.221398</v>
      </c>
      <c r="AH72" s="37">
        <f t="shared" si="216"/>
        <v>639</v>
      </c>
      <c r="AI72" s="38">
        <f t="shared" si="216"/>
        <v>2290.496561</v>
      </c>
      <c r="AJ72" s="37">
        <f t="shared" si="216"/>
        <v>417</v>
      </c>
      <c r="AK72" s="38">
        <f t="shared" si="216"/>
        <v>3167.175787</v>
      </c>
      <c r="AL72" s="37">
        <f t="shared" si="216"/>
        <v>99</v>
      </c>
      <c r="AM72" s="38">
        <f t="shared" si="216"/>
        <v>1615.462795</v>
      </c>
      <c r="AN72" s="37">
        <f t="shared" si="216"/>
        <v>-14</v>
      </c>
      <c r="AO72" s="38">
        <f t="shared" si="216"/>
        <v>-362.4719872</v>
      </c>
      <c r="AP72" s="37">
        <f t="shared" si="216"/>
        <v>4</v>
      </c>
      <c r="AQ72" s="38">
        <f t="shared" si="216"/>
        <v>417.5310967</v>
      </c>
      <c r="AR72" s="37">
        <f t="shared" si="216"/>
        <v>11</v>
      </c>
      <c r="AS72" s="38">
        <f t="shared" si="216"/>
        <v>2581.204349</v>
      </c>
      <c r="AT72" s="37">
        <f t="shared" si="216"/>
        <v>2</v>
      </c>
      <c r="AU72" s="38">
        <f t="shared" si="216"/>
        <v>1804.383773</v>
      </c>
      <c r="AV72" s="37">
        <f t="shared" si="216"/>
        <v>5672</v>
      </c>
      <c r="AW72" s="38">
        <f t="shared" si="216"/>
        <v>13668.18663</v>
      </c>
      <c r="BX72" s="95"/>
    </row>
    <row r="73" ht="15.75" customHeight="1">
      <c r="A73" s="96" t="s">
        <v>59</v>
      </c>
      <c r="B73" s="37">
        <f t="shared" ref="B73:W73" si="217">IF(AND(ISBLANK(B12),ISBLANK(AB12)),"",B12-AB12)</f>
        <v>-950</v>
      </c>
      <c r="C73" s="38">
        <f t="shared" si="217"/>
        <v>-190.258514</v>
      </c>
      <c r="D73" s="37">
        <f t="shared" si="217"/>
        <v>144</v>
      </c>
      <c r="E73" s="38">
        <f t="shared" si="217"/>
        <v>100.0143966</v>
      </c>
      <c r="F73" s="37">
        <f t="shared" si="217"/>
        <v>176</v>
      </c>
      <c r="G73" s="38">
        <f t="shared" si="217"/>
        <v>201.559333</v>
      </c>
      <c r="H73" s="37">
        <f t="shared" si="217"/>
        <v>133</v>
      </c>
      <c r="I73" s="38">
        <f t="shared" si="217"/>
        <v>211.4014579</v>
      </c>
      <c r="J73" s="37">
        <f t="shared" si="217"/>
        <v>126</v>
      </c>
      <c r="K73" s="38">
        <f t="shared" si="217"/>
        <v>805.6201954</v>
      </c>
      <c r="L73" s="37">
        <f t="shared" si="217"/>
        <v>-27</v>
      </c>
      <c r="M73" s="38">
        <f t="shared" si="217"/>
        <v>-346.9747904</v>
      </c>
      <c r="N73" s="37">
        <f t="shared" si="217"/>
        <v>25</v>
      </c>
      <c r="O73" s="38">
        <f t="shared" si="217"/>
        <v>353.0782772</v>
      </c>
      <c r="P73" s="37">
        <f t="shared" si="217"/>
        <v>7</v>
      </c>
      <c r="Q73" s="38">
        <f t="shared" si="217"/>
        <v>384.0261859</v>
      </c>
      <c r="R73" s="37">
        <f t="shared" si="217"/>
        <v>0</v>
      </c>
      <c r="S73" s="38">
        <f t="shared" si="217"/>
        <v>75.015</v>
      </c>
      <c r="T73" s="37">
        <f t="shared" si="217"/>
        <v>-1</v>
      </c>
      <c r="U73" s="38">
        <f t="shared" si="217"/>
        <v>-719.3389409</v>
      </c>
      <c r="V73" s="37">
        <f t="shared" si="217"/>
        <v>-367</v>
      </c>
      <c r="W73" s="38">
        <f t="shared" si="217"/>
        <v>874.1426006</v>
      </c>
      <c r="AA73" s="96" t="s">
        <v>59</v>
      </c>
      <c r="AB73" s="37">
        <f t="shared" ref="AB73:AW73" si="218">IF(AND(ISBLANK(AB12),ISBLANK(BB12)),"",AB12-BB12)</f>
        <v>2223</v>
      </c>
      <c r="AC73" s="38">
        <f t="shared" si="218"/>
        <v>475.2933794</v>
      </c>
      <c r="AD73" s="37">
        <f t="shared" si="218"/>
        <v>489</v>
      </c>
      <c r="AE73" s="38">
        <f t="shared" si="218"/>
        <v>401.75367</v>
      </c>
      <c r="AF73" s="37">
        <f t="shared" si="218"/>
        <v>365</v>
      </c>
      <c r="AG73" s="38">
        <f t="shared" si="218"/>
        <v>610.5869948</v>
      </c>
      <c r="AH73" s="37">
        <f t="shared" si="218"/>
        <v>227</v>
      </c>
      <c r="AI73" s="38">
        <f t="shared" si="218"/>
        <v>1034.910369</v>
      </c>
      <c r="AJ73" s="37">
        <f t="shared" si="218"/>
        <v>-90</v>
      </c>
      <c r="AK73" s="38">
        <f t="shared" si="218"/>
        <v>-472.9349607</v>
      </c>
      <c r="AL73" s="37">
        <f t="shared" si="218"/>
        <v>-170</v>
      </c>
      <c r="AM73" s="38">
        <f t="shared" si="218"/>
        <v>-2334.501889</v>
      </c>
      <c r="AN73" s="37">
        <f t="shared" si="218"/>
        <v>-60</v>
      </c>
      <c r="AO73" s="38">
        <f t="shared" si="218"/>
        <v>-1366.639829</v>
      </c>
      <c r="AP73" s="37">
        <f t="shared" si="218"/>
        <v>14</v>
      </c>
      <c r="AQ73" s="38">
        <f t="shared" si="218"/>
        <v>833.6700976</v>
      </c>
      <c r="AR73" s="37">
        <f t="shared" si="218"/>
        <v>3</v>
      </c>
      <c r="AS73" s="38">
        <f t="shared" si="218"/>
        <v>284.9137867</v>
      </c>
      <c r="AT73" s="37">
        <f t="shared" si="218"/>
        <v>0</v>
      </c>
      <c r="AU73" s="38">
        <f t="shared" si="218"/>
        <v>115.4389409</v>
      </c>
      <c r="AV73" s="37">
        <f t="shared" si="218"/>
        <v>3001</v>
      </c>
      <c r="AW73" s="38">
        <f t="shared" si="218"/>
        <v>-417.50944</v>
      </c>
      <c r="BX73" s="95"/>
    </row>
    <row r="74" ht="15.75" customHeight="1">
      <c r="A74" s="96" t="s">
        <v>60</v>
      </c>
      <c r="B74" s="37">
        <f t="shared" ref="B74:W74" si="219">IF(AND(ISBLANK(B13),ISBLANK(AB13)),"",B13-AB13)</f>
        <v>-671</v>
      </c>
      <c r="C74" s="38">
        <f t="shared" si="219"/>
        <v>-137.9145522</v>
      </c>
      <c r="D74" s="37">
        <f t="shared" si="219"/>
        <v>81</v>
      </c>
      <c r="E74" s="38">
        <f t="shared" si="219"/>
        <v>52.56821178</v>
      </c>
      <c r="F74" s="37">
        <f t="shared" si="219"/>
        <v>-112</v>
      </c>
      <c r="G74" s="38">
        <f t="shared" si="219"/>
        <v>-189.4465471</v>
      </c>
      <c r="H74" s="37">
        <f t="shared" si="219"/>
        <v>-183</v>
      </c>
      <c r="I74" s="38">
        <f t="shared" si="219"/>
        <v>-645.9574622</v>
      </c>
      <c r="J74" s="37">
        <f t="shared" si="219"/>
        <v>-212</v>
      </c>
      <c r="K74" s="38">
        <f t="shared" si="219"/>
        <v>-1549.444373</v>
      </c>
      <c r="L74" s="37">
        <f t="shared" si="219"/>
        <v>-224</v>
      </c>
      <c r="M74" s="38">
        <f t="shared" si="219"/>
        <v>-2909.325875</v>
      </c>
      <c r="N74" s="37">
        <f t="shared" si="219"/>
        <v>27</v>
      </c>
      <c r="O74" s="38">
        <f t="shared" si="219"/>
        <v>1035.881701</v>
      </c>
      <c r="P74" s="37">
        <f t="shared" si="219"/>
        <v>22</v>
      </c>
      <c r="Q74" s="38">
        <f t="shared" si="219"/>
        <v>1349.363967</v>
      </c>
      <c r="R74" s="37">
        <f t="shared" si="219"/>
        <v>-7</v>
      </c>
      <c r="S74" s="38">
        <f t="shared" si="219"/>
        <v>-1329.625</v>
      </c>
      <c r="T74" s="37" t="str">
        <f t="shared" si="219"/>
        <v/>
      </c>
      <c r="U74" s="38" t="str">
        <f t="shared" si="219"/>
        <v/>
      </c>
      <c r="V74" s="37">
        <f t="shared" si="219"/>
        <v>-1279</v>
      </c>
      <c r="W74" s="38">
        <f t="shared" si="219"/>
        <v>-4323.89993</v>
      </c>
      <c r="AA74" s="96" t="s">
        <v>60</v>
      </c>
      <c r="AB74" s="37">
        <f t="shared" ref="AB74:AW74" si="220">IF(AND(ISBLANK(AB13),ISBLANK(BB13)),"",AB13-BB13)</f>
        <v>1404</v>
      </c>
      <c r="AC74" s="38">
        <f t="shared" si="220"/>
        <v>306.6600551</v>
      </c>
      <c r="AD74" s="37">
        <f t="shared" si="220"/>
        <v>258</v>
      </c>
      <c r="AE74" s="38">
        <f t="shared" si="220"/>
        <v>219.5276099</v>
      </c>
      <c r="AF74" s="37">
        <f t="shared" si="220"/>
        <v>367</v>
      </c>
      <c r="AG74" s="38">
        <f t="shared" si="220"/>
        <v>600.6731713</v>
      </c>
      <c r="AH74" s="37">
        <f t="shared" si="220"/>
        <v>297</v>
      </c>
      <c r="AI74" s="38">
        <f t="shared" si="220"/>
        <v>1168.296944</v>
      </c>
      <c r="AJ74" s="37">
        <f t="shared" si="220"/>
        <v>142</v>
      </c>
      <c r="AK74" s="38">
        <f t="shared" si="220"/>
        <v>1136.363703</v>
      </c>
      <c r="AL74" s="37">
        <f t="shared" si="220"/>
        <v>260</v>
      </c>
      <c r="AM74" s="38">
        <f t="shared" si="220"/>
        <v>3587.175822</v>
      </c>
      <c r="AN74" s="37">
        <f t="shared" si="220"/>
        <v>142</v>
      </c>
      <c r="AO74" s="38">
        <f t="shared" si="220"/>
        <v>3919.946158</v>
      </c>
      <c r="AP74" s="37">
        <f t="shared" si="220"/>
        <v>24</v>
      </c>
      <c r="AQ74" s="38">
        <f t="shared" si="220"/>
        <v>1542.431699</v>
      </c>
      <c r="AR74" s="37">
        <f t="shared" si="220"/>
        <v>3</v>
      </c>
      <c r="AS74" s="38">
        <f t="shared" si="220"/>
        <v>479.20002</v>
      </c>
      <c r="AT74" s="37" t="str">
        <f t="shared" si="220"/>
        <v/>
      </c>
      <c r="AU74" s="38" t="str">
        <f t="shared" si="220"/>
        <v/>
      </c>
      <c r="AV74" s="37">
        <f t="shared" si="220"/>
        <v>2897</v>
      </c>
      <c r="AW74" s="38">
        <f t="shared" si="220"/>
        <v>12960.27518</v>
      </c>
      <c r="BX74" s="95"/>
    </row>
    <row r="75" ht="15.75" customHeight="1">
      <c r="A75" s="96" t="s">
        <v>61</v>
      </c>
      <c r="B75" s="37">
        <f t="shared" ref="B75:W75" si="221">IF(AND(ISBLANK(B14),ISBLANK(AB14)),"",B14-AB14)</f>
        <v>-209</v>
      </c>
      <c r="C75" s="38">
        <f t="shared" si="221"/>
        <v>-43.12720375</v>
      </c>
      <c r="D75" s="37">
        <f t="shared" si="221"/>
        <v>11</v>
      </c>
      <c r="E75" s="38">
        <f t="shared" si="221"/>
        <v>4.699901094</v>
      </c>
      <c r="F75" s="37">
        <f t="shared" si="221"/>
        <v>38</v>
      </c>
      <c r="G75" s="38">
        <f t="shared" si="221"/>
        <v>30.72607808</v>
      </c>
      <c r="H75" s="37">
        <f t="shared" si="221"/>
        <v>-43</v>
      </c>
      <c r="I75" s="38">
        <f t="shared" si="221"/>
        <v>-198.2506809</v>
      </c>
      <c r="J75" s="37">
        <f t="shared" si="221"/>
        <v>33</v>
      </c>
      <c r="K75" s="38">
        <f t="shared" si="221"/>
        <v>222.4193989</v>
      </c>
      <c r="L75" s="37">
        <f t="shared" si="221"/>
        <v>76</v>
      </c>
      <c r="M75" s="38">
        <f t="shared" si="221"/>
        <v>1020.919062</v>
      </c>
      <c r="N75" s="37">
        <f t="shared" si="221"/>
        <v>25</v>
      </c>
      <c r="O75" s="38">
        <f t="shared" si="221"/>
        <v>728.9633467</v>
      </c>
      <c r="P75" s="37">
        <f t="shared" si="221"/>
        <v>-7</v>
      </c>
      <c r="Q75" s="38">
        <f t="shared" si="221"/>
        <v>-399.2588569</v>
      </c>
      <c r="R75" s="37">
        <f t="shared" si="221"/>
        <v>7</v>
      </c>
      <c r="S75" s="38">
        <f t="shared" si="221"/>
        <v>1021.642867</v>
      </c>
      <c r="T75" s="37" t="str">
        <f t="shared" si="221"/>
        <v/>
      </c>
      <c r="U75" s="38" t="str">
        <f t="shared" si="221"/>
        <v/>
      </c>
      <c r="V75" s="37">
        <f t="shared" si="221"/>
        <v>-69</v>
      </c>
      <c r="W75" s="38">
        <f t="shared" si="221"/>
        <v>2388.733913</v>
      </c>
      <c r="AA75" s="96" t="s">
        <v>61</v>
      </c>
      <c r="AB75" s="37">
        <f t="shared" ref="AB75:AW75" si="222">IF(AND(ISBLANK(AB14),ISBLANK(BB14)),"",AB14-BB14)</f>
        <v>621</v>
      </c>
      <c r="AC75" s="38">
        <f t="shared" si="222"/>
        <v>140.3529885</v>
      </c>
      <c r="AD75" s="37">
        <f t="shared" si="222"/>
        <v>152</v>
      </c>
      <c r="AE75" s="38">
        <f t="shared" si="222"/>
        <v>124.7813266</v>
      </c>
      <c r="AF75" s="37">
        <f t="shared" si="222"/>
        <v>143</v>
      </c>
      <c r="AG75" s="38">
        <f t="shared" si="222"/>
        <v>227.229623</v>
      </c>
      <c r="AH75" s="37">
        <f t="shared" si="222"/>
        <v>297</v>
      </c>
      <c r="AI75" s="38">
        <f t="shared" si="222"/>
        <v>1042.117301</v>
      </c>
      <c r="AJ75" s="37">
        <f t="shared" si="222"/>
        <v>162</v>
      </c>
      <c r="AK75" s="38">
        <f t="shared" si="222"/>
        <v>1288.548346</v>
      </c>
      <c r="AL75" s="37">
        <f t="shared" si="222"/>
        <v>69</v>
      </c>
      <c r="AM75" s="38">
        <f t="shared" si="222"/>
        <v>957.2055062</v>
      </c>
      <c r="AN75" s="37">
        <f t="shared" si="222"/>
        <v>46</v>
      </c>
      <c r="AO75" s="38">
        <f t="shared" si="222"/>
        <v>1242.894451</v>
      </c>
      <c r="AP75" s="37">
        <f t="shared" si="222"/>
        <v>10</v>
      </c>
      <c r="AQ75" s="38">
        <f t="shared" si="222"/>
        <v>555.7088569</v>
      </c>
      <c r="AR75" s="37">
        <f t="shared" si="222"/>
        <v>3</v>
      </c>
      <c r="AS75" s="38">
        <f t="shared" si="222"/>
        <v>639</v>
      </c>
      <c r="AT75" s="37" t="str">
        <f t="shared" si="222"/>
        <v/>
      </c>
      <c r="AU75" s="38" t="str">
        <f t="shared" si="222"/>
        <v/>
      </c>
      <c r="AV75" s="37">
        <f t="shared" si="222"/>
        <v>1503</v>
      </c>
      <c r="AW75" s="38">
        <f t="shared" si="222"/>
        <v>6217.8384</v>
      </c>
      <c r="BX75" s="95"/>
    </row>
    <row r="76" ht="15.75" customHeight="1">
      <c r="A76" s="96" t="s">
        <v>62</v>
      </c>
      <c r="B76" s="37">
        <f t="shared" ref="B76:W76" si="223">IF(AND(ISBLANK(B15),ISBLANK(AB15)),"",B15-AB15)</f>
        <v>-42</v>
      </c>
      <c r="C76" s="38">
        <f t="shared" si="223"/>
        <v>-10.45969291</v>
      </c>
      <c r="D76" s="37">
        <f t="shared" si="223"/>
        <v>12</v>
      </c>
      <c r="E76" s="38">
        <f t="shared" si="223"/>
        <v>8.704867146</v>
      </c>
      <c r="F76" s="37">
        <f t="shared" si="223"/>
        <v>16</v>
      </c>
      <c r="G76" s="38">
        <f t="shared" si="223"/>
        <v>21.90722215</v>
      </c>
      <c r="H76" s="37">
        <f t="shared" si="223"/>
        <v>-5</v>
      </c>
      <c r="I76" s="38">
        <f t="shared" si="223"/>
        <v>-6.287997286</v>
      </c>
      <c r="J76" s="37">
        <f t="shared" si="223"/>
        <v>6</v>
      </c>
      <c r="K76" s="38">
        <f t="shared" si="223"/>
        <v>45.36582823</v>
      </c>
      <c r="L76" s="37">
        <f t="shared" si="223"/>
        <v>-7</v>
      </c>
      <c r="M76" s="38">
        <f t="shared" si="223"/>
        <v>-101.6845</v>
      </c>
      <c r="N76" s="37">
        <f t="shared" si="223"/>
        <v>-4</v>
      </c>
      <c r="O76" s="38">
        <f t="shared" si="223"/>
        <v>-130.8313144</v>
      </c>
      <c r="P76" s="37">
        <f t="shared" si="223"/>
        <v>-3</v>
      </c>
      <c r="Q76" s="38">
        <f t="shared" si="223"/>
        <v>-247.065</v>
      </c>
      <c r="R76" s="37">
        <f t="shared" si="223"/>
        <v>0</v>
      </c>
      <c r="S76" s="38">
        <f t="shared" si="223"/>
        <v>-1.78</v>
      </c>
      <c r="T76" s="37" t="str">
        <f t="shared" si="223"/>
        <v/>
      </c>
      <c r="U76" s="38" t="str">
        <f t="shared" si="223"/>
        <v/>
      </c>
      <c r="V76" s="37">
        <f t="shared" si="223"/>
        <v>-27</v>
      </c>
      <c r="W76" s="38">
        <f t="shared" si="223"/>
        <v>-422.1305871</v>
      </c>
      <c r="AA76" s="96" t="s">
        <v>62</v>
      </c>
      <c r="AB76" s="37">
        <f t="shared" ref="AB76:AW76" si="224">IF(AND(ISBLANK(AB15),ISBLANK(BB15)),"",AB15-BB15)</f>
        <v>105</v>
      </c>
      <c r="AC76" s="38">
        <f t="shared" si="224"/>
        <v>22.80252484</v>
      </c>
      <c r="AD76" s="37">
        <f t="shared" si="224"/>
        <v>36</v>
      </c>
      <c r="AE76" s="38">
        <f t="shared" si="224"/>
        <v>28.24321035</v>
      </c>
      <c r="AF76" s="37">
        <f t="shared" si="224"/>
        <v>72</v>
      </c>
      <c r="AG76" s="38">
        <f t="shared" si="224"/>
        <v>108.1784127</v>
      </c>
      <c r="AH76" s="37">
        <f t="shared" si="224"/>
        <v>107</v>
      </c>
      <c r="AI76" s="38">
        <f t="shared" si="224"/>
        <v>374.0790325</v>
      </c>
      <c r="AJ76" s="37">
        <f t="shared" si="224"/>
        <v>66</v>
      </c>
      <c r="AK76" s="38">
        <f t="shared" si="224"/>
        <v>478.1188427</v>
      </c>
      <c r="AL76" s="37">
        <f t="shared" si="224"/>
        <v>55</v>
      </c>
      <c r="AM76" s="38">
        <f t="shared" si="224"/>
        <v>764.814746</v>
      </c>
      <c r="AN76" s="37">
        <f t="shared" si="224"/>
        <v>15</v>
      </c>
      <c r="AO76" s="38">
        <f t="shared" si="224"/>
        <v>534.2490186</v>
      </c>
      <c r="AP76" s="37">
        <f t="shared" si="224"/>
        <v>4</v>
      </c>
      <c r="AQ76" s="38">
        <f t="shared" si="224"/>
        <v>291.585</v>
      </c>
      <c r="AR76" s="37">
        <f t="shared" si="224"/>
        <v>1</v>
      </c>
      <c r="AS76" s="38">
        <f t="shared" si="224"/>
        <v>135.99</v>
      </c>
      <c r="AT76" s="37" t="str">
        <f t="shared" si="224"/>
        <v/>
      </c>
      <c r="AU76" s="38" t="str">
        <f t="shared" si="224"/>
        <v/>
      </c>
      <c r="AV76" s="37">
        <f t="shared" si="224"/>
        <v>461</v>
      </c>
      <c r="AW76" s="38">
        <f t="shared" si="224"/>
        <v>2738.060788</v>
      </c>
      <c r="BX76" s="95"/>
    </row>
    <row r="77" ht="15.75" customHeight="1">
      <c r="A77" s="122" t="s">
        <v>65</v>
      </c>
      <c r="B77" s="55">
        <f t="shared" ref="B77:W77" si="225">IF(AND(ISBLANK(B16),ISBLANK(AB16)),"",B16-AB16)</f>
        <v>-2</v>
      </c>
      <c r="C77" s="56">
        <f t="shared" si="225"/>
        <v>-0.7557142857</v>
      </c>
      <c r="D77" s="55">
        <f t="shared" si="225"/>
        <v>-7</v>
      </c>
      <c r="E77" s="56">
        <f t="shared" si="225"/>
        <v>-5.820833333</v>
      </c>
      <c r="F77" s="55">
        <f t="shared" si="225"/>
        <v>-3</v>
      </c>
      <c r="G77" s="56">
        <f t="shared" si="225"/>
        <v>-2.78</v>
      </c>
      <c r="H77" s="55">
        <f t="shared" si="225"/>
        <v>-4</v>
      </c>
      <c r="I77" s="56">
        <f t="shared" si="225"/>
        <v>-14.96207194</v>
      </c>
      <c r="J77" s="55">
        <f t="shared" si="225"/>
        <v>0</v>
      </c>
      <c r="K77" s="56">
        <f t="shared" si="225"/>
        <v>-5.81</v>
      </c>
      <c r="L77" s="55">
        <f t="shared" si="225"/>
        <v>-6</v>
      </c>
      <c r="M77" s="56">
        <f t="shared" si="225"/>
        <v>-73.70666667</v>
      </c>
      <c r="N77" s="55">
        <f t="shared" si="225"/>
        <v>1</v>
      </c>
      <c r="O77" s="56">
        <f t="shared" si="225"/>
        <v>25.18</v>
      </c>
      <c r="P77" s="55">
        <f t="shared" si="225"/>
        <v>-1</v>
      </c>
      <c r="Q77" s="56">
        <f t="shared" si="225"/>
        <v>-50.85</v>
      </c>
      <c r="R77" s="55" t="str">
        <f t="shared" si="225"/>
        <v/>
      </c>
      <c r="S77" s="56" t="str">
        <f t="shared" si="225"/>
        <v/>
      </c>
      <c r="T77" s="55" t="str">
        <f t="shared" si="225"/>
        <v/>
      </c>
      <c r="U77" s="56" t="str">
        <f t="shared" si="225"/>
        <v/>
      </c>
      <c r="V77" s="55">
        <f t="shared" si="225"/>
        <v>-22</v>
      </c>
      <c r="W77" s="56">
        <f t="shared" si="225"/>
        <v>-129.5052862</v>
      </c>
      <c r="AA77" s="122" t="s">
        <v>65</v>
      </c>
      <c r="AB77" s="55">
        <f t="shared" ref="AB77:AW77" si="226">IF(AND(ISBLANK(AB16),ISBLANK(BB16)),"",AB16-BB16)</f>
        <v>13</v>
      </c>
      <c r="AC77" s="56">
        <f t="shared" si="226"/>
        <v>3.252366667</v>
      </c>
      <c r="AD77" s="55">
        <f t="shared" si="226"/>
        <v>9</v>
      </c>
      <c r="AE77" s="56">
        <f t="shared" si="226"/>
        <v>7.070833333</v>
      </c>
      <c r="AF77" s="55">
        <f t="shared" si="226"/>
        <v>6</v>
      </c>
      <c r="AG77" s="56">
        <f t="shared" si="226"/>
        <v>9.175</v>
      </c>
      <c r="AH77" s="55">
        <f t="shared" si="226"/>
        <v>10</v>
      </c>
      <c r="AI77" s="56">
        <f t="shared" si="226"/>
        <v>30.34707194</v>
      </c>
      <c r="AJ77" s="55">
        <f t="shared" si="226"/>
        <v>5</v>
      </c>
      <c r="AK77" s="56">
        <f t="shared" si="226"/>
        <v>37.860762</v>
      </c>
      <c r="AL77" s="55">
        <f t="shared" si="226"/>
        <v>8</v>
      </c>
      <c r="AM77" s="56">
        <f t="shared" si="226"/>
        <v>104.2166667</v>
      </c>
      <c r="AN77" s="55">
        <f t="shared" si="226"/>
        <v>2</v>
      </c>
      <c r="AO77" s="56">
        <f t="shared" si="226"/>
        <v>43.3</v>
      </c>
      <c r="AP77" s="55">
        <f t="shared" si="226"/>
        <v>1</v>
      </c>
      <c r="AQ77" s="56">
        <f t="shared" si="226"/>
        <v>50.85</v>
      </c>
      <c r="AR77" s="55" t="str">
        <f t="shared" si="226"/>
        <v/>
      </c>
      <c r="AS77" s="56" t="str">
        <f t="shared" si="226"/>
        <v/>
      </c>
      <c r="AT77" s="55" t="str">
        <f t="shared" si="226"/>
        <v/>
      </c>
      <c r="AU77" s="56" t="str">
        <f t="shared" si="226"/>
        <v/>
      </c>
      <c r="AV77" s="55">
        <f t="shared" si="226"/>
        <v>54</v>
      </c>
      <c r="AW77" s="56">
        <f t="shared" si="226"/>
        <v>286.0727006</v>
      </c>
      <c r="BX77" s="95"/>
    </row>
    <row r="78" ht="15.75" customHeight="1">
      <c r="A78" s="130" t="s">
        <v>13</v>
      </c>
      <c r="B78" s="126">
        <f t="shared" ref="B78:W78" si="227">IF(AND(ISBLANK(B17),ISBLANK(AB17)),"",B17-AB17)</f>
        <v>-8817</v>
      </c>
      <c r="C78" s="127">
        <f t="shared" si="227"/>
        <v>-1556.173592</v>
      </c>
      <c r="D78" s="126">
        <f t="shared" si="227"/>
        <v>284</v>
      </c>
      <c r="E78" s="127">
        <f t="shared" si="227"/>
        <v>164.3963443</v>
      </c>
      <c r="F78" s="126">
        <f t="shared" si="227"/>
        <v>472</v>
      </c>
      <c r="G78" s="127">
        <f t="shared" si="227"/>
        <v>510.7093569</v>
      </c>
      <c r="H78" s="126">
        <f t="shared" si="227"/>
        <v>-109</v>
      </c>
      <c r="I78" s="127">
        <f t="shared" si="227"/>
        <v>-1140.7973</v>
      </c>
      <c r="J78" s="126">
        <f t="shared" si="227"/>
        <v>-834</v>
      </c>
      <c r="K78" s="127">
        <f t="shared" si="227"/>
        <v>-6260.162896</v>
      </c>
      <c r="L78" s="126">
        <f t="shared" si="227"/>
        <v>-1076</v>
      </c>
      <c r="M78" s="127">
        <f t="shared" si="227"/>
        <v>-14848.22714</v>
      </c>
      <c r="N78" s="126">
        <f t="shared" si="227"/>
        <v>-463</v>
      </c>
      <c r="O78" s="127">
        <f t="shared" si="227"/>
        <v>-13418.59722</v>
      </c>
      <c r="P78" s="126">
        <f t="shared" si="227"/>
        <v>-37</v>
      </c>
      <c r="Q78" s="127">
        <f t="shared" si="227"/>
        <v>-2981.19533</v>
      </c>
      <c r="R78" s="126">
        <f t="shared" si="227"/>
        <v>-27</v>
      </c>
      <c r="S78" s="127">
        <f t="shared" si="227"/>
        <v>-5274.236417</v>
      </c>
      <c r="T78" s="126">
        <f t="shared" si="227"/>
        <v>-3</v>
      </c>
      <c r="U78" s="127">
        <f t="shared" si="227"/>
        <v>-3525.715948</v>
      </c>
      <c r="V78" s="126">
        <f t="shared" si="227"/>
        <v>-10610</v>
      </c>
      <c r="W78" s="127">
        <f t="shared" si="227"/>
        <v>-48330.00015</v>
      </c>
      <c r="AA78" s="130" t="s">
        <v>13</v>
      </c>
      <c r="AB78" s="126">
        <f t="shared" ref="AB78:AW78" si="228">IF(AND(ISBLANK(AB17),ISBLANK(BB17)),"",AB17-BB17)</f>
        <v>15657</v>
      </c>
      <c r="AC78" s="127">
        <f t="shared" si="228"/>
        <v>3047.422778</v>
      </c>
      <c r="AD78" s="126">
        <f t="shared" si="228"/>
        <v>2875</v>
      </c>
      <c r="AE78" s="127">
        <f t="shared" si="228"/>
        <v>2362.675804</v>
      </c>
      <c r="AF78" s="126">
        <f t="shared" si="228"/>
        <v>2211</v>
      </c>
      <c r="AG78" s="127">
        <f t="shared" si="228"/>
        <v>3553.230545</v>
      </c>
      <c r="AH78" s="126">
        <f t="shared" si="228"/>
        <v>1432</v>
      </c>
      <c r="AI78" s="127">
        <f t="shared" si="228"/>
        <v>5580.335765</v>
      </c>
      <c r="AJ78" s="126">
        <f t="shared" si="228"/>
        <v>-63</v>
      </c>
      <c r="AK78" s="127">
        <f t="shared" si="228"/>
        <v>349.9298697</v>
      </c>
      <c r="AL78" s="126">
        <f t="shared" si="228"/>
        <v>-487</v>
      </c>
      <c r="AM78" s="127">
        <f t="shared" si="228"/>
        <v>-6483.562287</v>
      </c>
      <c r="AN78" s="126">
        <f t="shared" si="228"/>
        <v>-439</v>
      </c>
      <c r="AO78" s="127">
        <f t="shared" si="228"/>
        <v>-12583.8008</v>
      </c>
      <c r="AP78" s="126">
        <f t="shared" si="228"/>
        <v>-66</v>
      </c>
      <c r="AQ78" s="127">
        <f t="shared" si="228"/>
        <v>-4442.737587</v>
      </c>
      <c r="AR78" s="126">
        <f t="shared" si="228"/>
        <v>4</v>
      </c>
      <c r="AS78" s="127">
        <f t="shared" si="228"/>
        <v>-684.8573962</v>
      </c>
      <c r="AT78" s="126">
        <f t="shared" si="228"/>
        <v>3</v>
      </c>
      <c r="AU78" s="127">
        <f t="shared" si="228"/>
        <v>3572.676978</v>
      </c>
      <c r="AV78" s="126">
        <f t="shared" si="228"/>
        <v>21127</v>
      </c>
      <c r="AW78" s="127">
        <f t="shared" si="228"/>
        <v>-5728.686332</v>
      </c>
      <c r="BX78" s="95"/>
    </row>
    <row r="79" ht="15.75" customHeight="1"/>
    <row r="80" ht="15.75" customHeight="1">
      <c r="A80" s="140" t="s">
        <v>72</v>
      </c>
      <c r="AA80" s="140" t="s">
        <v>73</v>
      </c>
    </row>
    <row r="81" ht="15.75" customHeight="1">
      <c r="A81" s="5"/>
      <c r="B81" s="47" t="s">
        <v>25</v>
      </c>
      <c r="C81" s="49"/>
      <c r="D81" s="47" t="s">
        <v>28</v>
      </c>
      <c r="E81" s="49"/>
      <c r="F81" s="47" t="s">
        <v>29</v>
      </c>
      <c r="G81" s="49"/>
      <c r="H81" s="47" t="s">
        <v>30</v>
      </c>
      <c r="I81" s="49"/>
      <c r="J81" s="47" t="s">
        <v>31</v>
      </c>
      <c r="K81" s="49"/>
      <c r="L81" s="47" t="s">
        <v>32</v>
      </c>
      <c r="M81" s="49"/>
      <c r="N81" s="47" t="s">
        <v>33</v>
      </c>
      <c r="O81" s="49"/>
      <c r="P81" s="47" t="s">
        <v>34</v>
      </c>
      <c r="Q81" s="49"/>
      <c r="R81" s="47" t="s">
        <v>35</v>
      </c>
      <c r="S81" s="49"/>
      <c r="T81" s="47" t="s">
        <v>36</v>
      </c>
      <c r="U81" s="49"/>
      <c r="V81" s="47" t="s">
        <v>13</v>
      </c>
      <c r="W81" s="49"/>
      <c r="AA81" s="5"/>
      <c r="AB81" s="47" t="s">
        <v>25</v>
      </c>
      <c r="AC81" s="49"/>
      <c r="AD81" s="47" t="s">
        <v>28</v>
      </c>
      <c r="AE81" s="49"/>
      <c r="AF81" s="47" t="s">
        <v>29</v>
      </c>
      <c r="AG81" s="49"/>
      <c r="AH81" s="47" t="s">
        <v>30</v>
      </c>
      <c r="AI81" s="49"/>
      <c r="AJ81" s="47" t="s">
        <v>31</v>
      </c>
      <c r="AK81" s="49"/>
      <c r="AL81" s="47" t="s">
        <v>32</v>
      </c>
      <c r="AM81" s="49"/>
      <c r="AN81" s="47" t="s">
        <v>33</v>
      </c>
      <c r="AO81" s="49"/>
      <c r="AP81" s="47" t="s">
        <v>34</v>
      </c>
      <c r="AQ81" s="49"/>
      <c r="AR81" s="47" t="s">
        <v>35</v>
      </c>
      <c r="AS81" s="49"/>
      <c r="AT81" s="47" t="s">
        <v>36</v>
      </c>
      <c r="AU81" s="49"/>
      <c r="AV81" s="47" t="s">
        <v>13</v>
      </c>
      <c r="AW81" s="49"/>
    </row>
    <row r="82" ht="15.75" customHeight="1">
      <c r="A82" s="12" t="s">
        <v>43</v>
      </c>
      <c r="B82" s="25" t="s">
        <v>21</v>
      </c>
      <c r="C82" s="25" t="s">
        <v>44</v>
      </c>
      <c r="D82" s="25" t="s">
        <v>21</v>
      </c>
      <c r="E82" s="25" t="s">
        <v>44</v>
      </c>
      <c r="F82" s="25" t="s">
        <v>21</v>
      </c>
      <c r="G82" s="25" t="s">
        <v>44</v>
      </c>
      <c r="H82" s="25" t="s">
        <v>21</v>
      </c>
      <c r="I82" s="25" t="s">
        <v>44</v>
      </c>
      <c r="J82" s="25" t="s">
        <v>21</v>
      </c>
      <c r="K82" s="25" t="s">
        <v>44</v>
      </c>
      <c r="L82" s="25" t="s">
        <v>21</v>
      </c>
      <c r="M82" s="25" t="s">
        <v>44</v>
      </c>
      <c r="N82" s="25" t="s">
        <v>21</v>
      </c>
      <c r="O82" s="25" t="s">
        <v>44</v>
      </c>
      <c r="P82" s="25" t="s">
        <v>21</v>
      </c>
      <c r="Q82" s="25" t="s">
        <v>44</v>
      </c>
      <c r="R82" s="25" t="s">
        <v>21</v>
      </c>
      <c r="S82" s="25" t="s">
        <v>44</v>
      </c>
      <c r="T82" s="25" t="s">
        <v>21</v>
      </c>
      <c r="U82" s="25" t="s">
        <v>44</v>
      </c>
      <c r="V82" s="25" t="s">
        <v>21</v>
      </c>
      <c r="W82" s="25" t="s">
        <v>44</v>
      </c>
      <c r="AA82" s="12" t="s">
        <v>43</v>
      </c>
      <c r="AB82" s="25" t="s">
        <v>21</v>
      </c>
      <c r="AC82" s="25" t="s">
        <v>44</v>
      </c>
      <c r="AD82" s="25" t="s">
        <v>21</v>
      </c>
      <c r="AE82" s="25" t="s">
        <v>44</v>
      </c>
      <c r="AF82" s="25" t="s">
        <v>21</v>
      </c>
      <c r="AG82" s="25" t="s">
        <v>44</v>
      </c>
      <c r="AH82" s="25" t="s">
        <v>21</v>
      </c>
      <c r="AI82" s="25" t="s">
        <v>44</v>
      </c>
      <c r="AJ82" s="25" t="s">
        <v>21</v>
      </c>
      <c r="AK82" s="25" t="s">
        <v>44</v>
      </c>
      <c r="AL82" s="25" t="s">
        <v>21</v>
      </c>
      <c r="AM82" s="25" t="s">
        <v>44</v>
      </c>
      <c r="AN82" s="25" t="s">
        <v>21</v>
      </c>
      <c r="AO82" s="25" t="s">
        <v>44</v>
      </c>
      <c r="AP82" s="25" t="s">
        <v>21</v>
      </c>
      <c r="AQ82" s="25" t="s">
        <v>44</v>
      </c>
      <c r="AR82" s="25" t="s">
        <v>21</v>
      </c>
      <c r="AS82" s="25" t="s">
        <v>44</v>
      </c>
      <c r="AT82" s="25" t="s">
        <v>21</v>
      </c>
      <c r="AU82" s="25" t="s">
        <v>44</v>
      </c>
      <c r="AV82" s="25" t="s">
        <v>21</v>
      </c>
      <c r="AW82" s="25" t="s">
        <v>44</v>
      </c>
    </row>
    <row r="83" ht="15.75" customHeight="1">
      <c r="A83" s="77" t="s">
        <v>50</v>
      </c>
      <c r="B83" s="34">
        <f t="shared" ref="B83:W83" si="229">IF(ISBLANK(AB6),IF(B67="","","***"),B67/AB6*100)</f>
        <v>-38.7755102</v>
      </c>
      <c r="C83" s="274">
        <f t="shared" si="229"/>
        <v>-31.53179703</v>
      </c>
      <c r="D83" s="34">
        <f t="shared" si="229"/>
        <v>-47.61904762</v>
      </c>
      <c r="E83" s="274">
        <f t="shared" si="229"/>
        <v>-45.26090654</v>
      </c>
      <c r="F83" s="34">
        <f t="shared" si="229"/>
        <v>50</v>
      </c>
      <c r="G83" s="274">
        <f t="shared" si="229"/>
        <v>46.69887923</v>
      </c>
      <c r="H83" s="34">
        <f t="shared" si="229"/>
        <v>21.73913043</v>
      </c>
      <c r="I83" s="274">
        <f t="shared" si="229"/>
        <v>30.09747095</v>
      </c>
      <c r="J83" s="34">
        <f t="shared" si="229"/>
        <v>-33.33333333</v>
      </c>
      <c r="K83" s="274">
        <f t="shared" si="229"/>
        <v>-33.1236359</v>
      </c>
      <c r="L83" s="34">
        <f t="shared" si="229"/>
        <v>-42.85714286</v>
      </c>
      <c r="M83" s="274">
        <f t="shared" si="229"/>
        <v>-39.41620877</v>
      </c>
      <c r="N83" s="34">
        <f t="shared" si="229"/>
        <v>-66.66666667</v>
      </c>
      <c r="O83" s="274">
        <f t="shared" si="229"/>
        <v>-60.15128809</v>
      </c>
      <c r="P83" s="34" t="str">
        <f t="shared" si="229"/>
        <v/>
      </c>
      <c r="Q83" s="274" t="str">
        <f t="shared" si="229"/>
        <v/>
      </c>
      <c r="R83" s="34" t="str">
        <f t="shared" si="229"/>
        <v/>
      </c>
      <c r="S83" s="274" t="str">
        <f t="shared" si="229"/>
        <v/>
      </c>
      <c r="T83" s="34" t="str">
        <f t="shared" si="229"/>
        <v/>
      </c>
      <c r="U83" s="274" t="str">
        <f t="shared" si="229"/>
        <v/>
      </c>
      <c r="V83" s="34">
        <f t="shared" si="229"/>
        <v>-19.84126984</v>
      </c>
      <c r="W83" s="274">
        <f t="shared" si="229"/>
        <v>-25.43158214</v>
      </c>
      <c r="AA83" s="77" t="s">
        <v>50</v>
      </c>
      <c r="AB83" s="34">
        <f t="shared" ref="AB83:AW83" si="230">IF(ISBLANK(BB6),"",AB67/BB6*100)</f>
        <v>32.43243243</v>
      </c>
      <c r="AC83" s="274">
        <f t="shared" si="230"/>
        <v>18.11037513</v>
      </c>
      <c r="AD83" s="34">
        <f t="shared" si="230"/>
        <v>-19.23076923</v>
      </c>
      <c r="AE83" s="274">
        <f t="shared" si="230"/>
        <v>-20.43866296</v>
      </c>
      <c r="AF83" s="34">
        <f t="shared" si="230"/>
        <v>7.692307692</v>
      </c>
      <c r="AG83" s="274">
        <f t="shared" si="230"/>
        <v>11.98240834</v>
      </c>
      <c r="AH83" s="34">
        <f t="shared" si="230"/>
        <v>-37.83783784</v>
      </c>
      <c r="AI83" s="274">
        <f t="shared" si="230"/>
        <v>-41.96887664</v>
      </c>
      <c r="AJ83" s="34">
        <f t="shared" si="230"/>
        <v>-43.75</v>
      </c>
      <c r="AK83" s="274">
        <f t="shared" si="230"/>
        <v>-44.80374708</v>
      </c>
      <c r="AL83" s="34">
        <f t="shared" si="230"/>
        <v>-36.36363636</v>
      </c>
      <c r="AM83" s="274">
        <f t="shared" si="230"/>
        <v>-37.47695058</v>
      </c>
      <c r="AN83" s="34" t="str">
        <f t="shared" si="230"/>
        <v/>
      </c>
      <c r="AO83" s="274" t="str">
        <f t="shared" si="230"/>
        <v/>
      </c>
      <c r="AP83" s="34" t="str">
        <f t="shared" si="230"/>
        <v/>
      </c>
      <c r="AQ83" s="274" t="str">
        <f t="shared" si="230"/>
        <v/>
      </c>
      <c r="AR83" s="34" t="str">
        <f t="shared" si="230"/>
        <v/>
      </c>
      <c r="AS83" s="274" t="str">
        <f t="shared" si="230"/>
        <v/>
      </c>
      <c r="AT83" s="34" t="str">
        <f t="shared" si="230"/>
        <v/>
      </c>
      <c r="AU83" s="274" t="str">
        <f t="shared" si="230"/>
        <v/>
      </c>
      <c r="AV83" s="34">
        <f t="shared" si="230"/>
        <v>-10</v>
      </c>
      <c r="AW83" s="274">
        <f t="shared" si="230"/>
        <v>-16.48490364</v>
      </c>
    </row>
    <row r="84" ht="15.75" customHeight="1">
      <c r="A84" s="96" t="s">
        <v>53</v>
      </c>
      <c r="B84" s="39">
        <f t="shared" ref="B84:W84" si="231">IF(ISBLANK(AB7),IF(B68="","","***"),B68/AB7*100)</f>
        <v>-26.06837607</v>
      </c>
      <c r="C84" s="275">
        <f t="shared" si="231"/>
        <v>-13.39501213</v>
      </c>
      <c r="D84" s="39">
        <f t="shared" si="231"/>
        <v>-21.4953271</v>
      </c>
      <c r="E84" s="275">
        <f t="shared" si="231"/>
        <v>-21.19792996</v>
      </c>
      <c r="F84" s="39">
        <f t="shared" si="231"/>
        <v>-9.183673469</v>
      </c>
      <c r="G84" s="275">
        <f t="shared" si="231"/>
        <v>-8.261487466</v>
      </c>
      <c r="H84" s="39">
        <f t="shared" si="231"/>
        <v>1.369863014</v>
      </c>
      <c r="I84" s="275">
        <f t="shared" si="231"/>
        <v>6.476474426</v>
      </c>
      <c r="J84" s="39">
        <f t="shared" si="231"/>
        <v>-17.80821918</v>
      </c>
      <c r="K84" s="275">
        <f t="shared" si="231"/>
        <v>-19.90578823</v>
      </c>
      <c r="L84" s="39">
        <f t="shared" si="231"/>
        <v>-12.5</v>
      </c>
      <c r="M84" s="275">
        <f t="shared" si="231"/>
        <v>-10.25151856</v>
      </c>
      <c r="N84" s="39">
        <f t="shared" si="231"/>
        <v>-33.33333333</v>
      </c>
      <c r="O84" s="275">
        <f t="shared" si="231"/>
        <v>-39.94959603</v>
      </c>
      <c r="P84" s="39" t="str">
        <f t="shared" si="231"/>
        <v>***</v>
      </c>
      <c r="Q84" s="275" t="str">
        <f t="shared" si="231"/>
        <v>***</v>
      </c>
      <c r="R84" s="39" t="str">
        <f t="shared" si="231"/>
        <v/>
      </c>
      <c r="S84" s="275" t="str">
        <f t="shared" si="231"/>
        <v/>
      </c>
      <c r="T84" s="39" t="str">
        <f t="shared" si="231"/>
        <v/>
      </c>
      <c r="U84" s="275" t="str">
        <f t="shared" si="231"/>
        <v/>
      </c>
      <c r="V84" s="39">
        <f t="shared" si="231"/>
        <v>-15.70014144</v>
      </c>
      <c r="W84" s="275">
        <f t="shared" si="231"/>
        <v>-9.712899067</v>
      </c>
      <c r="AA84" s="96" t="s">
        <v>53</v>
      </c>
      <c r="AB84" s="39">
        <f t="shared" ref="AB84:AW84" si="232">IF(ISBLANK(BB7),"",AB68/BB7*100)</f>
        <v>32.95454545</v>
      </c>
      <c r="AC84" s="275">
        <f t="shared" si="232"/>
        <v>11.91108777</v>
      </c>
      <c r="AD84" s="39">
        <f t="shared" si="232"/>
        <v>4.901960784</v>
      </c>
      <c r="AE84" s="275">
        <f t="shared" si="232"/>
        <v>9.039398811</v>
      </c>
      <c r="AF84" s="39">
        <f t="shared" si="232"/>
        <v>-26.86567164</v>
      </c>
      <c r="AG84" s="275">
        <f t="shared" si="232"/>
        <v>-26.09664405</v>
      </c>
      <c r="AH84" s="39">
        <f t="shared" si="232"/>
        <v>-23.56020942</v>
      </c>
      <c r="AI84" s="275">
        <f t="shared" si="232"/>
        <v>-26.31833118</v>
      </c>
      <c r="AJ84" s="39">
        <f t="shared" si="232"/>
        <v>-20.65217391</v>
      </c>
      <c r="AK84" s="275">
        <f t="shared" si="232"/>
        <v>-20.23336175</v>
      </c>
      <c r="AL84" s="39">
        <f t="shared" si="232"/>
        <v>-27.27272727</v>
      </c>
      <c r="AM84" s="275">
        <f t="shared" si="232"/>
        <v>-22.12363674</v>
      </c>
      <c r="AN84" s="39">
        <f t="shared" si="232"/>
        <v>-59.09090909</v>
      </c>
      <c r="AO84" s="275">
        <f t="shared" si="232"/>
        <v>-64.4480635</v>
      </c>
      <c r="AP84" s="39">
        <f t="shared" si="232"/>
        <v>-100</v>
      </c>
      <c r="AQ84" s="275">
        <f t="shared" si="232"/>
        <v>-100</v>
      </c>
      <c r="AR84" s="39" t="str">
        <f t="shared" si="232"/>
        <v/>
      </c>
      <c r="AS84" s="275" t="str">
        <f t="shared" si="232"/>
        <v/>
      </c>
      <c r="AT84" s="39" t="str">
        <f t="shared" si="232"/>
        <v/>
      </c>
      <c r="AU84" s="275" t="str">
        <f t="shared" si="232"/>
        <v/>
      </c>
      <c r="AV84" s="39">
        <f t="shared" si="232"/>
        <v>-8.891752577</v>
      </c>
      <c r="AW84" s="275">
        <f t="shared" si="232"/>
        <v>-37.11657521</v>
      </c>
    </row>
    <row r="85" ht="15.75" customHeight="1">
      <c r="A85" s="96" t="s">
        <v>54</v>
      </c>
      <c r="B85" s="39">
        <f t="shared" ref="B85:W85" si="233">IF(ISBLANK(AB8),IF(B69="","","***"),B69/AB8*100)</f>
        <v>-46.13947696</v>
      </c>
      <c r="C85" s="275">
        <f t="shared" si="233"/>
        <v>-38.62313452</v>
      </c>
      <c r="D85" s="39">
        <f t="shared" si="233"/>
        <v>-13.05084746</v>
      </c>
      <c r="E85" s="275">
        <f t="shared" si="233"/>
        <v>-12.222014</v>
      </c>
      <c r="F85" s="39">
        <f t="shared" si="233"/>
        <v>-7.810320781</v>
      </c>
      <c r="G85" s="275">
        <f t="shared" si="233"/>
        <v>-8.72468955</v>
      </c>
      <c r="H85" s="39">
        <f t="shared" si="233"/>
        <v>-16.86358754</v>
      </c>
      <c r="I85" s="275">
        <f t="shared" si="233"/>
        <v>-17.98504108</v>
      </c>
      <c r="J85" s="39">
        <f t="shared" si="233"/>
        <v>-28.78535774</v>
      </c>
      <c r="K85" s="275">
        <f t="shared" si="233"/>
        <v>-29.45195573</v>
      </c>
      <c r="L85" s="39">
        <f t="shared" si="233"/>
        <v>-31.08108108</v>
      </c>
      <c r="M85" s="275">
        <f t="shared" si="233"/>
        <v>-29.74206812</v>
      </c>
      <c r="N85" s="39">
        <f t="shared" si="233"/>
        <v>-29.20353982</v>
      </c>
      <c r="O85" s="275">
        <f t="shared" si="233"/>
        <v>-31.85202648</v>
      </c>
      <c r="P85" s="39">
        <f t="shared" si="233"/>
        <v>-25</v>
      </c>
      <c r="Q85" s="275">
        <f t="shared" si="233"/>
        <v>-33.93738306</v>
      </c>
      <c r="R85" s="39">
        <f t="shared" si="233"/>
        <v>0</v>
      </c>
      <c r="S85" s="275">
        <f t="shared" si="233"/>
        <v>-29.27138941</v>
      </c>
      <c r="T85" s="39" t="str">
        <f t="shared" si="233"/>
        <v/>
      </c>
      <c r="U85" s="275" t="str">
        <f t="shared" si="233"/>
        <v/>
      </c>
      <c r="V85" s="39">
        <f t="shared" si="233"/>
        <v>-27.35674677</v>
      </c>
      <c r="W85" s="275">
        <f t="shared" si="233"/>
        <v>-26.72484757</v>
      </c>
      <c r="AA85" s="96" t="s">
        <v>54</v>
      </c>
      <c r="AB85" s="39">
        <f t="shared" ref="AB85:AW85" si="234">IF(ISBLANK(BB8),"",AB69/BB8*100)</f>
        <v>111.5942029</v>
      </c>
      <c r="AC85" s="275">
        <f t="shared" si="234"/>
        <v>74.9177041</v>
      </c>
      <c r="AD85" s="39">
        <f t="shared" si="234"/>
        <v>12.59541985</v>
      </c>
      <c r="AE85" s="275">
        <f t="shared" si="234"/>
        <v>16.01148036</v>
      </c>
      <c r="AF85" s="39">
        <f t="shared" si="234"/>
        <v>-4.272363151</v>
      </c>
      <c r="AG85" s="275">
        <f t="shared" si="234"/>
        <v>-2.248207821</v>
      </c>
      <c r="AH85" s="39">
        <f t="shared" si="234"/>
        <v>-4.708290686</v>
      </c>
      <c r="AI85" s="275">
        <f t="shared" si="234"/>
        <v>-3.431644372</v>
      </c>
      <c r="AJ85" s="39">
        <f t="shared" si="234"/>
        <v>-10.96296296</v>
      </c>
      <c r="AK85" s="275">
        <f t="shared" si="234"/>
        <v>-11.79364938</v>
      </c>
      <c r="AL85" s="39">
        <f t="shared" si="234"/>
        <v>-22.30971129</v>
      </c>
      <c r="AM85" s="275">
        <f t="shared" si="234"/>
        <v>-22.33206058</v>
      </c>
      <c r="AN85" s="39">
        <f t="shared" si="234"/>
        <v>-25.16556291</v>
      </c>
      <c r="AO85" s="275">
        <f t="shared" si="234"/>
        <v>-25.65367591</v>
      </c>
      <c r="AP85" s="39">
        <f t="shared" si="234"/>
        <v>-14.28571429</v>
      </c>
      <c r="AQ85" s="275">
        <f t="shared" si="234"/>
        <v>-8.162466023</v>
      </c>
      <c r="AR85" s="39">
        <f t="shared" si="234"/>
        <v>0</v>
      </c>
      <c r="AS85" s="275">
        <f t="shared" si="234"/>
        <v>16.7340359</v>
      </c>
      <c r="AT85" s="39" t="str">
        <f t="shared" si="234"/>
        <v/>
      </c>
      <c r="AU85" s="275" t="str">
        <f t="shared" si="234"/>
        <v/>
      </c>
      <c r="AV85" s="39">
        <f t="shared" si="234"/>
        <v>15.0248051</v>
      </c>
      <c r="AW85" s="275">
        <f t="shared" si="234"/>
        <v>-13.62571061</v>
      </c>
    </row>
    <row r="86" ht="15.75" customHeight="1">
      <c r="A86" s="96" t="s">
        <v>55</v>
      </c>
      <c r="B86" s="39">
        <f t="shared" ref="B86:W86" si="235">IF(ISBLANK(AB9),IF(B70="","","***"),B70/AB9*100)</f>
        <v>-46.23381718</v>
      </c>
      <c r="C86" s="275">
        <f t="shared" si="235"/>
        <v>-34.30625355</v>
      </c>
      <c r="D86" s="39">
        <f t="shared" si="235"/>
        <v>-2.619047619</v>
      </c>
      <c r="E86" s="275">
        <f t="shared" si="235"/>
        <v>-2.490332101</v>
      </c>
      <c r="F86" s="39">
        <f t="shared" si="235"/>
        <v>0.1518218623</v>
      </c>
      <c r="G86" s="275">
        <f t="shared" si="235"/>
        <v>0.6290656061</v>
      </c>
      <c r="H86" s="39">
        <f t="shared" si="235"/>
        <v>-10.05788712</v>
      </c>
      <c r="I86" s="275">
        <f t="shared" si="235"/>
        <v>-11.19611909</v>
      </c>
      <c r="J86" s="39">
        <f t="shared" si="235"/>
        <v>-9.988901221</v>
      </c>
      <c r="K86" s="275">
        <f t="shared" si="235"/>
        <v>-9.955702275</v>
      </c>
      <c r="L86" s="39">
        <f t="shared" si="235"/>
        <v>-27.04626335</v>
      </c>
      <c r="M86" s="275">
        <f t="shared" si="235"/>
        <v>-27.12713913</v>
      </c>
      <c r="N86" s="39">
        <f t="shared" si="235"/>
        <v>-30.23715415</v>
      </c>
      <c r="O86" s="275">
        <f t="shared" si="235"/>
        <v>-31.04955196</v>
      </c>
      <c r="P86" s="39">
        <f t="shared" si="235"/>
        <v>-36.53846154</v>
      </c>
      <c r="Q86" s="275">
        <f t="shared" si="235"/>
        <v>-37.79201276</v>
      </c>
      <c r="R86" s="39">
        <f t="shared" si="235"/>
        <v>-69.56521739</v>
      </c>
      <c r="S86" s="275">
        <f t="shared" si="235"/>
        <v>-75.42393892</v>
      </c>
      <c r="T86" s="39" t="str">
        <f t="shared" si="235"/>
        <v/>
      </c>
      <c r="U86" s="275" t="str">
        <f t="shared" si="235"/>
        <v/>
      </c>
      <c r="V86" s="39">
        <f t="shared" si="235"/>
        <v>-22.2828619</v>
      </c>
      <c r="W86" s="275">
        <f t="shared" si="235"/>
        <v>-24.11967606</v>
      </c>
      <c r="AA86" s="96" t="s">
        <v>55</v>
      </c>
      <c r="AB86" s="39">
        <f t="shared" ref="AB86:AW86" si="236">IF(ISBLANK(BB9),"",AB70/BB9*100)</f>
        <v>181.6574586</v>
      </c>
      <c r="AC86" s="275">
        <f t="shared" si="236"/>
        <v>115.5543353</v>
      </c>
      <c r="AD86" s="39">
        <f t="shared" si="236"/>
        <v>29.23076923</v>
      </c>
      <c r="AE86" s="275">
        <f t="shared" si="236"/>
        <v>32.88693524</v>
      </c>
      <c r="AF86" s="39">
        <f t="shared" si="236"/>
        <v>9.899888765</v>
      </c>
      <c r="AG86" s="275">
        <f t="shared" si="236"/>
        <v>10.34977803</v>
      </c>
      <c r="AH86" s="39">
        <f t="shared" si="236"/>
        <v>-7.743658211</v>
      </c>
      <c r="AI86" s="275">
        <f t="shared" si="236"/>
        <v>-7.148709829</v>
      </c>
      <c r="AJ86" s="39">
        <f t="shared" si="236"/>
        <v>-20.15950377</v>
      </c>
      <c r="AK86" s="275">
        <f t="shared" si="236"/>
        <v>-19.59028713</v>
      </c>
      <c r="AL86" s="39">
        <f t="shared" si="236"/>
        <v>-25.26595745</v>
      </c>
      <c r="AM86" s="275">
        <f t="shared" si="236"/>
        <v>-25.41608165</v>
      </c>
      <c r="AN86" s="39">
        <f t="shared" si="236"/>
        <v>-37.22084367</v>
      </c>
      <c r="AO86" s="275">
        <f t="shared" si="236"/>
        <v>-38.13313649</v>
      </c>
      <c r="AP86" s="39">
        <f t="shared" si="236"/>
        <v>-58.73015873</v>
      </c>
      <c r="AQ86" s="275">
        <f t="shared" si="236"/>
        <v>-59.68288484</v>
      </c>
      <c r="AR86" s="39">
        <f t="shared" si="236"/>
        <v>-45.23809524</v>
      </c>
      <c r="AS86" s="275">
        <f t="shared" si="236"/>
        <v>-52.19620699</v>
      </c>
      <c r="AT86" s="39">
        <f t="shared" si="236"/>
        <v>-100</v>
      </c>
      <c r="AU86" s="275">
        <f t="shared" si="236"/>
        <v>-100</v>
      </c>
      <c r="AV86" s="39">
        <f t="shared" si="236"/>
        <v>18.85926746</v>
      </c>
      <c r="AW86" s="275">
        <f t="shared" si="236"/>
        <v>-30.01838349</v>
      </c>
    </row>
    <row r="87" ht="15.75" customHeight="1">
      <c r="A87" s="96" t="s">
        <v>56</v>
      </c>
      <c r="B87" s="39">
        <f t="shared" ref="B87:W87" si="237">IF(ISBLANK(AB10),IF(B71="","","***"),B71/AB10*100)</f>
        <v>-36.76470588</v>
      </c>
      <c r="C87" s="275">
        <f t="shared" si="237"/>
        <v>-29.31255015</v>
      </c>
      <c r="D87" s="39">
        <f t="shared" si="237"/>
        <v>4.071588367</v>
      </c>
      <c r="E87" s="275">
        <f t="shared" si="237"/>
        <v>3.032551591</v>
      </c>
      <c r="F87" s="39">
        <f t="shared" si="237"/>
        <v>6.034482759</v>
      </c>
      <c r="G87" s="275">
        <f t="shared" si="237"/>
        <v>4.934033971</v>
      </c>
      <c r="H87" s="39">
        <f t="shared" si="237"/>
        <v>4.919122535</v>
      </c>
      <c r="I87" s="275">
        <f t="shared" si="237"/>
        <v>3.763935395</v>
      </c>
      <c r="J87" s="39">
        <f t="shared" si="237"/>
        <v>-9.814869233</v>
      </c>
      <c r="K87" s="275">
        <f t="shared" si="237"/>
        <v>-9.844262946</v>
      </c>
      <c r="L87" s="39">
        <f t="shared" si="237"/>
        <v>-11.76716918</v>
      </c>
      <c r="M87" s="275">
        <f t="shared" si="237"/>
        <v>-11.85187362</v>
      </c>
      <c r="N87" s="39">
        <f t="shared" si="237"/>
        <v>-17.82890007</v>
      </c>
      <c r="O87" s="275">
        <f t="shared" si="237"/>
        <v>-18.23899569</v>
      </c>
      <c r="P87" s="39">
        <f t="shared" si="237"/>
        <v>-15.27093596</v>
      </c>
      <c r="Q87" s="275">
        <f t="shared" si="237"/>
        <v>-18.07533085</v>
      </c>
      <c r="R87" s="39">
        <f t="shared" si="237"/>
        <v>-29.11392405</v>
      </c>
      <c r="S87" s="275">
        <f t="shared" si="237"/>
        <v>-32.04974295</v>
      </c>
      <c r="T87" s="39">
        <f t="shared" si="237"/>
        <v>-50</v>
      </c>
      <c r="U87" s="275">
        <f t="shared" si="237"/>
        <v>-58.01567113</v>
      </c>
      <c r="V87" s="39">
        <f t="shared" si="237"/>
        <v>-11.17030568</v>
      </c>
      <c r="W87" s="275">
        <f t="shared" si="237"/>
        <v>-15.44735089</v>
      </c>
      <c r="AA87" s="96" t="s">
        <v>56</v>
      </c>
      <c r="AB87" s="39">
        <f t="shared" ref="AB87:AW87" si="238">IF(ISBLANK(BB10),"",AB71/BB10*100)</f>
        <v>200.5720229</v>
      </c>
      <c r="AC87" s="275">
        <f t="shared" si="238"/>
        <v>146.6484125</v>
      </c>
      <c r="AD87" s="39">
        <f t="shared" si="238"/>
        <v>54.56431535</v>
      </c>
      <c r="AE87" s="275">
        <f t="shared" si="238"/>
        <v>62.07051978</v>
      </c>
      <c r="AF87" s="39">
        <f t="shared" si="238"/>
        <v>23.82578992</v>
      </c>
      <c r="AG87" s="275">
        <f t="shared" si="238"/>
        <v>25.75626645</v>
      </c>
      <c r="AH87" s="39">
        <f t="shared" si="238"/>
        <v>4.443415876</v>
      </c>
      <c r="AI87" s="275">
        <f t="shared" si="238"/>
        <v>4.591678471</v>
      </c>
      <c r="AJ87" s="39">
        <f t="shared" si="238"/>
        <v>-5.812344312</v>
      </c>
      <c r="AK87" s="275">
        <f t="shared" si="238"/>
        <v>-5.423210719</v>
      </c>
      <c r="AL87" s="39">
        <f t="shared" si="238"/>
        <v>-11.94690265</v>
      </c>
      <c r="AM87" s="275">
        <f t="shared" si="238"/>
        <v>-11.87952232</v>
      </c>
      <c r="AN87" s="39">
        <f t="shared" si="238"/>
        <v>-13.76317421</v>
      </c>
      <c r="AO87" s="275">
        <f t="shared" si="238"/>
        <v>-13.12879617</v>
      </c>
      <c r="AP87" s="39">
        <f t="shared" si="238"/>
        <v>-17.4796748</v>
      </c>
      <c r="AQ87" s="275">
        <f t="shared" si="238"/>
        <v>-16.50741518</v>
      </c>
      <c r="AR87" s="39">
        <f t="shared" si="238"/>
        <v>2.597402597</v>
      </c>
      <c r="AS87" s="275">
        <f t="shared" si="238"/>
        <v>-5.327487767</v>
      </c>
      <c r="AT87" s="39">
        <f t="shared" si="238"/>
        <v>60</v>
      </c>
      <c r="AU87" s="275">
        <f t="shared" si="238"/>
        <v>92.48309293</v>
      </c>
      <c r="AV87" s="39">
        <f t="shared" si="238"/>
        <v>25.15028965</v>
      </c>
      <c r="AW87" s="275">
        <f t="shared" si="238"/>
        <v>-5.792411845</v>
      </c>
    </row>
    <row r="88" ht="15.75" customHeight="1">
      <c r="A88" s="96" t="s">
        <v>57</v>
      </c>
      <c r="B88" s="39">
        <f t="shared" ref="B88:W88" si="239">IF(ISBLANK(AB11),IF(B72="","","***"),B72/AB11*100)</f>
        <v>-32.7803318</v>
      </c>
      <c r="C88" s="275">
        <f t="shared" si="239"/>
        <v>-27.91192188</v>
      </c>
      <c r="D88" s="39">
        <f t="shared" si="239"/>
        <v>5.071770335</v>
      </c>
      <c r="E88" s="275">
        <f t="shared" si="239"/>
        <v>3.8613022</v>
      </c>
      <c r="F88" s="39">
        <f t="shared" si="239"/>
        <v>8.039348711</v>
      </c>
      <c r="G88" s="275">
        <f t="shared" si="239"/>
        <v>7.164663023</v>
      </c>
      <c r="H88" s="39">
        <f t="shared" si="239"/>
        <v>3.965723396</v>
      </c>
      <c r="I88" s="275">
        <f t="shared" si="239"/>
        <v>2.793528161</v>
      </c>
      <c r="J88" s="39">
        <f t="shared" si="239"/>
        <v>-2.028985507</v>
      </c>
      <c r="K88" s="275">
        <f t="shared" si="239"/>
        <v>-2.416944854</v>
      </c>
      <c r="L88" s="39">
        <f t="shared" si="239"/>
        <v>-6.61237785</v>
      </c>
      <c r="M88" s="275">
        <f t="shared" si="239"/>
        <v>-6.878466706</v>
      </c>
      <c r="N88" s="39">
        <f t="shared" si="239"/>
        <v>-5.892964522</v>
      </c>
      <c r="O88" s="275">
        <f t="shared" si="239"/>
        <v>-4.713758226</v>
      </c>
      <c r="P88" s="39">
        <f t="shared" si="239"/>
        <v>-1.315789474</v>
      </c>
      <c r="Q88" s="275">
        <f t="shared" si="239"/>
        <v>-0.1558514886</v>
      </c>
      <c r="R88" s="39">
        <f t="shared" si="239"/>
        <v>23.07692308</v>
      </c>
      <c r="S88" s="275">
        <f t="shared" si="239"/>
        <v>25.55445598</v>
      </c>
      <c r="T88" s="39">
        <f t="shared" si="239"/>
        <v>66.66666667</v>
      </c>
      <c r="U88" s="275">
        <f t="shared" si="239"/>
        <v>37.39197358</v>
      </c>
      <c r="V88" s="39">
        <f t="shared" si="239"/>
        <v>-6.078876729</v>
      </c>
      <c r="W88" s="275">
        <f t="shared" si="239"/>
        <v>-1.344759166</v>
      </c>
      <c r="AA88" s="96" t="s">
        <v>57</v>
      </c>
      <c r="AB88" s="39">
        <f t="shared" ref="AB88:AW88" si="240">IF(ISBLANK(BB11),"",AB72/BB11*100)</f>
        <v>182.0180383</v>
      </c>
      <c r="AC88" s="275">
        <f t="shared" si="240"/>
        <v>133.8353929</v>
      </c>
      <c r="AD88" s="39">
        <f t="shared" si="240"/>
        <v>49.92826399</v>
      </c>
      <c r="AE88" s="275">
        <f t="shared" si="240"/>
        <v>57.05878651</v>
      </c>
      <c r="AF88" s="39">
        <f t="shared" si="240"/>
        <v>24.96820687</v>
      </c>
      <c r="AG88" s="275">
        <f t="shared" si="240"/>
        <v>26.69242772</v>
      </c>
      <c r="AH88" s="39">
        <f t="shared" si="240"/>
        <v>14.59237269</v>
      </c>
      <c r="AI88" s="275">
        <f t="shared" si="240"/>
        <v>15.69950283</v>
      </c>
      <c r="AJ88" s="39">
        <f t="shared" si="240"/>
        <v>11.20064464</v>
      </c>
      <c r="AK88" s="275">
        <f t="shared" si="240"/>
        <v>11.84801742</v>
      </c>
      <c r="AL88" s="39">
        <f t="shared" si="240"/>
        <v>3.332211377</v>
      </c>
      <c r="AM88" s="275">
        <f t="shared" si="240"/>
        <v>3.897825768</v>
      </c>
      <c r="AN88" s="39">
        <f t="shared" si="240"/>
        <v>-0.8348240906</v>
      </c>
      <c r="AO88" s="275">
        <f t="shared" si="240"/>
        <v>-0.7437143441</v>
      </c>
      <c r="AP88" s="39">
        <f t="shared" si="240"/>
        <v>1.785714286</v>
      </c>
      <c r="AQ88" s="275">
        <f t="shared" si="240"/>
        <v>2.872198564</v>
      </c>
      <c r="AR88" s="39">
        <f t="shared" si="240"/>
        <v>26.82926829</v>
      </c>
      <c r="AS88" s="275">
        <f t="shared" si="240"/>
        <v>42.25875737</v>
      </c>
      <c r="AT88" s="39">
        <f t="shared" si="240"/>
        <v>200</v>
      </c>
      <c r="AU88" s="275">
        <f t="shared" si="240"/>
        <v>255.519381</v>
      </c>
      <c r="AV88" s="39">
        <f t="shared" si="240"/>
        <v>30.58836219</v>
      </c>
      <c r="AW88" s="275">
        <f t="shared" si="240"/>
        <v>8.661530431</v>
      </c>
    </row>
    <row r="89" ht="15.75" customHeight="1">
      <c r="A89" s="96" t="s">
        <v>59</v>
      </c>
      <c r="B89" s="39">
        <f t="shared" ref="B89:W89" si="241">IF(ISBLANK(AB12),IF(B73="","","***"),B73/AB12*100)</f>
        <v>-27.18946766</v>
      </c>
      <c r="C89" s="275">
        <f t="shared" si="241"/>
        <v>-22.96543684</v>
      </c>
      <c r="D89" s="39">
        <f t="shared" si="241"/>
        <v>9.142857143</v>
      </c>
      <c r="E89" s="275">
        <f t="shared" si="241"/>
        <v>8.456784703</v>
      </c>
      <c r="F89" s="39">
        <f t="shared" si="241"/>
        <v>7.655502392</v>
      </c>
      <c r="G89" s="275">
        <f t="shared" si="241"/>
        <v>5.840749499</v>
      </c>
      <c r="H89" s="39">
        <f t="shared" si="241"/>
        <v>3.263803681</v>
      </c>
      <c r="I89" s="275">
        <f t="shared" si="241"/>
        <v>1.526741142</v>
      </c>
      <c r="J89" s="39">
        <f t="shared" si="241"/>
        <v>3.823975721</v>
      </c>
      <c r="K89" s="275">
        <f t="shared" si="241"/>
        <v>3.394462708</v>
      </c>
      <c r="L89" s="39">
        <f t="shared" si="241"/>
        <v>-1.053042122</v>
      </c>
      <c r="M89" s="275">
        <f t="shared" si="241"/>
        <v>-0.9655970772</v>
      </c>
      <c r="N89" s="39">
        <f t="shared" si="241"/>
        <v>1.820830299</v>
      </c>
      <c r="O89" s="275">
        <f t="shared" si="241"/>
        <v>0.8858677102</v>
      </c>
      <c r="P89" s="39">
        <f t="shared" si="241"/>
        <v>3.977272727</v>
      </c>
      <c r="Q89" s="275">
        <f t="shared" si="241"/>
        <v>3.360469674</v>
      </c>
      <c r="R89" s="39">
        <f t="shared" si="241"/>
        <v>0</v>
      </c>
      <c r="S89" s="275">
        <f t="shared" si="241"/>
        <v>2.012746635</v>
      </c>
      <c r="T89" s="39">
        <f t="shared" si="241"/>
        <v>-100</v>
      </c>
      <c r="U89" s="275">
        <f t="shared" si="241"/>
        <v>-100</v>
      </c>
      <c r="V89" s="39">
        <f t="shared" si="241"/>
        <v>-1.944061871</v>
      </c>
      <c r="W89" s="275">
        <f t="shared" si="241"/>
        <v>0.6489236784</v>
      </c>
      <c r="AA89" s="96" t="s">
        <v>59</v>
      </c>
      <c r="AB89" s="39">
        <f t="shared" ref="AB89:AW89" si="242">IF(ISBLANK(BB12),"",AB73/BB12*100)</f>
        <v>174.9016522</v>
      </c>
      <c r="AC89" s="275">
        <f t="shared" si="242"/>
        <v>134.5820595</v>
      </c>
      <c r="AD89" s="39">
        <f t="shared" si="242"/>
        <v>45.02762431</v>
      </c>
      <c r="AE89" s="275">
        <f t="shared" si="242"/>
        <v>51.44757905</v>
      </c>
      <c r="AF89" s="39">
        <f t="shared" si="242"/>
        <v>18.87280248</v>
      </c>
      <c r="AG89" s="275">
        <f t="shared" si="242"/>
        <v>21.49705506</v>
      </c>
      <c r="AH89" s="39">
        <f t="shared" si="242"/>
        <v>5.899168399</v>
      </c>
      <c r="AI89" s="275">
        <f t="shared" si="242"/>
        <v>8.077871742</v>
      </c>
      <c r="AJ89" s="39">
        <f t="shared" si="242"/>
        <v>-2.658788774</v>
      </c>
      <c r="AK89" s="275">
        <f t="shared" si="242"/>
        <v>-1.953768144</v>
      </c>
      <c r="AL89" s="39">
        <f t="shared" si="242"/>
        <v>-6.217995611</v>
      </c>
      <c r="AM89" s="275">
        <f t="shared" si="242"/>
        <v>-6.100369398</v>
      </c>
      <c r="AN89" s="39">
        <f t="shared" si="242"/>
        <v>-4.187020237</v>
      </c>
      <c r="AO89" s="275">
        <f t="shared" si="242"/>
        <v>-3.315203072</v>
      </c>
      <c r="AP89" s="39">
        <f t="shared" si="242"/>
        <v>8.641975309</v>
      </c>
      <c r="AQ89" s="275">
        <f t="shared" si="242"/>
        <v>7.8692047</v>
      </c>
      <c r="AR89" s="39">
        <f t="shared" si="242"/>
        <v>13.04347826</v>
      </c>
      <c r="AS89" s="275">
        <f t="shared" si="242"/>
        <v>8.277365671</v>
      </c>
      <c r="AT89" s="39">
        <f t="shared" si="242"/>
        <v>0</v>
      </c>
      <c r="AU89" s="275">
        <f t="shared" si="242"/>
        <v>19.11557226</v>
      </c>
      <c r="AV89" s="39">
        <f t="shared" si="242"/>
        <v>18.90155571</v>
      </c>
      <c r="AW89" s="275">
        <f t="shared" si="242"/>
        <v>-0.3089823446</v>
      </c>
    </row>
    <row r="90" ht="15.75" customHeight="1">
      <c r="A90" s="96" t="s">
        <v>60</v>
      </c>
      <c r="B90" s="39">
        <f t="shared" ref="B90:W90" si="243">IF(ISBLANK(AB13),IF(B74="","","***"),B74/AB13*100)</f>
        <v>-30.34825871</v>
      </c>
      <c r="C90" s="275">
        <f t="shared" si="243"/>
        <v>-26.05589852</v>
      </c>
      <c r="D90" s="39">
        <f t="shared" si="243"/>
        <v>8.367768595</v>
      </c>
      <c r="E90" s="275">
        <f t="shared" si="243"/>
        <v>7.129174383</v>
      </c>
      <c r="F90" s="39">
        <f t="shared" si="243"/>
        <v>-6.565064478</v>
      </c>
      <c r="G90" s="275">
        <f t="shared" si="243"/>
        <v>-7.421953174</v>
      </c>
      <c r="H90" s="39">
        <f t="shared" si="243"/>
        <v>-5.763779528</v>
      </c>
      <c r="I90" s="275">
        <f t="shared" si="243"/>
        <v>-6.019364752</v>
      </c>
      <c r="J90" s="39">
        <f t="shared" si="243"/>
        <v>-7.951987997</v>
      </c>
      <c r="K90" s="275">
        <f t="shared" si="243"/>
        <v>-8.082031395</v>
      </c>
      <c r="L90" s="39">
        <f t="shared" si="243"/>
        <v>-10.50164088</v>
      </c>
      <c r="M90" s="275">
        <f t="shared" si="243"/>
        <v>-9.801196354</v>
      </c>
      <c r="N90" s="39">
        <f t="shared" si="243"/>
        <v>2.806652807</v>
      </c>
      <c r="O90" s="275">
        <f t="shared" si="243"/>
        <v>3.742121506</v>
      </c>
      <c r="P90" s="39">
        <f t="shared" si="243"/>
        <v>20.37037037</v>
      </c>
      <c r="Q90" s="275">
        <f t="shared" si="243"/>
        <v>19.29548515</v>
      </c>
      <c r="R90" s="39">
        <f t="shared" si="243"/>
        <v>-33.33333333</v>
      </c>
      <c r="S90" s="275">
        <f t="shared" si="243"/>
        <v>-40.89052702</v>
      </c>
      <c r="T90" s="39" t="str">
        <f t="shared" si="243"/>
        <v/>
      </c>
      <c r="U90" s="275" t="str">
        <f t="shared" si="243"/>
        <v/>
      </c>
      <c r="V90" s="39">
        <f t="shared" si="243"/>
        <v>-9.168458781</v>
      </c>
      <c r="W90" s="275">
        <f t="shared" si="243"/>
        <v>-4.267068793</v>
      </c>
      <c r="AA90" s="96" t="s">
        <v>60</v>
      </c>
      <c r="AB90" s="39">
        <f t="shared" ref="AB90:AW90" si="244">IF(ISBLANK(BB13),"",AB74/BB13*100)</f>
        <v>173.9776952</v>
      </c>
      <c r="AC90" s="275">
        <f t="shared" si="244"/>
        <v>137.7364935</v>
      </c>
      <c r="AD90" s="39">
        <f t="shared" si="244"/>
        <v>36.33802817</v>
      </c>
      <c r="AE90" s="275">
        <f t="shared" si="244"/>
        <v>42.39295443</v>
      </c>
      <c r="AF90" s="39">
        <f t="shared" si="244"/>
        <v>27.40851382</v>
      </c>
      <c r="AG90" s="275">
        <f t="shared" si="244"/>
        <v>30.77466804</v>
      </c>
      <c r="AH90" s="39">
        <f t="shared" si="244"/>
        <v>10.31966644</v>
      </c>
      <c r="AI90" s="275">
        <f t="shared" si="244"/>
        <v>12.21681255</v>
      </c>
      <c r="AJ90" s="39">
        <f t="shared" si="244"/>
        <v>5.625990491</v>
      </c>
      <c r="AK90" s="275">
        <f t="shared" si="244"/>
        <v>6.300842191</v>
      </c>
      <c r="AL90" s="39">
        <f t="shared" si="244"/>
        <v>13.88147357</v>
      </c>
      <c r="AM90" s="275">
        <f t="shared" si="244"/>
        <v>13.74597039</v>
      </c>
      <c r="AN90" s="39">
        <f t="shared" si="244"/>
        <v>17.31707317</v>
      </c>
      <c r="AO90" s="275">
        <f t="shared" si="244"/>
        <v>16.49689347</v>
      </c>
      <c r="AP90" s="39">
        <f t="shared" si="244"/>
        <v>28.57142857</v>
      </c>
      <c r="AQ90" s="275">
        <f t="shared" si="244"/>
        <v>28.29772246</v>
      </c>
      <c r="AR90" s="39">
        <f t="shared" si="244"/>
        <v>16.66666667</v>
      </c>
      <c r="AS90" s="275">
        <f t="shared" si="244"/>
        <v>17.28422755</v>
      </c>
      <c r="AT90" s="39" t="str">
        <f t="shared" si="244"/>
        <v/>
      </c>
      <c r="AU90" s="275" t="str">
        <f t="shared" si="244"/>
        <v/>
      </c>
      <c r="AV90" s="39">
        <f t="shared" si="244"/>
        <v>26.21007871</v>
      </c>
      <c r="AW90" s="275">
        <f t="shared" si="244"/>
        <v>14.66565984</v>
      </c>
    </row>
    <row r="91" ht="15.75" customHeight="1">
      <c r="A91" s="96" t="s">
        <v>61</v>
      </c>
      <c r="B91" s="39">
        <f t="shared" ref="B91:W91" si="245">IF(ISBLANK(AB14),IF(B75="","","***"),B75/AB14*100)</f>
        <v>-23.24805339</v>
      </c>
      <c r="C91" s="275">
        <f t="shared" si="245"/>
        <v>-19.82574966</v>
      </c>
      <c r="D91" s="39">
        <f t="shared" si="245"/>
        <v>2.552204176</v>
      </c>
      <c r="E91" s="275">
        <f t="shared" si="245"/>
        <v>1.436901738</v>
      </c>
      <c r="F91" s="39">
        <f t="shared" si="245"/>
        <v>5.359661495</v>
      </c>
      <c r="G91" s="275">
        <f t="shared" si="245"/>
        <v>2.856328873</v>
      </c>
      <c r="H91" s="39">
        <f t="shared" si="245"/>
        <v>-3.06923626</v>
      </c>
      <c r="I91" s="275">
        <f t="shared" si="245"/>
        <v>-4.167720547</v>
      </c>
      <c r="J91" s="39">
        <f t="shared" si="245"/>
        <v>3.027522936</v>
      </c>
      <c r="K91" s="275">
        <f t="shared" si="245"/>
        <v>2.815694962</v>
      </c>
      <c r="L91" s="39">
        <f t="shared" si="245"/>
        <v>10.62937063</v>
      </c>
      <c r="M91" s="275">
        <f t="shared" si="245"/>
        <v>10.25673446</v>
      </c>
      <c r="N91" s="39">
        <f t="shared" si="245"/>
        <v>8.333333333</v>
      </c>
      <c r="O91" s="275">
        <f t="shared" si="245"/>
        <v>8.445296725</v>
      </c>
      <c r="P91" s="39">
        <f t="shared" si="245"/>
        <v>-20</v>
      </c>
      <c r="Q91" s="275">
        <f t="shared" si="245"/>
        <v>-18.52985449</v>
      </c>
      <c r="R91" s="39">
        <f t="shared" si="245"/>
        <v>175</v>
      </c>
      <c r="S91" s="275">
        <f t="shared" si="245"/>
        <v>110.633263</v>
      </c>
      <c r="T91" s="39" t="str">
        <f t="shared" si="245"/>
        <v/>
      </c>
      <c r="U91" s="275" t="str">
        <f t="shared" si="245"/>
        <v/>
      </c>
      <c r="V91" s="39">
        <f t="shared" si="245"/>
        <v>-1.235673352</v>
      </c>
      <c r="W91" s="275">
        <f t="shared" si="245"/>
        <v>6.646488998</v>
      </c>
      <c r="AA91" s="96" t="s">
        <v>61</v>
      </c>
      <c r="AB91" s="39">
        <f t="shared" ref="AB91:AW91" si="246">IF(ISBLANK(BB14),"",AB75/BB14*100)</f>
        <v>223.381295</v>
      </c>
      <c r="AC91" s="275">
        <f t="shared" si="246"/>
        <v>181.8555656</v>
      </c>
      <c r="AD91" s="39">
        <f t="shared" si="246"/>
        <v>54.48028674</v>
      </c>
      <c r="AE91" s="275">
        <f t="shared" si="246"/>
        <v>61.6799737</v>
      </c>
      <c r="AF91" s="39">
        <f t="shared" si="246"/>
        <v>25.26501767</v>
      </c>
      <c r="AG91" s="275">
        <f t="shared" si="246"/>
        <v>26.78048492</v>
      </c>
      <c r="AH91" s="39">
        <f t="shared" si="246"/>
        <v>26.90217391</v>
      </c>
      <c r="AI91" s="275">
        <f t="shared" si="246"/>
        <v>28.05390619</v>
      </c>
      <c r="AJ91" s="39">
        <f t="shared" si="246"/>
        <v>17.45689655</v>
      </c>
      <c r="AK91" s="275">
        <f t="shared" si="246"/>
        <v>19.49179012</v>
      </c>
      <c r="AL91" s="39">
        <f t="shared" si="246"/>
        <v>10.68111455</v>
      </c>
      <c r="AM91" s="275">
        <f t="shared" si="246"/>
        <v>10.63982453</v>
      </c>
      <c r="AN91" s="39">
        <f t="shared" si="246"/>
        <v>18.11023622</v>
      </c>
      <c r="AO91" s="275">
        <f t="shared" si="246"/>
        <v>16.82156917</v>
      </c>
      <c r="AP91" s="39">
        <f t="shared" si="246"/>
        <v>40</v>
      </c>
      <c r="AQ91" s="275">
        <f t="shared" si="246"/>
        <v>34.75417656</v>
      </c>
      <c r="AR91" s="39">
        <f t="shared" si="246"/>
        <v>300</v>
      </c>
      <c r="AS91" s="275">
        <f t="shared" si="246"/>
        <v>224.6440499</v>
      </c>
      <c r="AT91" s="39" t="str">
        <f t="shared" si="246"/>
        <v/>
      </c>
      <c r="AU91" s="275" t="str">
        <f t="shared" si="246"/>
        <v/>
      </c>
      <c r="AV91" s="39">
        <f t="shared" si="246"/>
        <v>36.82920853</v>
      </c>
      <c r="AW91" s="275">
        <f t="shared" si="246"/>
        <v>20.92002353</v>
      </c>
    </row>
    <row r="92" ht="15.75" customHeight="1">
      <c r="A92" s="96" t="s">
        <v>62</v>
      </c>
      <c r="B92" s="39">
        <f t="shared" ref="B92:W92" si="247">IF(ISBLANK(AB15),IF(B76="","","***"),B76/AB15*100)</f>
        <v>-30.65693431</v>
      </c>
      <c r="C92" s="275">
        <f t="shared" si="247"/>
        <v>-32.8170982</v>
      </c>
      <c r="D92" s="39">
        <f t="shared" si="247"/>
        <v>19.35483871</v>
      </c>
      <c r="E92" s="275">
        <f t="shared" si="247"/>
        <v>18.6627933</v>
      </c>
      <c r="F92" s="39">
        <f t="shared" si="247"/>
        <v>14.15929204</v>
      </c>
      <c r="G92" s="275">
        <f t="shared" si="247"/>
        <v>12.59620309</v>
      </c>
      <c r="H92" s="39">
        <f t="shared" si="247"/>
        <v>-2.283105023</v>
      </c>
      <c r="I92" s="275">
        <f t="shared" si="247"/>
        <v>-0.8501128541</v>
      </c>
      <c r="J92" s="39">
        <f t="shared" si="247"/>
        <v>3.821656051</v>
      </c>
      <c r="K92" s="275">
        <f t="shared" si="247"/>
        <v>4.071720132</v>
      </c>
      <c r="L92" s="39">
        <f t="shared" si="247"/>
        <v>-6.796116505</v>
      </c>
      <c r="M92" s="275">
        <f t="shared" si="247"/>
        <v>-6.936802036</v>
      </c>
      <c r="N92" s="39">
        <f t="shared" si="247"/>
        <v>-8.163265306</v>
      </c>
      <c r="O92" s="275">
        <f t="shared" si="247"/>
        <v>-8.738621223</v>
      </c>
      <c r="P92" s="39">
        <f t="shared" si="247"/>
        <v>-60</v>
      </c>
      <c r="Q92" s="275">
        <f t="shared" si="247"/>
        <v>-70.21185899</v>
      </c>
      <c r="R92" s="39">
        <f t="shared" si="247"/>
        <v>0</v>
      </c>
      <c r="S92" s="275">
        <f t="shared" si="247"/>
        <v>-1.308919774</v>
      </c>
      <c r="T92" s="39" t="str">
        <f t="shared" si="247"/>
        <v/>
      </c>
      <c r="U92" s="275" t="str">
        <f t="shared" si="247"/>
        <v/>
      </c>
      <c r="V92" s="39">
        <f t="shared" si="247"/>
        <v>-3.191489362</v>
      </c>
      <c r="W92" s="275">
        <f t="shared" si="247"/>
        <v>-7.596134072</v>
      </c>
      <c r="AA92" s="96" t="s">
        <v>62</v>
      </c>
      <c r="AB92" s="39">
        <f t="shared" ref="AB92:AW92" si="248">IF(ISBLANK(BB15),"",AB76/BB15*100)</f>
        <v>328.125</v>
      </c>
      <c r="AC92" s="275">
        <f t="shared" si="248"/>
        <v>251.4013504</v>
      </c>
      <c r="AD92" s="39">
        <f t="shared" si="248"/>
        <v>138.4615385</v>
      </c>
      <c r="AE92" s="275">
        <f t="shared" si="248"/>
        <v>153.4983362</v>
      </c>
      <c r="AF92" s="39">
        <f t="shared" si="248"/>
        <v>175.6097561</v>
      </c>
      <c r="AG92" s="275">
        <f t="shared" si="248"/>
        <v>164.5528325</v>
      </c>
      <c r="AH92" s="39">
        <f t="shared" si="248"/>
        <v>95.53571429</v>
      </c>
      <c r="AI92" s="275">
        <f t="shared" si="248"/>
        <v>102.3228069</v>
      </c>
      <c r="AJ92" s="39">
        <f t="shared" si="248"/>
        <v>72.52747253</v>
      </c>
      <c r="AK92" s="275">
        <f t="shared" si="248"/>
        <v>75.17003471</v>
      </c>
      <c r="AL92" s="39">
        <f t="shared" si="248"/>
        <v>114.5833333</v>
      </c>
      <c r="AM92" s="275">
        <f t="shared" si="248"/>
        <v>109.0947884</v>
      </c>
      <c r="AN92" s="39">
        <f t="shared" si="248"/>
        <v>44.11764706</v>
      </c>
      <c r="AO92" s="275">
        <f t="shared" si="248"/>
        <v>55.48258678</v>
      </c>
      <c r="AP92" s="39">
        <f t="shared" si="248"/>
        <v>400</v>
      </c>
      <c r="AQ92" s="275">
        <f t="shared" si="248"/>
        <v>483.5572139</v>
      </c>
      <c r="AR92" s="39" t="str">
        <f t="shared" si="248"/>
        <v/>
      </c>
      <c r="AS92" s="275" t="str">
        <f t="shared" si="248"/>
        <v/>
      </c>
      <c r="AT92" s="39" t="str">
        <f t="shared" si="248"/>
        <v/>
      </c>
      <c r="AU92" s="275" t="str">
        <f t="shared" si="248"/>
        <v/>
      </c>
      <c r="AV92" s="39">
        <f t="shared" si="248"/>
        <v>119.7402597</v>
      </c>
      <c r="AW92" s="275">
        <f t="shared" si="248"/>
        <v>97.12480596</v>
      </c>
    </row>
    <row r="93" ht="15.75" customHeight="1">
      <c r="A93" s="122" t="s">
        <v>65</v>
      </c>
      <c r="B93" s="58">
        <f t="shared" ref="B93:W93" si="249">IF(ISBLANK(AB16),IF(B77="","","***"),B77/AB16*100)</f>
        <v>-14.28571429</v>
      </c>
      <c r="C93" s="284">
        <f t="shared" si="249"/>
        <v>-21.0759771</v>
      </c>
      <c r="D93" s="58">
        <f t="shared" si="249"/>
        <v>-70</v>
      </c>
      <c r="E93" s="284">
        <f t="shared" si="249"/>
        <v>-73.0266597</v>
      </c>
      <c r="F93" s="58">
        <f t="shared" si="249"/>
        <v>-33.33333333</v>
      </c>
      <c r="G93" s="284">
        <f t="shared" si="249"/>
        <v>-21.25382263</v>
      </c>
      <c r="H93" s="58">
        <f t="shared" si="249"/>
        <v>-22.22222222</v>
      </c>
      <c r="I93" s="284">
        <f t="shared" si="249"/>
        <v>-25.55344575</v>
      </c>
      <c r="J93" s="58">
        <f t="shared" si="249"/>
        <v>0</v>
      </c>
      <c r="K93" s="284">
        <f t="shared" si="249"/>
        <v>-7.837582625</v>
      </c>
      <c r="L93" s="58">
        <f t="shared" si="249"/>
        <v>-66.66666667</v>
      </c>
      <c r="M93" s="284">
        <f t="shared" si="249"/>
        <v>-63.20423038</v>
      </c>
      <c r="N93" s="58">
        <f t="shared" si="249"/>
        <v>33.33333333</v>
      </c>
      <c r="O93" s="284">
        <f t="shared" si="249"/>
        <v>35.71631206</v>
      </c>
      <c r="P93" s="58">
        <f t="shared" si="249"/>
        <v>-100</v>
      </c>
      <c r="Q93" s="284">
        <f t="shared" si="249"/>
        <v>-100</v>
      </c>
      <c r="R93" s="58" t="str">
        <f t="shared" si="249"/>
        <v/>
      </c>
      <c r="S93" s="284" t="str">
        <f t="shared" si="249"/>
        <v/>
      </c>
      <c r="T93" s="58" t="str">
        <f t="shared" si="249"/>
        <v/>
      </c>
      <c r="U93" s="284" t="str">
        <f t="shared" si="249"/>
        <v/>
      </c>
      <c r="V93" s="58">
        <f t="shared" si="249"/>
        <v>-29.72972973</v>
      </c>
      <c r="W93" s="284">
        <f t="shared" si="249"/>
        <v>-32.76248986</v>
      </c>
      <c r="AA93" s="122" t="s">
        <v>65</v>
      </c>
      <c r="AB93" s="58">
        <f t="shared" ref="AB93:AW93" si="250">IF(ISBLANK(BB16),"",AB77/BB16*100)</f>
        <v>1300</v>
      </c>
      <c r="AC93" s="284">
        <f t="shared" si="250"/>
        <v>975.8075808</v>
      </c>
      <c r="AD93" s="58">
        <f t="shared" si="250"/>
        <v>900</v>
      </c>
      <c r="AE93" s="284">
        <f t="shared" si="250"/>
        <v>785.6481481</v>
      </c>
      <c r="AF93" s="58">
        <f t="shared" si="250"/>
        <v>200</v>
      </c>
      <c r="AG93" s="284">
        <f t="shared" si="250"/>
        <v>234.9551857</v>
      </c>
      <c r="AH93" s="58">
        <f t="shared" si="250"/>
        <v>125</v>
      </c>
      <c r="AI93" s="284">
        <f t="shared" si="250"/>
        <v>107.5946532</v>
      </c>
      <c r="AJ93" s="58">
        <f t="shared" si="250"/>
        <v>100</v>
      </c>
      <c r="AK93" s="284">
        <f t="shared" si="250"/>
        <v>104.3880823</v>
      </c>
      <c r="AL93" s="58">
        <f t="shared" si="250"/>
        <v>800</v>
      </c>
      <c r="AM93" s="284">
        <f t="shared" si="250"/>
        <v>840.4569892</v>
      </c>
      <c r="AN93" s="58">
        <f t="shared" si="250"/>
        <v>200</v>
      </c>
      <c r="AO93" s="284">
        <f t="shared" si="250"/>
        <v>159.1911765</v>
      </c>
      <c r="AP93" s="58" t="str">
        <f t="shared" si="250"/>
        <v/>
      </c>
      <c r="AQ93" s="284" t="str">
        <f t="shared" si="250"/>
        <v/>
      </c>
      <c r="AR93" s="58" t="str">
        <f t="shared" si="250"/>
        <v/>
      </c>
      <c r="AS93" s="284" t="str">
        <f t="shared" si="250"/>
        <v/>
      </c>
      <c r="AT93" s="58" t="str">
        <f t="shared" si="250"/>
        <v/>
      </c>
      <c r="AU93" s="284" t="str">
        <f t="shared" si="250"/>
        <v/>
      </c>
      <c r="AV93" s="58">
        <f t="shared" si="250"/>
        <v>270</v>
      </c>
      <c r="AW93" s="284">
        <f t="shared" si="250"/>
        <v>261.9412623</v>
      </c>
    </row>
    <row r="94" ht="15.75" customHeight="1">
      <c r="A94" s="130" t="s">
        <v>13</v>
      </c>
      <c r="B94" s="65">
        <f t="shared" ref="B94:W94" si="251">IF(ISBLANK(AB17),"",B78/AB17*100)</f>
        <v>-35.95107034</v>
      </c>
      <c r="C94" s="66">
        <f t="shared" si="251"/>
        <v>-28.71559015</v>
      </c>
      <c r="D94" s="65">
        <f t="shared" si="251"/>
        <v>2.907155287</v>
      </c>
      <c r="E94" s="66">
        <f t="shared" si="251"/>
        <v>2.247530725</v>
      </c>
      <c r="F94" s="65">
        <f t="shared" si="251"/>
        <v>3.499147453</v>
      </c>
      <c r="G94" s="66">
        <f t="shared" si="251"/>
        <v>2.551887988</v>
      </c>
      <c r="H94" s="65">
        <f t="shared" si="251"/>
        <v>-0.4891621415</v>
      </c>
      <c r="I94" s="66">
        <f t="shared" si="251"/>
        <v>-1.526314872</v>
      </c>
      <c r="J94" s="65">
        <f t="shared" si="251"/>
        <v>-4.835903978</v>
      </c>
      <c r="K94" s="66">
        <f t="shared" si="251"/>
        <v>-5.050123861</v>
      </c>
      <c r="L94" s="65">
        <f t="shared" si="251"/>
        <v>-8.643264519</v>
      </c>
      <c r="M94" s="66">
        <f t="shared" si="251"/>
        <v>-8.541407088</v>
      </c>
      <c r="N94" s="65">
        <f t="shared" si="251"/>
        <v>-7.26616447</v>
      </c>
      <c r="O94" s="66">
        <f t="shared" si="251"/>
        <v>-7.250586219</v>
      </c>
      <c r="P94" s="65">
        <f t="shared" si="251"/>
        <v>-4.512195122</v>
      </c>
      <c r="Q94" s="66">
        <f t="shared" si="251"/>
        <v>-5.531469624</v>
      </c>
      <c r="R94" s="65">
        <f t="shared" si="251"/>
        <v>-12.91866029</v>
      </c>
      <c r="S94" s="66">
        <f t="shared" si="251"/>
        <v>-15.37291246</v>
      </c>
      <c r="T94" s="65">
        <f t="shared" si="251"/>
        <v>-25</v>
      </c>
      <c r="U94" s="66">
        <f t="shared" si="251"/>
        <v>-36.40295992</v>
      </c>
      <c r="V94" s="65">
        <f t="shared" si="251"/>
        <v>-9.899789128</v>
      </c>
      <c r="W94" s="66">
        <f t="shared" si="251"/>
        <v>-7.022201616</v>
      </c>
      <c r="AA94" s="130" t="s">
        <v>13</v>
      </c>
      <c r="AB94" s="65">
        <f t="shared" ref="AB94:AW94" si="252">IF(ISBLANK(BB17),"",AB78/BB17*100)</f>
        <v>176.556157</v>
      </c>
      <c r="AC94" s="66">
        <f t="shared" si="252"/>
        <v>128.4834314</v>
      </c>
      <c r="AD94" s="65">
        <f t="shared" si="252"/>
        <v>41.70293008</v>
      </c>
      <c r="AE94" s="66">
        <f t="shared" si="252"/>
        <v>47.71293672</v>
      </c>
      <c r="AF94" s="65">
        <f t="shared" si="252"/>
        <v>19.60453981</v>
      </c>
      <c r="AG94" s="66">
        <f t="shared" si="252"/>
        <v>21.5873645</v>
      </c>
      <c r="AH94" s="65">
        <f t="shared" si="252"/>
        <v>6.867776126</v>
      </c>
      <c r="AI94" s="66">
        <f t="shared" si="252"/>
        <v>8.068546226</v>
      </c>
      <c r="AJ94" s="65">
        <f t="shared" si="252"/>
        <v>-0.3639724999</v>
      </c>
      <c r="AK94" s="66">
        <f t="shared" si="252"/>
        <v>0.2830903855</v>
      </c>
      <c r="AL94" s="65">
        <f t="shared" si="252"/>
        <v>-3.764687693</v>
      </c>
      <c r="AM94" s="66">
        <f t="shared" si="252"/>
        <v>-3.595552033</v>
      </c>
      <c r="AN94" s="65">
        <f t="shared" si="252"/>
        <v>-6.44545588</v>
      </c>
      <c r="AO94" s="66">
        <f t="shared" si="252"/>
        <v>-6.366614656</v>
      </c>
      <c r="AP94" s="65">
        <f t="shared" si="252"/>
        <v>-7.449209932</v>
      </c>
      <c r="AQ94" s="66">
        <f t="shared" si="252"/>
        <v>-7.615523521</v>
      </c>
      <c r="AR94" s="65">
        <f t="shared" si="252"/>
        <v>1.951219512</v>
      </c>
      <c r="AS94" s="66">
        <f t="shared" si="252"/>
        <v>-1.957099306</v>
      </c>
      <c r="AT94" s="65">
        <f t="shared" si="252"/>
        <v>33.33333333</v>
      </c>
      <c r="AU94" s="66">
        <f t="shared" si="252"/>
        <v>58.44805027</v>
      </c>
      <c r="AV94" s="65">
        <f t="shared" si="252"/>
        <v>24.55286065</v>
      </c>
      <c r="AW94" s="66">
        <f t="shared" si="252"/>
        <v>-0.8254896011</v>
      </c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2">
    <mergeCell ref="P4:Q4"/>
    <mergeCell ref="R4:S4"/>
    <mergeCell ref="T4:U4"/>
    <mergeCell ref="V4:W4"/>
    <mergeCell ref="AB4:AC4"/>
    <mergeCell ref="AD4:AE4"/>
    <mergeCell ref="AF4:AG4"/>
    <mergeCell ref="AV4:AW4"/>
    <mergeCell ref="BB4:BC4"/>
    <mergeCell ref="BD4:BE4"/>
    <mergeCell ref="BF4:BG4"/>
    <mergeCell ref="BH4:BI4"/>
    <mergeCell ref="BJ4:BK4"/>
    <mergeCell ref="BL4:BM4"/>
    <mergeCell ref="B4:C4"/>
    <mergeCell ref="D4:E4"/>
    <mergeCell ref="F4:G4"/>
    <mergeCell ref="H4:I4"/>
    <mergeCell ref="J4:K4"/>
    <mergeCell ref="L4:M4"/>
    <mergeCell ref="N4:O4"/>
    <mergeCell ref="AB19:AW19"/>
    <mergeCell ref="AB32:AW32"/>
    <mergeCell ref="AH4:AI4"/>
    <mergeCell ref="AJ4:AK4"/>
    <mergeCell ref="AL4:AM4"/>
    <mergeCell ref="AN4:AO4"/>
    <mergeCell ref="AP4:AQ4"/>
    <mergeCell ref="AR4:AS4"/>
    <mergeCell ref="AT4:AU4"/>
    <mergeCell ref="L33:M33"/>
    <mergeCell ref="N33:O33"/>
    <mergeCell ref="AB33:AC33"/>
    <mergeCell ref="AD33:AE33"/>
    <mergeCell ref="AF33:AG33"/>
    <mergeCell ref="AH33:AI33"/>
    <mergeCell ref="AJ33:AK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N4:BO4"/>
    <mergeCell ref="BP4:BQ4"/>
    <mergeCell ref="BR4:BS4"/>
    <mergeCell ref="BT4:BU4"/>
    <mergeCell ref="BV4:BW4"/>
    <mergeCell ref="BB19:BW19"/>
    <mergeCell ref="BB32:BW32"/>
    <mergeCell ref="BJ48:BK48"/>
    <mergeCell ref="BL48:BM48"/>
    <mergeCell ref="BN48:BO48"/>
    <mergeCell ref="BP48:BQ48"/>
    <mergeCell ref="BR48:BS48"/>
    <mergeCell ref="BT48:BU48"/>
    <mergeCell ref="AB47:AW47"/>
    <mergeCell ref="BB47:BW47"/>
    <mergeCell ref="AB48:AC48"/>
    <mergeCell ref="AD48:AE48"/>
    <mergeCell ref="AF48:AG48"/>
    <mergeCell ref="AH48:AI48"/>
    <mergeCell ref="AJ48:AK48"/>
    <mergeCell ref="BV48:BW48"/>
    <mergeCell ref="BD33:BE33"/>
    <mergeCell ref="BF33:BG33"/>
    <mergeCell ref="AL33:AM33"/>
    <mergeCell ref="AN33:AO33"/>
    <mergeCell ref="AP33:AQ33"/>
    <mergeCell ref="AR33:AS33"/>
    <mergeCell ref="AT33:AU33"/>
    <mergeCell ref="AV33:AW33"/>
    <mergeCell ref="BB33:BC33"/>
    <mergeCell ref="AL48:AM48"/>
    <mergeCell ref="AN48:AO48"/>
    <mergeCell ref="AP48:AQ48"/>
    <mergeCell ref="AR48:AS48"/>
    <mergeCell ref="AT48:AU48"/>
    <mergeCell ref="AV48:AW48"/>
    <mergeCell ref="BB48:BC48"/>
    <mergeCell ref="BD48:BE48"/>
    <mergeCell ref="BF48:BG48"/>
    <mergeCell ref="BH48:BI48"/>
    <mergeCell ref="AT65:AU65"/>
    <mergeCell ref="AV65:AW65"/>
    <mergeCell ref="AF65:AG65"/>
    <mergeCell ref="AH65:AI65"/>
    <mergeCell ref="AJ65:AK65"/>
    <mergeCell ref="AL65:AM65"/>
    <mergeCell ref="AN65:AO65"/>
    <mergeCell ref="AP65:AQ65"/>
    <mergeCell ref="AR65:AS65"/>
    <mergeCell ref="B65:C65"/>
    <mergeCell ref="B81:C81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AB81:AC81"/>
    <mergeCell ref="AD81:AE81"/>
    <mergeCell ref="AT81:AU81"/>
    <mergeCell ref="AV81:AW81"/>
    <mergeCell ref="AF81:AG81"/>
    <mergeCell ref="AH81:AI81"/>
    <mergeCell ref="AJ81:AK81"/>
    <mergeCell ref="AL81:AM81"/>
    <mergeCell ref="AN81:AO81"/>
    <mergeCell ref="AP81:AQ81"/>
    <mergeCell ref="AR81:AS81"/>
    <mergeCell ref="P33:Q33"/>
    <mergeCell ref="R33:S33"/>
    <mergeCell ref="T33:U33"/>
    <mergeCell ref="V33:W33"/>
    <mergeCell ref="B19:W19"/>
    <mergeCell ref="B32:W32"/>
    <mergeCell ref="B33:C33"/>
    <mergeCell ref="D33:E33"/>
    <mergeCell ref="F33:G33"/>
    <mergeCell ref="H33:I33"/>
    <mergeCell ref="J33:K33"/>
    <mergeCell ref="R48:S48"/>
    <mergeCell ref="T48:U48"/>
    <mergeCell ref="B47:W47"/>
    <mergeCell ref="B48:C48"/>
    <mergeCell ref="D48:E48"/>
    <mergeCell ref="F48:G48"/>
    <mergeCell ref="H48:I48"/>
    <mergeCell ref="J48:K48"/>
    <mergeCell ref="L48:M48"/>
    <mergeCell ref="V48:W48"/>
    <mergeCell ref="L65:M65"/>
    <mergeCell ref="N65:O65"/>
    <mergeCell ref="R65:S65"/>
    <mergeCell ref="T65:U65"/>
    <mergeCell ref="V65:W65"/>
    <mergeCell ref="AB65:AC65"/>
    <mergeCell ref="AD65:AE65"/>
    <mergeCell ref="N48:O48"/>
    <mergeCell ref="P48:Q48"/>
    <mergeCell ref="D65:E65"/>
    <mergeCell ref="F65:G65"/>
    <mergeCell ref="H65:I65"/>
    <mergeCell ref="J65:K65"/>
    <mergeCell ref="P65:Q65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13" width="8.71"/>
    <col customWidth="1" min="14" max="14" width="12.0"/>
    <col customWidth="1" min="15" max="15" width="9.57"/>
    <col customWidth="1" min="16" max="21" width="8.57"/>
    <col customWidth="1" min="22" max="22" width="9.43"/>
    <col customWidth="1" min="23" max="23" width="10.43"/>
    <col customWidth="1" min="24" max="24" width="10.0"/>
    <col customWidth="1" min="25" max="25" width="8.57"/>
    <col customWidth="1" min="26" max="26" width="8.71"/>
    <col customWidth="1" min="27" max="27" width="10.57"/>
    <col customWidth="1" min="28" max="28" width="9.57"/>
    <col customWidth="1" min="29" max="34" width="8.57"/>
    <col customWidth="1" min="35" max="35" width="9.43"/>
    <col customWidth="1" min="36" max="36" width="10.43"/>
    <col customWidth="1" min="37" max="37" width="10.0"/>
    <col customWidth="1" min="38" max="38" width="8.57"/>
  </cols>
  <sheetData>
    <row r="1">
      <c r="A1" s="144" t="s">
        <v>75</v>
      </c>
      <c r="N1" s="144" t="s">
        <v>76</v>
      </c>
      <c r="AA1" s="144" t="s">
        <v>77</v>
      </c>
    </row>
    <row r="2">
      <c r="A2" s="3" t="s">
        <v>6</v>
      </c>
      <c r="N2" s="3" t="s">
        <v>7</v>
      </c>
      <c r="AA2" s="3" t="s">
        <v>8</v>
      </c>
    </row>
    <row r="3" ht="18.75" customHeight="1">
      <c r="A3" s="144" t="s">
        <v>78</v>
      </c>
      <c r="N3" s="144" t="s">
        <v>78</v>
      </c>
      <c r="AA3" s="144" t="s">
        <v>78</v>
      </c>
    </row>
    <row r="4">
      <c r="A4" s="145"/>
      <c r="B4" s="146" t="s">
        <v>25</v>
      </c>
      <c r="C4" s="146" t="s">
        <v>28</v>
      </c>
      <c r="D4" s="146" t="s">
        <v>29</v>
      </c>
      <c r="E4" s="146" t="s">
        <v>30</v>
      </c>
      <c r="F4" s="146" t="s">
        <v>31</v>
      </c>
      <c r="G4" s="146" t="s">
        <v>32</v>
      </c>
      <c r="H4" s="146" t="s">
        <v>33</v>
      </c>
      <c r="I4" s="146" t="s">
        <v>34</v>
      </c>
      <c r="J4" s="146" t="s">
        <v>35</v>
      </c>
      <c r="K4" s="146" t="s">
        <v>36</v>
      </c>
      <c r="L4" s="147" t="s">
        <v>13</v>
      </c>
      <c r="N4" s="145"/>
      <c r="O4" s="146" t="s">
        <v>25</v>
      </c>
      <c r="P4" s="146" t="s">
        <v>28</v>
      </c>
      <c r="Q4" s="146" t="s">
        <v>29</v>
      </c>
      <c r="R4" s="146" t="s">
        <v>30</v>
      </c>
      <c r="S4" s="146" t="s">
        <v>31</v>
      </c>
      <c r="T4" s="146" t="s">
        <v>32</v>
      </c>
      <c r="U4" s="146" t="s">
        <v>33</v>
      </c>
      <c r="V4" s="146" t="s">
        <v>34</v>
      </c>
      <c r="W4" s="146" t="s">
        <v>35</v>
      </c>
      <c r="X4" s="146" t="s">
        <v>36</v>
      </c>
      <c r="Y4" s="147" t="s">
        <v>13</v>
      </c>
      <c r="AA4" s="145"/>
      <c r="AB4" s="146" t="s">
        <v>25</v>
      </c>
      <c r="AC4" s="146" t="s">
        <v>28</v>
      </c>
      <c r="AD4" s="146" t="s">
        <v>29</v>
      </c>
      <c r="AE4" s="146" t="s">
        <v>30</v>
      </c>
      <c r="AF4" s="146" t="s">
        <v>31</v>
      </c>
      <c r="AG4" s="146" t="s">
        <v>32</v>
      </c>
      <c r="AH4" s="146" t="s">
        <v>33</v>
      </c>
      <c r="AI4" s="146" t="s">
        <v>34</v>
      </c>
      <c r="AJ4" s="146" t="s">
        <v>35</v>
      </c>
      <c r="AK4" s="146" t="s">
        <v>36</v>
      </c>
      <c r="AL4" s="147" t="s">
        <v>13</v>
      </c>
    </row>
    <row r="5">
      <c r="A5" s="151" t="s">
        <v>79</v>
      </c>
      <c r="B5" s="153" t="s">
        <v>21</v>
      </c>
      <c r="C5" s="155"/>
      <c r="D5" s="155"/>
      <c r="E5" s="155"/>
      <c r="F5" s="155"/>
      <c r="G5" s="155"/>
      <c r="H5" s="155"/>
      <c r="I5" s="155"/>
      <c r="J5" s="155"/>
      <c r="K5" s="155"/>
      <c r="L5" s="156"/>
      <c r="N5" s="151" t="s">
        <v>79</v>
      </c>
      <c r="O5" s="153" t="s">
        <v>21</v>
      </c>
      <c r="P5" s="155"/>
      <c r="Q5" s="155"/>
      <c r="R5" s="155"/>
      <c r="S5" s="155"/>
      <c r="T5" s="155"/>
      <c r="U5" s="155"/>
      <c r="V5" s="155"/>
      <c r="W5" s="155"/>
      <c r="X5" s="155"/>
      <c r="Y5" s="156"/>
      <c r="AA5" s="151" t="s">
        <v>79</v>
      </c>
      <c r="AB5" s="153" t="s">
        <v>21</v>
      </c>
      <c r="AC5" s="155"/>
      <c r="AD5" s="155"/>
      <c r="AE5" s="155"/>
      <c r="AF5" s="155"/>
      <c r="AG5" s="155"/>
      <c r="AH5" s="155"/>
      <c r="AI5" s="155"/>
      <c r="AJ5" s="155"/>
      <c r="AK5" s="155"/>
      <c r="AL5" s="156"/>
    </row>
    <row r="6">
      <c r="A6" s="159" t="s">
        <v>80</v>
      </c>
      <c r="B6" s="160">
        <v>3298.0</v>
      </c>
      <c r="C6" s="160">
        <v>2383.0</v>
      </c>
      <c r="D6" s="160">
        <v>3352.0</v>
      </c>
      <c r="E6" s="160">
        <v>5404.0</v>
      </c>
      <c r="F6" s="160">
        <v>3891.0</v>
      </c>
      <c r="G6" s="160">
        <v>2582.0</v>
      </c>
      <c r="H6" s="160">
        <v>1245.0</v>
      </c>
      <c r="I6" s="160">
        <v>147.0</v>
      </c>
      <c r="J6" s="160">
        <v>30.0</v>
      </c>
      <c r="K6" s="160">
        <v>1.0</v>
      </c>
      <c r="L6" s="161">
        <f t="shared" ref="L6:L20" si="1">SUM(B6:K6)</f>
        <v>22333</v>
      </c>
      <c r="N6" s="159" t="s">
        <v>81</v>
      </c>
      <c r="O6" s="160">
        <v>8651.0</v>
      </c>
      <c r="P6" s="160">
        <v>3074.0</v>
      </c>
      <c r="Q6" s="160">
        <v>3869.0</v>
      </c>
      <c r="R6" s="160">
        <v>5718.0</v>
      </c>
      <c r="S6" s="160">
        <v>4100.0</v>
      </c>
      <c r="T6" s="160">
        <v>2749.0</v>
      </c>
      <c r="U6" s="160">
        <v>1317.0</v>
      </c>
      <c r="V6" s="160">
        <v>152.0</v>
      </c>
      <c r="W6" s="160">
        <v>36.0</v>
      </c>
      <c r="X6" s="160">
        <v>2.0</v>
      </c>
      <c r="Y6" s="161">
        <v>29668.0</v>
      </c>
      <c r="AA6" s="159" t="s">
        <v>81</v>
      </c>
      <c r="AB6" s="160">
        <v>496.0</v>
      </c>
      <c r="AC6" s="160">
        <v>963.0</v>
      </c>
      <c r="AD6" s="160">
        <v>3026.0</v>
      </c>
      <c r="AE6" s="160">
        <v>5363.0</v>
      </c>
      <c r="AF6" s="160">
        <v>4261.0</v>
      </c>
      <c r="AG6" s="160">
        <v>2891.0</v>
      </c>
      <c r="AH6" s="160">
        <v>1474.0</v>
      </c>
      <c r="AI6" s="160">
        <v>168.0</v>
      </c>
      <c r="AJ6" s="160">
        <v>36.0</v>
      </c>
      <c r="AK6" s="160">
        <v>3.0</v>
      </c>
      <c r="AL6" s="161">
        <v>18681.0</v>
      </c>
    </row>
    <row r="7">
      <c r="A7" s="162" t="s">
        <v>82</v>
      </c>
      <c r="B7" s="163">
        <v>137.0</v>
      </c>
      <c r="C7" s="163">
        <v>116.0</v>
      </c>
      <c r="D7" s="163">
        <v>253.0</v>
      </c>
      <c r="E7" s="163">
        <v>444.0</v>
      </c>
      <c r="F7" s="163">
        <v>393.0</v>
      </c>
      <c r="G7" s="163">
        <v>268.0</v>
      </c>
      <c r="H7" s="163">
        <v>133.0</v>
      </c>
      <c r="I7" s="163">
        <v>13.0</v>
      </c>
      <c r="J7" s="163">
        <v>2.0</v>
      </c>
      <c r="K7" s="163"/>
      <c r="L7" s="164">
        <f t="shared" si="1"/>
        <v>1759</v>
      </c>
      <c r="N7" s="162" t="s">
        <v>83</v>
      </c>
      <c r="O7" s="163">
        <v>357.0</v>
      </c>
      <c r="P7" s="163">
        <v>193.0</v>
      </c>
      <c r="Q7" s="163">
        <v>268.0</v>
      </c>
      <c r="R7" s="163">
        <v>451.0</v>
      </c>
      <c r="S7" s="163">
        <v>415.0</v>
      </c>
      <c r="T7" s="163">
        <v>287.0</v>
      </c>
      <c r="U7" s="163">
        <v>150.0</v>
      </c>
      <c r="V7" s="163">
        <v>14.0</v>
      </c>
      <c r="W7" s="163">
        <v>2.0</v>
      </c>
      <c r="X7" s="163"/>
      <c r="Y7" s="164">
        <v>2137.0</v>
      </c>
      <c r="AA7" s="162" t="s">
        <v>83</v>
      </c>
      <c r="AB7" s="163">
        <v>28.0</v>
      </c>
      <c r="AC7" s="163">
        <v>53.0</v>
      </c>
      <c r="AD7" s="163">
        <v>193.0</v>
      </c>
      <c r="AE7" s="163">
        <v>402.0</v>
      </c>
      <c r="AF7" s="163">
        <v>478.0</v>
      </c>
      <c r="AG7" s="163">
        <v>329.0</v>
      </c>
      <c r="AH7" s="163">
        <v>179.0</v>
      </c>
      <c r="AI7" s="163">
        <v>14.0</v>
      </c>
      <c r="AJ7" s="163">
        <v>3.0</v>
      </c>
      <c r="AK7" s="163"/>
      <c r="AL7" s="164">
        <v>1679.0</v>
      </c>
    </row>
    <row r="8">
      <c r="A8" s="162" t="s">
        <v>84</v>
      </c>
      <c r="B8" s="163">
        <v>260.0</v>
      </c>
      <c r="C8" s="163">
        <v>190.0</v>
      </c>
      <c r="D8" s="163">
        <v>258.0</v>
      </c>
      <c r="E8" s="163">
        <v>419.0</v>
      </c>
      <c r="F8" s="163">
        <v>373.0</v>
      </c>
      <c r="G8" s="163">
        <v>250.0</v>
      </c>
      <c r="H8" s="163">
        <v>138.0</v>
      </c>
      <c r="I8" s="163">
        <v>28.0</v>
      </c>
      <c r="J8" s="163">
        <v>8.0</v>
      </c>
      <c r="K8" s="163"/>
      <c r="L8" s="164">
        <f t="shared" si="1"/>
        <v>1924</v>
      </c>
      <c r="N8" s="162" t="s">
        <v>85</v>
      </c>
      <c r="O8" s="163">
        <v>768.0</v>
      </c>
      <c r="P8" s="163">
        <v>247.0</v>
      </c>
      <c r="Q8" s="163">
        <v>296.0</v>
      </c>
      <c r="R8" s="163">
        <v>611.0</v>
      </c>
      <c r="S8" s="163">
        <v>526.0</v>
      </c>
      <c r="T8" s="163">
        <v>361.0</v>
      </c>
      <c r="U8" s="163">
        <v>211.0</v>
      </c>
      <c r="V8" s="163">
        <v>33.0</v>
      </c>
      <c r="W8" s="163">
        <v>15.0</v>
      </c>
      <c r="X8" s="163"/>
      <c r="Y8" s="164">
        <v>3068.0</v>
      </c>
      <c r="AA8" s="162" t="s">
        <v>85</v>
      </c>
      <c r="AB8" s="163">
        <v>51.0</v>
      </c>
      <c r="AC8" s="163">
        <v>85.0</v>
      </c>
      <c r="AD8" s="163">
        <v>284.0</v>
      </c>
      <c r="AE8" s="163">
        <v>619.0</v>
      </c>
      <c r="AF8" s="163">
        <v>582.0</v>
      </c>
      <c r="AG8" s="163">
        <v>420.0</v>
      </c>
      <c r="AH8" s="163">
        <v>250.0</v>
      </c>
      <c r="AI8" s="163">
        <v>47.0</v>
      </c>
      <c r="AJ8" s="163">
        <v>13.0</v>
      </c>
      <c r="AK8" s="163"/>
      <c r="AL8" s="164">
        <v>2351.0</v>
      </c>
    </row>
    <row r="9">
      <c r="A9" s="162" t="s">
        <v>86</v>
      </c>
      <c r="B9" s="163">
        <v>355.0</v>
      </c>
      <c r="C9" s="163">
        <v>209.0</v>
      </c>
      <c r="D9" s="163">
        <v>346.0</v>
      </c>
      <c r="E9" s="163">
        <v>689.0</v>
      </c>
      <c r="F9" s="163">
        <v>592.0</v>
      </c>
      <c r="G9" s="163">
        <v>397.0</v>
      </c>
      <c r="H9" s="163">
        <v>219.0</v>
      </c>
      <c r="I9" s="163">
        <v>33.0</v>
      </c>
      <c r="J9" s="163">
        <v>14.0</v>
      </c>
      <c r="K9" s="163"/>
      <c r="L9" s="164">
        <f t="shared" si="1"/>
        <v>2854</v>
      </c>
      <c r="N9" s="162" t="s">
        <v>87</v>
      </c>
      <c r="O9" s="163">
        <v>539.0</v>
      </c>
      <c r="P9" s="163">
        <v>226.0</v>
      </c>
      <c r="Q9" s="163">
        <v>419.0</v>
      </c>
      <c r="R9" s="163">
        <v>798.0</v>
      </c>
      <c r="S9" s="163">
        <v>613.0</v>
      </c>
      <c r="T9" s="163">
        <v>429.0</v>
      </c>
      <c r="U9" s="163">
        <v>199.0</v>
      </c>
      <c r="V9" s="163">
        <v>36.0</v>
      </c>
      <c r="W9" s="163">
        <v>13.0</v>
      </c>
      <c r="X9" s="163"/>
      <c r="Y9" s="164">
        <v>3272.0</v>
      </c>
      <c r="AA9" s="162" t="s">
        <v>87</v>
      </c>
      <c r="AB9" s="163">
        <v>37.0</v>
      </c>
      <c r="AC9" s="163">
        <v>98.0</v>
      </c>
      <c r="AD9" s="163">
        <v>383.0</v>
      </c>
      <c r="AE9" s="163">
        <v>873.0</v>
      </c>
      <c r="AF9" s="163">
        <v>692.0</v>
      </c>
      <c r="AG9" s="163">
        <v>480.0</v>
      </c>
      <c r="AH9" s="163">
        <v>230.0</v>
      </c>
      <c r="AI9" s="163">
        <v>43.0</v>
      </c>
      <c r="AJ9" s="163">
        <v>9.0</v>
      </c>
      <c r="AK9" s="163"/>
      <c r="AL9" s="164">
        <v>2845.0</v>
      </c>
    </row>
    <row r="10">
      <c r="A10" s="162" t="s">
        <v>88</v>
      </c>
      <c r="B10" s="163">
        <v>283.0</v>
      </c>
      <c r="C10" s="163">
        <v>166.0</v>
      </c>
      <c r="D10" s="163">
        <v>307.0</v>
      </c>
      <c r="E10" s="163">
        <v>552.0</v>
      </c>
      <c r="F10" s="163">
        <v>501.0</v>
      </c>
      <c r="G10" s="163">
        <v>362.0</v>
      </c>
      <c r="H10" s="163">
        <v>244.0</v>
      </c>
      <c r="I10" s="163">
        <v>34.0</v>
      </c>
      <c r="J10" s="163">
        <v>10.0</v>
      </c>
      <c r="K10" s="163"/>
      <c r="L10" s="164">
        <f t="shared" si="1"/>
        <v>2459</v>
      </c>
      <c r="N10" s="162" t="s">
        <v>89</v>
      </c>
      <c r="O10" s="163">
        <v>426.0</v>
      </c>
      <c r="P10" s="163">
        <v>161.0</v>
      </c>
      <c r="Q10" s="163">
        <v>316.0</v>
      </c>
      <c r="R10" s="163">
        <v>602.0</v>
      </c>
      <c r="S10" s="163">
        <v>516.0</v>
      </c>
      <c r="T10" s="163">
        <v>405.0</v>
      </c>
      <c r="U10" s="163">
        <v>240.0</v>
      </c>
      <c r="V10" s="163">
        <v>41.0</v>
      </c>
      <c r="W10" s="163">
        <v>9.0</v>
      </c>
      <c r="X10" s="163"/>
      <c r="Y10" s="164">
        <v>2716.0</v>
      </c>
      <c r="AA10" s="162" t="s">
        <v>89</v>
      </c>
      <c r="AB10" s="163">
        <v>35.0</v>
      </c>
      <c r="AC10" s="163">
        <v>63.0</v>
      </c>
      <c r="AD10" s="163">
        <v>275.0</v>
      </c>
      <c r="AE10" s="163">
        <v>623.0</v>
      </c>
      <c r="AF10" s="163">
        <v>581.0</v>
      </c>
      <c r="AG10" s="163">
        <v>497.0</v>
      </c>
      <c r="AH10" s="163">
        <v>285.0</v>
      </c>
      <c r="AI10" s="163">
        <v>48.0</v>
      </c>
      <c r="AJ10" s="163">
        <v>8.0</v>
      </c>
      <c r="AK10" s="163">
        <v>1.0</v>
      </c>
      <c r="AL10" s="164">
        <v>2416.0</v>
      </c>
    </row>
    <row r="11">
      <c r="A11" s="162" t="s">
        <v>90</v>
      </c>
      <c r="B11" s="163">
        <v>216.0</v>
      </c>
      <c r="C11" s="163">
        <v>167.0</v>
      </c>
      <c r="D11" s="163">
        <v>283.0</v>
      </c>
      <c r="E11" s="163">
        <v>540.0</v>
      </c>
      <c r="F11" s="163">
        <v>434.0</v>
      </c>
      <c r="G11" s="163">
        <v>337.0</v>
      </c>
      <c r="H11" s="163">
        <v>142.0</v>
      </c>
      <c r="I11" s="163">
        <v>25.0</v>
      </c>
      <c r="J11" s="163">
        <v>11.0</v>
      </c>
      <c r="K11" s="163"/>
      <c r="L11" s="164">
        <f t="shared" si="1"/>
        <v>2155</v>
      </c>
      <c r="N11" s="162" t="s">
        <v>91</v>
      </c>
      <c r="O11" s="163">
        <v>743.0</v>
      </c>
      <c r="P11" s="163">
        <v>290.0</v>
      </c>
      <c r="Q11" s="163">
        <v>363.0</v>
      </c>
      <c r="R11" s="163">
        <v>702.0</v>
      </c>
      <c r="S11" s="163">
        <v>572.0</v>
      </c>
      <c r="T11" s="163">
        <v>455.0</v>
      </c>
      <c r="U11" s="163">
        <v>208.0</v>
      </c>
      <c r="V11" s="163">
        <v>33.0</v>
      </c>
      <c r="W11" s="163">
        <v>13.0</v>
      </c>
      <c r="X11" s="163"/>
      <c r="Y11" s="164">
        <v>3379.0</v>
      </c>
      <c r="AA11" s="162" t="s">
        <v>91</v>
      </c>
      <c r="AB11" s="163">
        <v>41.0</v>
      </c>
      <c r="AC11" s="163">
        <v>81.0</v>
      </c>
      <c r="AD11" s="163">
        <v>347.0</v>
      </c>
      <c r="AE11" s="163">
        <v>721.0</v>
      </c>
      <c r="AF11" s="163">
        <v>628.0</v>
      </c>
      <c r="AG11" s="163">
        <v>526.0</v>
      </c>
      <c r="AH11" s="163">
        <v>237.0</v>
      </c>
      <c r="AI11" s="163">
        <v>37.0</v>
      </c>
      <c r="AJ11" s="163">
        <v>6.0</v>
      </c>
      <c r="AK11" s="163"/>
      <c r="AL11" s="164">
        <v>2624.0</v>
      </c>
    </row>
    <row r="12">
      <c r="A12" s="162" t="s">
        <v>92</v>
      </c>
      <c r="B12" s="163">
        <v>503.0</v>
      </c>
      <c r="C12" s="163">
        <v>400.0</v>
      </c>
      <c r="D12" s="163">
        <v>626.0</v>
      </c>
      <c r="E12" s="163">
        <v>1122.0</v>
      </c>
      <c r="F12" s="163">
        <v>916.0</v>
      </c>
      <c r="G12" s="163">
        <v>633.0</v>
      </c>
      <c r="H12" s="163">
        <v>367.0</v>
      </c>
      <c r="I12" s="163">
        <v>57.0</v>
      </c>
      <c r="J12" s="163">
        <v>12.0</v>
      </c>
      <c r="K12" s="163"/>
      <c r="L12" s="164">
        <f t="shared" si="1"/>
        <v>4636</v>
      </c>
      <c r="N12" s="162" t="s">
        <v>93</v>
      </c>
      <c r="O12" s="163">
        <v>1127.0</v>
      </c>
      <c r="P12" s="163">
        <v>430.0</v>
      </c>
      <c r="Q12" s="163">
        <v>609.0</v>
      </c>
      <c r="R12" s="163">
        <v>1212.0</v>
      </c>
      <c r="S12" s="163">
        <v>968.0</v>
      </c>
      <c r="T12" s="163">
        <v>685.0</v>
      </c>
      <c r="U12" s="163">
        <v>384.0</v>
      </c>
      <c r="V12" s="163">
        <v>53.0</v>
      </c>
      <c r="W12" s="163">
        <v>11.0</v>
      </c>
      <c r="X12" s="163"/>
      <c r="Y12" s="164">
        <v>5479.0</v>
      </c>
      <c r="AA12" s="162" t="s">
        <v>93</v>
      </c>
      <c r="AB12" s="163">
        <v>77.0</v>
      </c>
      <c r="AC12" s="163">
        <v>148.0</v>
      </c>
      <c r="AD12" s="163">
        <v>567.0</v>
      </c>
      <c r="AE12" s="163">
        <v>1240.0</v>
      </c>
      <c r="AF12" s="163">
        <v>1046.0</v>
      </c>
      <c r="AG12" s="163">
        <v>806.0</v>
      </c>
      <c r="AH12" s="163">
        <v>466.0</v>
      </c>
      <c r="AI12" s="163">
        <v>52.0</v>
      </c>
      <c r="AJ12" s="163">
        <v>15.0</v>
      </c>
      <c r="AK12" s="163"/>
      <c r="AL12" s="164">
        <v>4417.0</v>
      </c>
    </row>
    <row r="13">
      <c r="A13" s="162" t="s">
        <v>94</v>
      </c>
      <c r="B13" s="163">
        <v>506.0</v>
      </c>
      <c r="C13" s="163">
        <v>360.0</v>
      </c>
      <c r="D13" s="163">
        <v>502.0</v>
      </c>
      <c r="E13" s="163">
        <v>790.0</v>
      </c>
      <c r="F13" s="163">
        <v>553.0</v>
      </c>
      <c r="G13" s="163">
        <v>371.0</v>
      </c>
      <c r="H13" s="163">
        <v>180.0</v>
      </c>
      <c r="I13" s="163">
        <v>22.0</v>
      </c>
      <c r="J13" s="163">
        <v>5.0</v>
      </c>
      <c r="K13" s="163"/>
      <c r="L13" s="164">
        <f t="shared" si="1"/>
        <v>3289</v>
      </c>
      <c r="N13" s="162" t="s">
        <v>95</v>
      </c>
      <c r="O13" s="163">
        <v>862.0</v>
      </c>
      <c r="P13" s="163">
        <v>456.0</v>
      </c>
      <c r="Q13" s="163">
        <v>600.0</v>
      </c>
      <c r="R13" s="163">
        <v>928.0</v>
      </c>
      <c r="S13" s="163">
        <v>629.0</v>
      </c>
      <c r="T13" s="163">
        <v>442.0</v>
      </c>
      <c r="U13" s="163">
        <v>209.0</v>
      </c>
      <c r="V13" s="163">
        <v>21.0</v>
      </c>
      <c r="W13" s="163">
        <v>8.0</v>
      </c>
      <c r="X13" s="163">
        <v>2.0</v>
      </c>
      <c r="Y13" s="164">
        <v>4157.0</v>
      </c>
      <c r="AA13" s="162" t="s">
        <v>95</v>
      </c>
      <c r="AB13" s="163">
        <v>49.0</v>
      </c>
      <c r="AC13" s="163">
        <v>124.0</v>
      </c>
      <c r="AD13" s="163">
        <v>518.0</v>
      </c>
      <c r="AE13" s="163">
        <v>985.0</v>
      </c>
      <c r="AF13" s="163">
        <v>650.0</v>
      </c>
      <c r="AG13" s="163">
        <v>462.0</v>
      </c>
      <c r="AH13" s="163">
        <v>213.0</v>
      </c>
      <c r="AI13" s="163">
        <v>21.0</v>
      </c>
      <c r="AJ13" s="163">
        <v>12.0</v>
      </c>
      <c r="AK13" s="163">
        <v>1.0</v>
      </c>
      <c r="AL13" s="164">
        <v>3035.0</v>
      </c>
    </row>
    <row r="14">
      <c r="A14" s="162" t="s">
        <v>96</v>
      </c>
      <c r="B14" s="163">
        <v>877.0</v>
      </c>
      <c r="C14" s="163">
        <v>634.0</v>
      </c>
      <c r="D14" s="163">
        <v>768.0</v>
      </c>
      <c r="E14" s="163">
        <v>1397.0</v>
      </c>
      <c r="F14" s="163">
        <v>1154.0</v>
      </c>
      <c r="G14" s="163">
        <v>1065.0</v>
      </c>
      <c r="H14" s="163">
        <v>601.0</v>
      </c>
      <c r="I14" s="163">
        <v>100.0</v>
      </c>
      <c r="J14" s="163">
        <v>20.0</v>
      </c>
      <c r="K14" s="163">
        <v>2.0</v>
      </c>
      <c r="L14" s="164">
        <f t="shared" si="1"/>
        <v>6618</v>
      </c>
      <c r="N14" s="162" t="s">
        <v>97</v>
      </c>
      <c r="O14" s="163">
        <v>1789.0</v>
      </c>
      <c r="P14" s="163">
        <v>557.0</v>
      </c>
      <c r="Q14" s="163">
        <v>782.0</v>
      </c>
      <c r="R14" s="163">
        <v>1340.0</v>
      </c>
      <c r="S14" s="163">
        <v>1100.0</v>
      </c>
      <c r="T14" s="163">
        <v>979.0</v>
      </c>
      <c r="U14" s="163">
        <v>567.0</v>
      </c>
      <c r="V14" s="163">
        <v>87.0</v>
      </c>
      <c r="W14" s="163">
        <v>24.0</v>
      </c>
      <c r="X14" s="163">
        <v>1.0</v>
      </c>
      <c r="Y14" s="164">
        <v>7226.0</v>
      </c>
      <c r="AA14" s="162" t="s">
        <v>97</v>
      </c>
      <c r="AB14" s="163">
        <v>104.0</v>
      </c>
      <c r="AC14" s="163">
        <v>179.0</v>
      </c>
      <c r="AD14" s="163">
        <v>678.0</v>
      </c>
      <c r="AE14" s="163">
        <v>1392.0</v>
      </c>
      <c r="AF14" s="163">
        <v>1219.0</v>
      </c>
      <c r="AG14" s="163">
        <v>1094.0</v>
      </c>
      <c r="AH14" s="163">
        <v>627.0</v>
      </c>
      <c r="AI14" s="163">
        <v>89.0</v>
      </c>
      <c r="AJ14" s="163">
        <v>26.0</v>
      </c>
      <c r="AK14" s="163"/>
      <c r="AL14" s="164">
        <v>5408.0</v>
      </c>
    </row>
    <row r="15">
      <c r="A15" s="162" t="s">
        <v>98</v>
      </c>
      <c r="B15" s="163">
        <v>439.0</v>
      </c>
      <c r="C15" s="163">
        <v>270.0</v>
      </c>
      <c r="D15" s="163">
        <v>385.0</v>
      </c>
      <c r="E15" s="163">
        <v>752.0</v>
      </c>
      <c r="F15" s="163">
        <v>632.0</v>
      </c>
      <c r="G15" s="163">
        <v>559.0</v>
      </c>
      <c r="H15" s="163">
        <v>344.0</v>
      </c>
      <c r="I15" s="163">
        <v>55.0</v>
      </c>
      <c r="J15" s="163">
        <v>11.0</v>
      </c>
      <c r="K15" s="163"/>
      <c r="L15" s="164">
        <f t="shared" si="1"/>
        <v>3447</v>
      </c>
      <c r="N15" s="162" t="s">
        <v>99</v>
      </c>
      <c r="O15" s="163">
        <v>807.0</v>
      </c>
      <c r="P15" s="163">
        <v>249.0</v>
      </c>
      <c r="Q15" s="163">
        <v>386.0</v>
      </c>
      <c r="R15" s="163">
        <v>803.0</v>
      </c>
      <c r="S15" s="163">
        <v>730.0</v>
      </c>
      <c r="T15" s="163">
        <v>632.0</v>
      </c>
      <c r="U15" s="163">
        <v>381.0</v>
      </c>
      <c r="V15" s="163">
        <v>56.0</v>
      </c>
      <c r="W15" s="163">
        <v>13.0</v>
      </c>
      <c r="X15" s="163">
        <v>1.0</v>
      </c>
      <c r="Y15" s="164">
        <v>4058.0</v>
      </c>
      <c r="AA15" s="162" t="s">
        <v>99</v>
      </c>
      <c r="AB15" s="163">
        <v>37.0</v>
      </c>
      <c r="AC15" s="163">
        <v>83.0</v>
      </c>
      <c r="AD15" s="163">
        <v>314.0</v>
      </c>
      <c r="AE15" s="163">
        <v>769.0</v>
      </c>
      <c r="AF15" s="163">
        <v>770.0</v>
      </c>
      <c r="AG15" s="163">
        <v>699.0</v>
      </c>
      <c r="AH15" s="163">
        <v>429.0</v>
      </c>
      <c r="AI15" s="163">
        <v>70.0</v>
      </c>
      <c r="AJ15" s="163">
        <v>14.0</v>
      </c>
      <c r="AK15" s="163"/>
      <c r="AL15" s="164">
        <v>3185.0</v>
      </c>
    </row>
    <row r="16">
      <c r="A16" s="162" t="s">
        <v>100</v>
      </c>
      <c r="B16" s="163">
        <v>640.0</v>
      </c>
      <c r="C16" s="163">
        <v>523.0</v>
      </c>
      <c r="D16" s="163">
        <v>805.0</v>
      </c>
      <c r="E16" s="163">
        <v>1561.0</v>
      </c>
      <c r="F16" s="163">
        <v>1397.0</v>
      </c>
      <c r="G16" s="163">
        <v>947.0</v>
      </c>
      <c r="H16" s="163">
        <v>483.0</v>
      </c>
      <c r="I16" s="163">
        <v>22.0</v>
      </c>
      <c r="J16" s="163">
        <v>2.0</v>
      </c>
      <c r="K16" s="163"/>
      <c r="L16" s="164">
        <f t="shared" si="1"/>
        <v>6380</v>
      </c>
      <c r="N16" s="162" t="s">
        <v>101</v>
      </c>
      <c r="O16" s="163">
        <v>1068.0</v>
      </c>
      <c r="P16" s="163">
        <v>583.0</v>
      </c>
      <c r="Q16" s="163">
        <v>872.0</v>
      </c>
      <c r="R16" s="163">
        <v>1627.0</v>
      </c>
      <c r="S16" s="163">
        <v>1384.0</v>
      </c>
      <c r="T16" s="163">
        <v>986.0</v>
      </c>
      <c r="U16" s="163">
        <v>475.0</v>
      </c>
      <c r="V16" s="163">
        <v>26.0</v>
      </c>
      <c r="W16" s="163">
        <v>3.0</v>
      </c>
      <c r="X16" s="163"/>
      <c r="Y16" s="164">
        <v>7024.0</v>
      </c>
      <c r="AA16" s="162" t="s">
        <v>101</v>
      </c>
      <c r="AB16" s="163">
        <v>50.0</v>
      </c>
      <c r="AC16" s="163">
        <v>158.0</v>
      </c>
      <c r="AD16" s="163">
        <v>746.0</v>
      </c>
      <c r="AE16" s="163">
        <v>1660.0</v>
      </c>
      <c r="AF16" s="163">
        <v>1474.0</v>
      </c>
      <c r="AG16" s="163">
        <v>1148.0</v>
      </c>
      <c r="AH16" s="163">
        <v>571.0</v>
      </c>
      <c r="AI16" s="163">
        <v>37.0</v>
      </c>
      <c r="AJ16" s="163">
        <v>2.0</v>
      </c>
      <c r="AK16" s="163"/>
      <c r="AL16" s="164">
        <v>5846.0</v>
      </c>
    </row>
    <row r="17">
      <c r="A17" s="162" t="s">
        <v>102</v>
      </c>
      <c r="B17" s="163">
        <v>1580.0</v>
      </c>
      <c r="C17" s="163">
        <v>1081.0</v>
      </c>
      <c r="D17" s="163">
        <v>1540.0</v>
      </c>
      <c r="E17" s="163">
        <v>2319.0</v>
      </c>
      <c r="F17" s="163">
        <v>1590.0</v>
      </c>
      <c r="G17" s="163">
        <v>1014.0</v>
      </c>
      <c r="H17" s="163">
        <v>505.0</v>
      </c>
      <c r="I17" s="163">
        <v>76.0</v>
      </c>
      <c r="J17" s="163">
        <v>13.0</v>
      </c>
      <c r="K17" s="163">
        <v>2.0</v>
      </c>
      <c r="L17" s="164">
        <f t="shared" si="1"/>
        <v>9720</v>
      </c>
      <c r="N17" s="162" t="s">
        <v>103</v>
      </c>
      <c r="O17" s="163">
        <v>2638.0</v>
      </c>
      <c r="P17" s="163">
        <v>1141.0</v>
      </c>
      <c r="Q17" s="163">
        <v>1488.0</v>
      </c>
      <c r="R17" s="163">
        <v>2156.0</v>
      </c>
      <c r="S17" s="163">
        <v>1607.0</v>
      </c>
      <c r="T17" s="163">
        <v>1000.0</v>
      </c>
      <c r="U17" s="163">
        <v>502.0</v>
      </c>
      <c r="V17" s="163">
        <v>58.0</v>
      </c>
      <c r="W17" s="163">
        <v>11.0</v>
      </c>
      <c r="X17" s="163">
        <v>3.0</v>
      </c>
      <c r="Y17" s="164">
        <v>10604.0</v>
      </c>
      <c r="AA17" s="162" t="s">
        <v>103</v>
      </c>
      <c r="AB17" s="163">
        <v>195.0</v>
      </c>
      <c r="AC17" s="163">
        <v>455.0</v>
      </c>
      <c r="AD17" s="163">
        <v>1340.0</v>
      </c>
      <c r="AE17" s="163">
        <v>2183.0</v>
      </c>
      <c r="AF17" s="163">
        <v>1658.0</v>
      </c>
      <c r="AG17" s="163">
        <v>1117.0</v>
      </c>
      <c r="AH17" s="163">
        <v>525.0</v>
      </c>
      <c r="AI17" s="163">
        <v>65.0</v>
      </c>
      <c r="AJ17" s="163">
        <v>14.0</v>
      </c>
      <c r="AK17" s="163">
        <v>2.0</v>
      </c>
      <c r="AL17" s="164">
        <v>7554.0</v>
      </c>
    </row>
    <row r="18">
      <c r="A18" s="162" t="s">
        <v>104</v>
      </c>
      <c r="B18" s="163">
        <v>300.0</v>
      </c>
      <c r="C18" s="163">
        <v>225.0</v>
      </c>
      <c r="D18" s="163">
        <v>335.0</v>
      </c>
      <c r="E18" s="163">
        <v>520.0</v>
      </c>
      <c r="F18" s="163">
        <v>433.0</v>
      </c>
      <c r="G18" s="163">
        <v>371.0</v>
      </c>
      <c r="H18" s="163">
        <v>205.0</v>
      </c>
      <c r="I18" s="163">
        <v>26.0</v>
      </c>
      <c r="J18" s="163">
        <v>5.0</v>
      </c>
      <c r="K18" s="163"/>
      <c r="L18" s="164">
        <f t="shared" si="1"/>
        <v>2420</v>
      </c>
      <c r="N18" s="162" t="s">
        <v>105</v>
      </c>
      <c r="O18" s="163">
        <v>529.0</v>
      </c>
      <c r="P18" s="163">
        <v>239.0</v>
      </c>
      <c r="Q18" s="163">
        <v>404.0</v>
      </c>
      <c r="R18" s="163">
        <v>535.0</v>
      </c>
      <c r="S18" s="163">
        <v>500.0</v>
      </c>
      <c r="T18" s="163">
        <v>409.0</v>
      </c>
      <c r="U18" s="163">
        <v>228.0</v>
      </c>
      <c r="V18" s="163">
        <v>28.0</v>
      </c>
      <c r="W18" s="163">
        <v>6.0</v>
      </c>
      <c r="X18" s="163"/>
      <c r="Y18" s="164">
        <v>2878.0</v>
      </c>
      <c r="AA18" s="162" t="s">
        <v>105</v>
      </c>
      <c r="AB18" s="163">
        <v>40.0</v>
      </c>
      <c r="AC18" s="163">
        <v>79.0</v>
      </c>
      <c r="AD18" s="163">
        <v>359.0</v>
      </c>
      <c r="AE18" s="163">
        <v>564.0</v>
      </c>
      <c r="AF18" s="163">
        <v>535.0</v>
      </c>
      <c r="AG18" s="163">
        <v>433.0</v>
      </c>
      <c r="AH18" s="163">
        <v>245.0</v>
      </c>
      <c r="AI18" s="163">
        <v>30.0</v>
      </c>
      <c r="AJ18" s="163">
        <v>7.0</v>
      </c>
      <c r="AK18" s="163"/>
      <c r="AL18" s="164">
        <v>2292.0</v>
      </c>
    </row>
    <row r="19">
      <c r="A19" s="162" t="s">
        <v>107</v>
      </c>
      <c r="B19" s="163">
        <v>561.0</v>
      </c>
      <c r="C19" s="163">
        <v>339.0</v>
      </c>
      <c r="D19" s="163">
        <v>556.0</v>
      </c>
      <c r="E19" s="163">
        <v>981.0</v>
      </c>
      <c r="F19" s="163">
        <v>767.0</v>
      </c>
      <c r="G19" s="163">
        <v>645.0</v>
      </c>
      <c r="H19" s="163">
        <v>474.0</v>
      </c>
      <c r="I19" s="163">
        <v>82.0</v>
      </c>
      <c r="J19" s="163">
        <v>21.0</v>
      </c>
      <c r="K19" s="163">
        <v>3.0</v>
      </c>
      <c r="L19" s="164">
        <f t="shared" si="1"/>
        <v>4429</v>
      </c>
      <c r="N19" s="162" t="s">
        <v>110</v>
      </c>
      <c r="O19" s="163">
        <v>871.0</v>
      </c>
      <c r="P19" s="163">
        <v>356.0</v>
      </c>
      <c r="Q19" s="163">
        <v>587.0</v>
      </c>
      <c r="R19" s="163">
        <v>1020.0</v>
      </c>
      <c r="S19" s="163">
        <v>844.0</v>
      </c>
      <c r="T19" s="163">
        <v>692.0</v>
      </c>
      <c r="U19" s="163">
        <v>484.0</v>
      </c>
      <c r="V19" s="163">
        <v>88.0</v>
      </c>
      <c r="W19" s="163">
        <v>22.0</v>
      </c>
      <c r="X19" s="163">
        <v>2.0</v>
      </c>
      <c r="Y19" s="164">
        <v>4966.0</v>
      </c>
      <c r="AA19" s="162" t="s">
        <v>110</v>
      </c>
      <c r="AB19" s="163">
        <v>43.0</v>
      </c>
      <c r="AC19" s="163">
        <v>124.0</v>
      </c>
      <c r="AD19" s="163">
        <v>519.0</v>
      </c>
      <c r="AE19" s="163">
        <v>1040.0</v>
      </c>
      <c r="AF19" s="163">
        <v>942.0</v>
      </c>
      <c r="AG19" s="163">
        <v>760.0</v>
      </c>
      <c r="AH19" s="163">
        <v>537.0</v>
      </c>
      <c r="AI19" s="163">
        <v>97.0</v>
      </c>
      <c r="AJ19" s="163">
        <v>22.0</v>
      </c>
      <c r="AK19" s="163">
        <v>2.0</v>
      </c>
      <c r="AL19" s="164">
        <v>4086.0</v>
      </c>
    </row>
    <row r="20">
      <c r="A20" s="171" t="s">
        <v>111</v>
      </c>
      <c r="B20" s="173">
        <v>651.0</v>
      </c>
      <c r="C20" s="173">
        <v>488.0</v>
      </c>
      <c r="D20" s="173">
        <v>718.0</v>
      </c>
      <c r="E20" s="173">
        <v>1267.0</v>
      </c>
      <c r="F20" s="173">
        <v>1080.0</v>
      </c>
      <c r="G20" s="173">
        <v>759.0</v>
      </c>
      <c r="H20" s="173">
        <v>375.0</v>
      </c>
      <c r="I20" s="173">
        <v>40.0</v>
      </c>
      <c r="J20" s="173">
        <v>13.0</v>
      </c>
      <c r="K20" s="173">
        <v>1.0</v>
      </c>
      <c r="L20" s="175">
        <f t="shared" si="1"/>
        <v>5392</v>
      </c>
      <c r="N20" s="171" t="s">
        <v>113</v>
      </c>
      <c r="O20" s="173">
        <v>1056.0</v>
      </c>
      <c r="P20" s="173">
        <v>486.0</v>
      </c>
      <c r="Q20" s="173">
        <v>709.0</v>
      </c>
      <c r="R20" s="173">
        <v>1231.0</v>
      </c>
      <c r="S20" s="173">
        <v>945.0</v>
      </c>
      <c r="T20" s="173">
        <v>726.0</v>
      </c>
      <c r="U20" s="173">
        <v>301.0</v>
      </c>
      <c r="V20" s="173">
        <v>38.0</v>
      </c>
      <c r="W20" s="173">
        <v>11.0</v>
      </c>
      <c r="X20" s="173">
        <v>1.0</v>
      </c>
      <c r="Y20" s="175">
        <v>5504.0</v>
      </c>
      <c r="AA20" s="171" t="s">
        <v>113</v>
      </c>
      <c r="AB20" s="173">
        <v>56.0</v>
      </c>
      <c r="AC20" s="173">
        <v>171.0</v>
      </c>
      <c r="AD20" s="173">
        <v>630.0</v>
      </c>
      <c r="AE20" s="173">
        <v>1267.0</v>
      </c>
      <c r="AF20" s="173">
        <v>972.0</v>
      </c>
      <c r="AG20" s="173">
        <v>697.0</v>
      </c>
      <c r="AH20" s="173">
        <v>309.0</v>
      </c>
      <c r="AI20" s="173">
        <v>46.0</v>
      </c>
      <c r="AJ20" s="173">
        <v>13.0</v>
      </c>
      <c r="AK20" s="173"/>
      <c r="AL20" s="175">
        <v>4161.0</v>
      </c>
    </row>
    <row r="21" ht="15.75" customHeight="1">
      <c r="A21" s="179" t="s">
        <v>13</v>
      </c>
      <c r="B21" s="181">
        <f t="shared" ref="B21:L21" si="2">SUM(B6:B20)</f>
        <v>10606</v>
      </c>
      <c r="C21" s="181">
        <f t="shared" si="2"/>
        <v>7551</v>
      </c>
      <c r="D21" s="181">
        <f t="shared" si="2"/>
        <v>11034</v>
      </c>
      <c r="E21" s="181">
        <f t="shared" si="2"/>
        <v>18757</v>
      </c>
      <c r="F21" s="181">
        <f t="shared" si="2"/>
        <v>14706</v>
      </c>
      <c r="G21" s="181">
        <f t="shared" si="2"/>
        <v>10560</v>
      </c>
      <c r="H21" s="181">
        <f t="shared" si="2"/>
        <v>5655</v>
      </c>
      <c r="I21" s="181">
        <f t="shared" si="2"/>
        <v>760</v>
      </c>
      <c r="J21" s="181">
        <f t="shared" si="2"/>
        <v>177</v>
      </c>
      <c r="K21" s="181">
        <f t="shared" si="2"/>
        <v>9</v>
      </c>
      <c r="L21" s="186">
        <f t="shared" si="2"/>
        <v>79815</v>
      </c>
      <c r="N21" s="179" t="s">
        <v>13</v>
      </c>
      <c r="O21" s="181">
        <v>22231.0</v>
      </c>
      <c r="P21" s="181">
        <v>8688.0</v>
      </c>
      <c r="Q21" s="181">
        <v>11968.0</v>
      </c>
      <c r="R21" s="181">
        <v>19734.0</v>
      </c>
      <c r="S21" s="181">
        <v>15449.0</v>
      </c>
      <c r="T21" s="181">
        <v>11237.0</v>
      </c>
      <c r="U21" s="181">
        <v>5856.0</v>
      </c>
      <c r="V21" s="181">
        <v>764.0</v>
      </c>
      <c r="W21" s="181">
        <v>197.0</v>
      </c>
      <c r="X21" s="181">
        <v>12.0</v>
      </c>
      <c r="Y21" s="186">
        <v>96136.0</v>
      </c>
      <c r="AA21" s="189" t="s">
        <v>13</v>
      </c>
      <c r="AB21" s="191">
        <v>1339.0</v>
      </c>
      <c r="AC21" s="191">
        <v>2864.0</v>
      </c>
      <c r="AD21" s="191">
        <v>10179.0</v>
      </c>
      <c r="AE21" s="191">
        <v>19701.0</v>
      </c>
      <c r="AF21" s="191">
        <v>16488.0</v>
      </c>
      <c r="AG21" s="191">
        <v>12359.0</v>
      </c>
      <c r="AH21" s="191">
        <v>6577.0</v>
      </c>
      <c r="AI21" s="191">
        <v>864.0</v>
      </c>
      <c r="AJ21" s="191">
        <v>200.0</v>
      </c>
      <c r="AK21" s="191">
        <v>9.0</v>
      </c>
      <c r="AL21" s="193">
        <v>70580.0</v>
      </c>
    </row>
    <row r="22" ht="15.75" customHeight="1">
      <c r="A22" s="195" t="s">
        <v>42</v>
      </c>
      <c r="B22" s="197">
        <f>O21</f>
        <v>22231</v>
      </c>
      <c r="C22" s="197">
        <v>2864.0</v>
      </c>
      <c r="D22" s="197">
        <v>10179.0</v>
      </c>
      <c r="E22" s="197">
        <v>19701.0</v>
      </c>
      <c r="F22" s="197">
        <v>16488.0</v>
      </c>
      <c r="G22" s="197">
        <v>12359.0</v>
      </c>
      <c r="H22" s="197">
        <v>6577.0</v>
      </c>
      <c r="I22" s="197">
        <v>864.0</v>
      </c>
      <c r="J22" s="197">
        <v>200.0</v>
      </c>
      <c r="K22" s="197">
        <v>9.0</v>
      </c>
      <c r="L22" s="199">
        <v>70580.0</v>
      </c>
      <c r="N22" s="195" t="s">
        <v>45</v>
      </c>
      <c r="O22" s="197">
        <f t="shared" ref="O22:Y22" si="3">AB21</f>
        <v>1339</v>
      </c>
      <c r="P22" s="197">
        <f t="shared" si="3"/>
        <v>2864</v>
      </c>
      <c r="Q22" s="197">
        <f t="shared" si="3"/>
        <v>10179</v>
      </c>
      <c r="R22" s="197">
        <f t="shared" si="3"/>
        <v>19701</v>
      </c>
      <c r="S22" s="197">
        <f t="shared" si="3"/>
        <v>16488</v>
      </c>
      <c r="T22" s="197">
        <f t="shared" si="3"/>
        <v>12359</v>
      </c>
      <c r="U22" s="197">
        <f t="shared" si="3"/>
        <v>6577</v>
      </c>
      <c r="V22" s="197">
        <f t="shared" si="3"/>
        <v>864</v>
      </c>
      <c r="W22" s="197">
        <f t="shared" si="3"/>
        <v>200</v>
      </c>
      <c r="X22" s="197">
        <f t="shared" si="3"/>
        <v>9</v>
      </c>
      <c r="Y22" s="199">
        <f t="shared" si="3"/>
        <v>70580</v>
      </c>
      <c r="AA22" s="202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</row>
    <row r="23" ht="15.75" customHeight="1">
      <c r="A23" s="205"/>
      <c r="B23" s="206" t="s">
        <v>120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8"/>
      <c r="M23" s="205"/>
      <c r="N23" s="205"/>
      <c r="O23" s="206" t="s">
        <v>120</v>
      </c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205"/>
      <c r="AA23" s="205"/>
      <c r="AB23" s="209" t="s">
        <v>120</v>
      </c>
      <c r="AC23" s="211"/>
      <c r="AD23" s="211"/>
      <c r="AE23" s="211"/>
      <c r="AF23" s="211"/>
      <c r="AG23" s="211"/>
      <c r="AH23" s="211"/>
      <c r="AI23" s="211"/>
      <c r="AJ23" s="211"/>
      <c r="AK23" s="211"/>
      <c r="AL23" s="17"/>
    </row>
    <row r="24" ht="15.75" customHeight="1">
      <c r="A24" s="159" t="s">
        <v>81</v>
      </c>
      <c r="B24" s="214">
        <f t="shared" ref="B24:L24" si="4">IF(ISBLANK(B6),"",B6*100/$L6)</f>
        <v>14.76738459</v>
      </c>
      <c r="C24" s="214">
        <f t="shared" si="4"/>
        <v>10.67030851</v>
      </c>
      <c r="D24" s="214">
        <f t="shared" si="4"/>
        <v>15.00917924</v>
      </c>
      <c r="E24" s="214">
        <f t="shared" si="4"/>
        <v>24.19737608</v>
      </c>
      <c r="F24" s="214">
        <f t="shared" si="4"/>
        <v>17.4226481</v>
      </c>
      <c r="G24" s="214">
        <f t="shared" si="4"/>
        <v>11.56136659</v>
      </c>
      <c r="H24" s="214">
        <f t="shared" si="4"/>
        <v>5.57471007</v>
      </c>
      <c r="I24" s="214">
        <f t="shared" si="4"/>
        <v>0.6582187794</v>
      </c>
      <c r="J24" s="214">
        <f t="shared" si="4"/>
        <v>0.1343303631</v>
      </c>
      <c r="K24" s="214">
        <f t="shared" si="4"/>
        <v>0.004477678771</v>
      </c>
      <c r="L24" s="161">
        <f t="shared" si="4"/>
        <v>100</v>
      </c>
      <c r="N24" s="159" t="s">
        <v>81</v>
      </c>
      <c r="O24" s="214">
        <f t="shared" ref="O24:Y24" si="5">O6*100/$Y6</f>
        <v>29.15936362</v>
      </c>
      <c r="P24" s="214">
        <f t="shared" si="5"/>
        <v>10.36133207</v>
      </c>
      <c r="Q24" s="214">
        <f t="shared" si="5"/>
        <v>13.04098692</v>
      </c>
      <c r="R24" s="214">
        <f t="shared" si="5"/>
        <v>19.27329109</v>
      </c>
      <c r="S24" s="214">
        <f t="shared" si="5"/>
        <v>13.81960361</v>
      </c>
      <c r="T24" s="214">
        <f t="shared" si="5"/>
        <v>9.265875691</v>
      </c>
      <c r="U24" s="214">
        <f t="shared" si="5"/>
        <v>4.439126331</v>
      </c>
      <c r="V24" s="214">
        <f t="shared" si="5"/>
        <v>0.5123365242</v>
      </c>
      <c r="W24" s="214">
        <f t="shared" si="5"/>
        <v>0.121342861</v>
      </c>
      <c r="X24" s="214">
        <f t="shared" si="5"/>
        <v>0.006741270055</v>
      </c>
      <c r="Y24" s="161">
        <f t="shared" si="5"/>
        <v>100</v>
      </c>
      <c r="AA24" s="159" t="s">
        <v>81</v>
      </c>
      <c r="AB24" s="222">
        <f t="shared" ref="AB24:AL24" si="6">AB6*100/$AL6</f>
        <v>2.655104116</v>
      </c>
      <c r="AC24" s="222">
        <f t="shared" si="6"/>
        <v>5.154970291</v>
      </c>
      <c r="AD24" s="222">
        <f t="shared" si="6"/>
        <v>16.19827632</v>
      </c>
      <c r="AE24" s="222">
        <f t="shared" si="6"/>
        <v>28.70831326</v>
      </c>
      <c r="AF24" s="222">
        <f t="shared" si="6"/>
        <v>22.80927145</v>
      </c>
      <c r="AG24" s="222">
        <f t="shared" si="6"/>
        <v>15.47561694</v>
      </c>
      <c r="AH24" s="222">
        <f t="shared" si="6"/>
        <v>7.890369895</v>
      </c>
      <c r="AI24" s="222">
        <f t="shared" si="6"/>
        <v>0.8993094588</v>
      </c>
      <c r="AJ24" s="222">
        <f t="shared" si="6"/>
        <v>0.1927091697</v>
      </c>
      <c r="AK24" s="222">
        <f t="shared" si="6"/>
        <v>0.01605909748</v>
      </c>
      <c r="AL24" s="86">
        <f t="shared" si="6"/>
        <v>100</v>
      </c>
    </row>
    <row r="25" ht="15.75" customHeight="1">
      <c r="A25" s="162" t="s">
        <v>83</v>
      </c>
      <c r="B25" s="223">
        <f t="shared" ref="B25:L25" si="7">IF(ISBLANK(B7),"",B7*100/$L7)</f>
        <v>7.788516202</v>
      </c>
      <c r="C25" s="223">
        <f t="shared" si="7"/>
        <v>6.594656055</v>
      </c>
      <c r="D25" s="223">
        <f t="shared" si="7"/>
        <v>14.38317226</v>
      </c>
      <c r="E25" s="223">
        <f t="shared" si="7"/>
        <v>25.24161455</v>
      </c>
      <c r="F25" s="223">
        <f t="shared" si="7"/>
        <v>22.34223991</v>
      </c>
      <c r="G25" s="223">
        <f t="shared" si="7"/>
        <v>15.23592951</v>
      </c>
      <c r="H25" s="223">
        <f t="shared" si="7"/>
        <v>7.561114269</v>
      </c>
      <c r="I25" s="223">
        <f t="shared" si="7"/>
        <v>0.739056282</v>
      </c>
      <c r="J25" s="223">
        <f t="shared" si="7"/>
        <v>0.1137009665</v>
      </c>
      <c r="K25" s="223" t="str">
        <f t="shared" si="7"/>
        <v/>
      </c>
      <c r="L25" s="164">
        <f t="shared" si="7"/>
        <v>100</v>
      </c>
      <c r="N25" s="162" t="s">
        <v>83</v>
      </c>
      <c r="O25" s="223">
        <f t="shared" ref="O25:W25" si="8">O7*100/$Y7</f>
        <v>16.70566214</v>
      </c>
      <c r="P25" s="223">
        <f t="shared" si="8"/>
        <v>9.031352363</v>
      </c>
      <c r="Q25" s="223">
        <f t="shared" si="8"/>
        <v>12.54094525</v>
      </c>
      <c r="R25" s="223">
        <f t="shared" si="8"/>
        <v>21.1043519</v>
      </c>
      <c r="S25" s="223">
        <f t="shared" si="8"/>
        <v>19.41974731</v>
      </c>
      <c r="T25" s="223">
        <f t="shared" si="8"/>
        <v>13.43004212</v>
      </c>
      <c r="U25" s="223">
        <f t="shared" si="8"/>
        <v>7.019185774</v>
      </c>
      <c r="V25" s="223">
        <f t="shared" si="8"/>
        <v>0.6551240056</v>
      </c>
      <c r="W25" s="223">
        <f t="shared" si="8"/>
        <v>0.09358914366</v>
      </c>
      <c r="X25" s="223"/>
      <c r="Y25" s="164">
        <f t="shared" ref="Y25:Y30" si="12">Y7*100/$Y7</f>
        <v>100</v>
      </c>
      <c r="AA25" s="162" t="s">
        <v>83</v>
      </c>
      <c r="AB25" s="225">
        <f t="shared" ref="AB25:AJ25" si="9">AB7*100/$AL7</f>
        <v>1.667659321</v>
      </c>
      <c r="AC25" s="225">
        <f t="shared" si="9"/>
        <v>3.156640858</v>
      </c>
      <c r="AD25" s="225">
        <f t="shared" si="9"/>
        <v>11.49493746</v>
      </c>
      <c r="AE25" s="225">
        <f t="shared" si="9"/>
        <v>23.94282311</v>
      </c>
      <c r="AF25" s="225">
        <f t="shared" si="9"/>
        <v>28.46932698</v>
      </c>
      <c r="AG25" s="225">
        <f t="shared" si="9"/>
        <v>19.59499702</v>
      </c>
      <c r="AH25" s="225">
        <f t="shared" si="9"/>
        <v>10.6611078</v>
      </c>
      <c r="AI25" s="225">
        <f t="shared" si="9"/>
        <v>0.8338296605</v>
      </c>
      <c r="AJ25" s="225">
        <f t="shared" si="9"/>
        <v>0.1786777844</v>
      </c>
      <c r="AK25" s="225"/>
      <c r="AL25" s="101">
        <f t="shared" ref="AL25:AL27" si="14">AL7*100/$AL7</f>
        <v>100</v>
      </c>
    </row>
    <row r="26" ht="15.75" customHeight="1">
      <c r="A26" s="162" t="s">
        <v>85</v>
      </c>
      <c r="B26" s="223">
        <f t="shared" ref="B26:L26" si="10">IF(ISBLANK(B8),"",B8*100/$L8)</f>
        <v>13.51351351</v>
      </c>
      <c r="C26" s="223">
        <f t="shared" si="10"/>
        <v>9.875259875</v>
      </c>
      <c r="D26" s="223">
        <f t="shared" si="10"/>
        <v>13.40956341</v>
      </c>
      <c r="E26" s="223">
        <f t="shared" si="10"/>
        <v>21.77754678</v>
      </c>
      <c r="F26" s="223">
        <f t="shared" si="10"/>
        <v>19.38669439</v>
      </c>
      <c r="G26" s="223">
        <f t="shared" si="10"/>
        <v>12.99376299</v>
      </c>
      <c r="H26" s="223">
        <f t="shared" si="10"/>
        <v>7.172557173</v>
      </c>
      <c r="I26" s="223">
        <f t="shared" si="10"/>
        <v>1.455301455</v>
      </c>
      <c r="J26" s="223">
        <f t="shared" si="10"/>
        <v>0.4158004158</v>
      </c>
      <c r="K26" s="223" t="str">
        <f t="shared" si="10"/>
        <v/>
      </c>
      <c r="L26" s="164">
        <f t="shared" si="10"/>
        <v>100</v>
      </c>
      <c r="N26" s="162" t="s">
        <v>85</v>
      </c>
      <c r="O26" s="223">
        <f t="shared" ref="O26:W26" si="11">O8*100/$Y8</f>
        <v>25.03259452</v>
      </c>
      <c r="P26" s="223">
        <f t="shared" si="11"/>
        <v>8.050847458</v>
      </c>
      <c r="Q26" s="223">
        <f t="shared" si="11"/>
        <v>9.64797914</v>
      </c>
      <c r="R26" s="223">
        <f t="shared" si="11"/>
        <v>19.91525424</v>
      </c>
      <c r="S26" s="223">
        <f t="shared" si="11"/>
        <v>17.14471969</v>
      </c>
      <c r="T26" s="223">
        <f t="shared" si="11"/>
        <v>11.76662321</v>
      </c>
      <c r="U26" s="223">
        <f t="shared" si="11"/>
        <v>6.877444589</v>
      </c>
      <c r="V26" s="223">
        <f t="shared" si="11"/>
        <v>1.075619296</v>
      </c>
      <c r="W26" s="223">
        <f t="shared" si="11"/>
        <v>0.4889178618</v>
      </c>
      <c r="X26" s="223"/>
      <c r="Y26" s="164">
        <f t="shared" si="12"/>
        <v>100</v>
      </c>
      <c r="AA26" s="162" t="s">
        <v>85</v>
      </c>
      <c r="AB26" s="225">
        <f t="shared" ref="AB26:AJ26" si="13">AB8*100/$AL8</f>
        <v>2.169289664</v>
      </c>
      <c r="AC26" s="225">
        <f t="shared" si="13"/>
        <v>3.615482773</v>
      </c>
      <c r="AD26" s="225">
        <f t="shared" si="13"/>
        <v>12.07996597</v>
      </c>
      <c r="AE26" s="225">
        <f t="shared" si="13"/>
        <v>26.32922161</v>
      </c>
      <c r="AF26" s="225">
        <f t="shared" si="13"/>
        <v>24.75542322</v>
      </c>
      <c r="AG26" s="225">
        <f t="shared" si="13"/>
        <v>17.86473841</v>
      </c>
      <c r="AH26" s="225">
        <f t="shared" si="13"/>
        <v>10.63377286</v>
      </c>
      <c r="AI26" s="225">
        <f t="shared" si="13"/>
        <v>1.999149298</v>
      </c>
      <c r="AJ26" s="225">
        <f t="shared" si="13"/>
        <v>0.5529561889</v>
      </c>
      <c r="AK26" s="225"/>
      <c r="AL26" s="101">
        <f t="shared" si="14"/>
        <v>100</v>
      </c>
    </row>
    <row r="27" ht="15.75" customHeight="1">
      <c r="A27" s="162" t="s">
        <v>87</v>
      </c>
      <c r="B27" s="223">
        <f t="shared" ref="B27:L27" si="15">IF(ISBLANK(B9),"",B9*100/$L9)</f>
        <v>12.43868255</v>
      </c>
      <c r="C27" s="223">
        <f t="shared" si="15"/>
        <v>7.323055361</v>
      </c>
      <c r="D27" s="223">
        <f t="shared" si="15"/>
        <v>12.12333567</v>
      </c>
      <c r="E27" s="223">
        <f t="shared" si="15"/>
        <v>24.14155571</v>
      </c>
      <c r="F27" s="223">
        <f t="shared" si="15"/>
        <v>20.7428171</v>
      </c>
      <c r="G27" s="223">
        <f t="shared" si="15"/>
        <v>13.91030133</v>
      </c>
      <c r="H27" s="223">
        <f t="shared" si="15"/>
        <v>7.673440785</v>
      </c>
      <c r="I27" s="223">
        <f t="shared" si="15"/>
        <v>1.156271899</v>
      </c>
      <c r="J27" s="223">
        <f t="shared" si="15"/>
        <v>0.4905395936</v>
      </c>
      <c r="K27" s="223" t="str">
        <f t="shared" si="15"/>
        <v/>
      </c>
      <c r="L27" s="164">
        <f t="shared" si="15"/>
        <v>100</v>
      </c>
      <c r="N27" s="162" t="s">
        <v>87</v>
      </c>
      <c r="O27" s="223">
        <f t="shared" ref="O27:W27" si="16">O9*100/$Y9</f>
        <v>16.47310513</v>
      </c>
      <c r="P27" s="223">
        <f t="shared" si="16"/>
        <v>6.907090465</v>
      </c>
      <c r="Q27" s="223">
        <f t="shared" si="16"/>
        <v>12.80562347</v>
      </c>
      <c r="R27" s="223">
        <f t="shared" si="16"/>
        <v>24.38875306</v>
      </c>
      <c r="S27" s="223">
        <f t="shared" si="16"/>
        <v>18.73471883</v>
      </c>
      <c r="T27" s="223">
        <f t="shared" si="16"/>
        <v>13.11124694</v>
      </c>
      <c r="U27" s="223">
        <f t="shared" si="16"/>
        <v>6.08190709</v>
      </c>
      <c r="V27" s="223">
        <f t="shared" si="16"/>
        <v>1.100244499</v>
      </c>
      <c r="W27" s="223">
        <f t="shared" si="16"/>
        <v>0.3973105134</v>
      </c>
      <c r="X27" s="223"/>
      <c r="Y27" s="164">
        <f t="shared" si="12"/>
        <v>100</v>
      </c>
      <c r="AA27" s="162" t="s">
        <v>87</v>
      </c>
      <c r="AB27" s="225">
        <f t="shared" ref="AB27:AJ27" si="17">AB9*100/$AL9</f>
        <v>1.300527241</v>
      </c>
      <c r="AC27" s="225">
        <f t="shared" si="17"/>
        <v>3.444639719</v>
      </c>
      <c r="AD27" s="225">
        <f t="shared" si="17"/>
        <v>13.46221441</v>
      </c>
      <c r="AE27" s="225">
        <f t="shared" si="17"/>
        <v>30.68541301</v>
      </c>
      <c r="AF27" s="225">
        <f t="shared" si="17"/>
        <v>24.32337434</v>
      </c>
      <c r="AG27" s="225">
        <f t="shared" si="17"/>
        <v>16.87170475</v>
      </c>
      <c r="AH27" s="225">
        <f t="shared" si="17"/>
        <v>8.084358524</v>
      </c>
      <c r="AI27" s="225">
        <f t="shared" si="17"/>
        <v>1.51142355</v>
      </c>
      <c r="AJ27" s="225">
        <f t="shared" si="17"/>
        <v>0.316344464</v>
      </c>
      <c r="AK27" s="225"/>
      <c r="AL27" s="101">
        <f t="shared" si="14"/>
        <v>100</v>
      </c>
    </row>
    <row r="28" ht="15.75" customHeight="1">
      <c r="A28" s="162" t="s">
        <v>89</v>
      </c>
      <c r="B28" s="223">
        <f t="shared" ref="B28:L28" si="18">IF(ISBLANK(B10),"",B10*100/$L10)</f>
        <v>11.50874339</v>
      </c>
      <c r="C28" s="223">
        <f t="shared" si="18"/>
        <v>6.750711671</v>
      </c>
      <c r="D28" s="223">
        <f t="shared" si="18"/>
        <v>12.4847499</v>
      </c>
      <c r="E28" s="223">
        <f t="shared" si="18"/>
        <v>22.44814965</v>
      </c>
      <c r="F28" s="223">
        <f t="shared" si="18"/>
        <v>20.37413583</v>
      </c>
      <c r="G28" s="223">
        <f t="shared" si="18"/>
        <v>14.72143148</v>
      </c>
      <c r="H28" s="223">
        <f t="shared" si="18"/>
        <v>9.922732818</v>
      </c>
      <c r="I28" s="223">
        <f t="shared" si="18"/>
        <v>1.382675885</v>
      </c>
      <c r="J28" s="223">
        <f t="shared" si="18"/>
        <v>0.4066693778</v>
      </c>
      <c r="K28" s="223" t="str">
        <f t="shared" si="18"/>
        <v/>
      </c>
      <c r="L28" s="164">
        <f t="shared" si="18"/>
        <v>100</v>
      </c>
      <c r="N28" s="162" t="s">
        <v>89</v>
      </c>
      <c r="O28" s="223">
        <f t="shared" ref="O28:W28" si="19">O10*100/$Y10</f>
        <v>15.68483063</v>
      </c>
      <c r="P28" s="223">
        <f t="shared" si="19"/>
        <v>5.927835052</v>
      </c>
      <c r="Q28" s="223">
        <f t="shared" si="19"/>
        <v>11.634757</v>
      </c>
      <c r="R28" s="223">
        <f t="shared" si="19"/>
        <v>22.16494845</v>
      </c>
      <c r="S28" s="223">
        <f t="shared" si="19"/>
        <v>18.99852725</v>
      </c>
      <c r="T28" s="223">
        <f t="shared" si="19"/>
        <v>14.91163476</v>
      </c>
      <c r="U28" s="223">
        <f t="shared" si="19"/>
        <v>8.8365243</v>
      </c>
      <c r="V28" s="223">
        <f t="shared" si="19"/>
        <v>1.509572901</v>
      </c>
      <c r="W28" s="223">
        <f t="shared" si="19"/>
        <v>0.3313696613</v>
      </c>
      <c r="X28" s="223"/>
      <c r="Y28" s="164">
        <f t="shared" si="12"/>
        <v>100</v>
      </c>
      <c r="AA28" s="162" t="s">
        <v>89</v>
      </c>
      <c r="AB28" s="225">
        <f t="shared" ref="AB28:AL28" si="20">AB10*100/$AL10</f>
        <v>1.448675497</v>
      </c>
      <c r="AC28" s="225">
        <f t="shared" si="20"/>
        <v>2.607615894</v>
      </c>
      <c r="AD28" s="225">
        <f t="shared" si="20"/>
        <v>11.38245033</v>
      </c>
      <c r="AE28" s="225">
        <f t="shared" si="20"/>
        <v>25.78642384</v>
      </c>
      <c r="AF28" s="225">
        <f t="shared" si="20"/>
        <v>24.04801325</v>
      </c>
      <c r="AG28" s="225">
        <f t="shared" si="20"/>
        <v>20.57119205</v>
      </c>
      <c r="AH28" s="225">
        <f t="shared" si="20"/>
        <v>11.79635762</v>
      </c>
      <c r="AI28" s="225">
        <f t="shared" si="20"/>
        <v>1.986754967</v>
      </c>
      <c r="AJ28" s="225">
        <f t="shared" si="20"/>
        <v>0.3311258278</v>
      </c>
      <c r="AK28" s="225">
        <f t="shared" si="20"/>
        <v>0.04139072848</v>
      </c>
      <c r="AL28" s="101">
        <f t="shared" si="20"/>
        <v>100</v>
      </c>
    </row>
    <row r="29" ht="15.75" customHeight="1">
      <c r="A29" s="162" t="s">
        <v>91</v>
      </c>
      <c r="B29" s="223">
        <f t="shared" ref="B29:L29" si="21">IF(ISBLANK(B11),"",B11*100/$L11)</f>
        <v>10.02320186</v>
      </c>
      <c r="C29" s="223">
        <f t="shared" si="21"/>
        <v>7.749419954</v>
      </c>
      <c r="D29" s="223">
        <f t="shared" si="21"/>
        <v>13.13225058</v>
      </c>
      <c r="E29" s="223">
        <f t="shared" si="21"/>
        <v>25.05800464</v>
      </c>
      <c r="F29" s="223">
        <f t="shared" si="21"/>
        <v>20.13921114</v>
      </c>
      <c r="G29" s="223">
        <f t="shared" si="21"/>
        <v>15.63805104</v>
      </c>
      <c r="H29" s="223">
        <f t="shared" si="21"/>
        <v>6.589327146</v>
      </c>
      <c r="I29" s="223">
        <f t="shared" si="21"/>
        <v>1.160092807</v>
      </c>
      <c r="J29" s="223">
        <f t="shared" si="21"/>
        <v>0.5104408353</v>
      </c>
      <c r="K29" s="223" t="str">
        <f t="shared" si="21"/>
        <v/>
      </c>
      <c r="L29" s="164">
        <f t="shared" si="21"/>
        <v>100</v>
      </c>
      <c r="N29" s="162" t="s">
        <v>91</v>
      </c>
      <c r="O29" s="223">
        <f t="shared" ref="O29:W29" si="22">O11*100/$Y11</f>
        <v>21.98875407</v>
      </c>
      <c r="P29" s="223">
        <f t="shared" si="22"/>
        <v>8.582420835</v>
      </c>
      <c r="Q29" s="223">
        <f t="shared" si="22"/>
        <v>10.74282332</v>
      </c>
      <c r="R29" s="223">
        <f t="shared" si="22"/>
        <v>20.77537733</v>
      </c>
      <c r="S29" s="223">
        <f t="shared" si="22"/>
        <v>16.92808523</v>
      </c>
      <c r="T29" s="223">
        <f t="shared" si="22"/>
        <v>13.46552234</v>
      </c>
      <c r="U29" s="223">
        <f t="shared" si="22"/>
        <v>6.155667357</v>
      </c>
      <c r="V29" s="223">
        <f t="shared" si="22"/>
        <v>0.9766203019</v>
      </c>
      <c r="W29" s="223">
        <f t="shared" si="22"/>
        <v>0.3847292098</v>
      </c>
      <c r="X29" s="223"/>
      <c r="Y29" s="164">
        <f t="shared" si="12"/>
        <v>100</v>
      </c>
      <c r="AA29" s="162" t="s">
        <v>91</v>
      </c>
      <c r="AB29" s="225">
        <f t="shared" ref="AB29:AJ29" si="23">AB11*100/$AL11</f>
        <v>1.5625</v>
      </c>
      <c r="AC29" s="225">
        <f t="shared" si="23"/>
        <v>3.086890244</v>
      </c>
      <c r="AD29" s="225">
        <f t="shared" si="23"/>
        <v>13.22408537</v>
      </c>
      <c r="AE29" s="225">
        <f t="shared" si="23"/>
        <v>27.47713415</v>
      </c>
      <c r="AF29" s="225">
        <f t="shared" si="23"/>
        <v>23.93292683</v>
      </c>
      <c r="AG29" s="225">
        <f t="shared" si="23"/>
        <v>20.04573171</v>
      </c>
      <c r="AH29" s="225">
        <f t="shared" si="23"/>
        <v>9.032012195</v>
      </c>
      <c r="AI29" s="225">
        <f t="shared" si="23"/>
        <v>1.410060976</v>
      </c>
      <c r="AJ29" s="225">
        <f t="shared" si="23"/>
        <v>0.2286585366</v>
      </c>
      <c r="AK29" s="225"/>
      <c r="AL29" s="101">
        <f t="shared" ref="AL29:AL30" si="27">AL11*100/$AL11</f>
        <v>100</v>
      </c>
    </row>
    <row r="30" ht="15.75" customHeight="1">
      <c r="A30" s="162" t="s">
        <v>93</v>
      </c>
      <c r="B30" s="223">
        <f t="shared" ref="B30:L30" si="24">IF(ISBLANK(B12),"",B12*100/$L12)</f>
        <v>10.84987058</v>
      </c>
      <c r="C30" s="223">
        <f t="shared" si="24"/>
        <v>8.628127696</v>
      </c>
      <c r="D30" s="223">
        <f t="shared" si="24"/>
        <v>13.50301984</v>
      </c>
      <c r="E30" s="223">
        <f t="shared" si="24"/>
        <v>24.20189819</v>
      </c>
      <c r="F30" s="223">
        <f t="shared" si="24"/>
        <v>19.75841242</v>
      </c>
      <c r="G30" s="223">
        <f t="shared" si="24"/>
        <v>13.65401208</v>
      </c>
      <c r="H30" s="223">
        <f t="shared" si="24"/>
        <v>7.916307161</v>
      </c>
      <c r="I30" s="223">
        <f t="shared" si="24"/>
        <v>1.229508197</v>
      </c>
      <c r="J30" s="223">
        <f t="shared" si="24"/>
        <v>0.2588438309</v>
      </c>
      <c r="K30" s="223" t="str">
        <f t="shared" si="24"/>
        <v/>
      </c>
      <c r="L30" s="164">
        <f t="shared" si="24"/>
        <v>100</v>
      </c>
      <c r="N30" s="162" t="s">
        <v>93</v>
      </c>
      <c r="O30" s="223">
        <f t="shared" ref="O30:W30" si="25">O12*100/$Y12</f>
        <v>20.56944698</v>
      </c>
      <c r="P30" s="223">
        <f t="shared" si="25"/>
        <v>7.848147472</v>
      </c>
      <c r="Q30" s="223">
        <f t="shared" si="25"/>
        <v>11.115167</v>
      </c>
      <c r="R30" s="223">
        <f t="shared" si="25"/>
        <v>22.12082497</v>
      </c>
      <c r="S30" s="223">
        <f t="shared" si="25"/>
        <v>17.66745757</v>
      </c>
      <c r="T30" s="223">
        <f t="shared" si="25"/>
        <v>12.50228144</v>
      </c>
      <c r="U30" s="223">
        <f t="shared" si="25"/>
        <v>7.008578208</v>
      </c>
      <c r="V30" s="223">
        <f t="shared" si="25"/>
        <v>0.9673298047</v>
      </c>
      <c r="W30" s="223">
        <f t="shared" si="25"/>
        <v>0.2007665632</v>
      </c>
      <c r="X30" s="223"/>
      <c r="Y30" s="164">
        <f t="shared" si="12"/>
        <v>100</v>
      </c>
      <c r="AA30" s="162" t="s">
        <v>93</v>
      </c>
      <c r="AB30" s="225">
        <f t="shared" ref="AB30:AJ30" si="26">AB12*100/$AL12</f>
        <v>1.743264659</v>
      </c>
      <c r="AC30" s="225">
        <f t="shared" si="26"/>
        <v>3.350690514</v>
      </c>
      <c r="AD30" s="225">
        <f t="shared" si="26"/>
        <v>12.83676704</v>
      </c>
      <c r="AE30" s="225">
        <f t="shared" si="26"/>
        <v>28.07335295</v>
      </c>
      <c r="AF30" s="225">
        <f t="shared" si="26"/>
        <v>23.68123161</v>
      </c>
      <c r="AG30" s="225">
        <f t="shared" si="26"/>
        <v>18.24767942</v>
      </c>
      <c r="AH30" s="225">
        <f t="shared" si="26"/>
        <v>10.55014716</v>
      </c>
      <c r="AI30" s="225">
        <f t="shared" si="26"/>
        <v>1.17726964</v>
      </c>
      <c r="AJ30" s="225">
        <f t="shared" si="26"/>
        <v>0.3395970115</v>
      </c>
      <c r="AK30" s="225"/>
      <c r="AL30" s="101">
        <f t="shared" si="27"/>
        <v>100</v>
      </c>
    </row>
    <row r="31" ht="15.75" customHeight="1">
      <c r="A31" s="162" t="s">
        <v>95</v>
      </c>
      <c r="B31" s="223">
        <f t="shared" ref="B31:L31" si="28">IF(ISBLANK(B13),"",B13*100/$L13)</f>
        <v>15.38461538</v>
      </c>
      <c r="C31" s="223">
        <f t="shared" si="28"/>
        <v>10.94557616</v>
      </c>
      <c r="D31" s="223">
        <f t="shared" si="28"/>
        <v>15.26299787</v>
      </c>
      <c r="E31" s="223">
        <f t="shared" si="28"/>
        <v>24.0194588</v>
      </c>
      <c r="F31" s="223">
        <f t="shared" si="28"/>
        <v>16.81362116</v>
      </c>
      <c r="G31" s="223">
        <f t="shared" si="28"/>
        <v>11.28002432</v>
      </c>
      <c r="H31" s="223">
        <f t="shared" si="28"/>
        <v>5.472788081</v>
      </c>
      <c r="I31" s="223">
        <f t="shared" si="28"/>
        <v>0.6688963211</v>
      </c>
      <c r="J31" s="223">
        <f t="shared" si="28"/>
        <v>0.1520218912</v>
      </c>
      <c r="K31" s="223" t="str">
        <f t="shared" si="28"/>
        <v/>
      </c>
      <c r="L31" s="164">
        <f t="shared" si="28"/>
        <v>100</v>
      </c>
      <c r="N31" s="162" t="s">
        <v>95</v>
      </c>
      <c r="O31" s="223">
        <f t="shared" ref="O31:Y31" si="29">O13*100/$Y13</f>
        <v>20.73610777</v>
      </c>
      <c r="P31" s="223">
        <f t="shared" si="29"/>
        <v>10.96944912</v>
      </c>
      <c r="Q31" s="223">
        <f t="shared" si="29"/>
        <v>14.43348569</v>
      </c>
      <c r="R31" s="223">
        <f t="shared" si="29"/>
        <v>22.3237912</v>
      </c>
      <c r="S31" s="223">
        <f t="shared" si="29"/>
        <v>15.13110416</v>
      </c>
      <c r="T31" s="223">
        <f t="shared" si="29"/>
        <v>10.63266779</v>
      </c>
      <c r="U31" s="223">
        <f t="shared" si="29"/>
        <v>5.027664181</v>
      </c>
      <c r="V31" s="223">
        <f t="shared" si="29"/>
        <v>0.505171999</v>
      </c>
      <c r="W31" s="223">
        <f t="shared" si="29"/>
        <v>0.1924464758</v>
      </c>
      <c r="X31" s="223">
        <f t="shared" si="29"/>
        <v>0.04811161896</v>
      </c>
      <c r="Y31" s="164">
        <f t="shared" si="29"/>
        <v>100</v>
      </c>
      <c r="AA31" s="162" t="s">
        <v>95</v>
      </c>
      <c r="AB31" s="225">
        <f t="shared" ref="AB31:AL31" si="30">AB13*100/$AL13</f>
        <v>1.614497529</v>
      </c>
      <c r="AC31" s="225">
        <f t="shared" si="30"/>
        <v>4.085667216</v>
      </c>
      <c r="AD31" s="225">
        <f t="shared" si="30"/>
        <v>17.0675453</v>
      </c>
      <c r="AE31" s="225">
        <f t="shared" si="30"/>
        <v>32.45469522</v>
      </c>
      <c r="AF31" s="225">
        <f t="shared" si="30"/>
        <v>21.41680395</v>
      </c>
      <c r="AG31" s="225">
        <f t="shared" si="30"/>
        <v>15.22240527</v>
      </c>
      <c r="AH31" s="225">
        <f t="shared" si="30"/>
        <v>7.018121911</v>
      </c>
      <c r="AI31" s="225">
        <f t="shared" si="30"/>
        <v>0.6919275124</v>
      </c>
      <c r="AJ31" s="225">
        <f t="shared" si="30"/>
        <v>0.3953871499</v>
      </c>
      <c r="AK31" s="225">
        <f t="shared" si="30"/>
        <v>0.03294892916</v>
      </c>
      <c r="AL31" s="101">
        <f t="shared" si="30"/>
        <v>100</v>
      </c>
    </row>
    <row r="32" ht="15.75" customHeight="1">
      <c r="A32" s="162" t="s">
        <v>97</v>
      </c>
      <c r="B32" s="223">
        <f t="shared" ref="B32:L32" si="31">IF(ISBLANK(B14),"",B14*100/$L14)</f>
        <v>13.25173769</v>
      </c>
      <c r="C32" s="223">
        <f t="shared" si="31"/>
        <v>9.579933515</v>
      </c>
      <c r="D32" s="223">
        <f t="shared" si="31"/>
        <v>11.60471442</v>
      </c>
      <c r="E32" s="223">
        <f t="shared" si="31"/>
        <v>21.1090964</v>
      </c>
      <c r="F32" s="223">
        <f t="shared" si="31"/>
        <v>17.43729223</v>
      </c>
      <c r="G32" s="223">
        <f t="shared" si="31"/>
        <v>16.09247507</v>
      </c>
      <c r="H32" s="223">
        <f t="shared" si="31"/>
        <v>9.081293442</v>
      </c>
      <c r="I32" s="223">
        <f t="shared" si="31"/>
        <v>1.511030523</v>
      </c>
      <c r="J32" s="223">
        <f t="shared" si="31"/>
        <v>0.3022061046</v>
      </c>
      <c r="K32" s="223">
        <f t="shared" si="31"/>
        <v>0.03022061046</v>
      </c>
      <c r="L32" s="164">
        <f t="shared" si="31"/>
        <v>100</v>
      </c>
      <c r="N32" s="162" t="s">
        <v>97</v>
      </c>
      <c r="O32" s="223">
        <f t="shared" ref="O32:Y32" si="32">O14*100/$Y14</f>
        <v>24.75781899</v>
      </c>
      <c r="P32" s="223">
        <f t="shared" si="32"/>
        <v>7.708275671</v>
      </c>
      <c r="Q32" s="223">
        <f t="shared" si="32"/>
        <v>10.82203155</v>
      </c>
      <c r="R32" s="223">
        <f t="shared" si="32"/>
        <v>18.54414614</v>
      </c>
      <c r="S32" s="223">
        <f t="shared" si="32"/>
        <v>15.22280653</v>
      </c>
      <c r="T32" s="223">
        <f t="shared" si="32"/>
        <v>13.54829781</v>
      </c>
      <c r="U32" s="223">
        <f t="shared" si="32"/>
        <v>7.846664821</v>
      </c>
      <c r="V32" s="223">
        <f t="shared" si="32"/>
        <v>1.203985608</v>
      </c>
      <c r="W32" s="223">
        <f t="shared" si="32"/>
        <v>0.3321339607</v>
      </c>
      <c r="X32" s="223">
        <f t="shared" si="32"/>
        <v>0.01383891503</v>
      </c>
      <c r="Y32" s="164">
        <f t="shared" si="32"/>
        <v>100</v>
      </c>
      <c r="AA32" s="162" t="s">
        <v>97</v>
      </c>
      <c r="AB32" s="225">
        <f t="shared" ref="AB32:AJ32" si="33">AB14*100/$AL14</f>
        <v>1.923076923</v>
      </c>
      <c r="AC32" s="225">
        <f t="shared" si="33"/>
        <v>3.309911243</v>
      </c>
      <c r="AD32" s="225">
        <f t="shared" si="33"/>
        <v>12.53698225</v>
      </c>
      <c r="AE32" s="225">
        <f t="shared" si="33"/>
        <v>25.73964497</v>
      </c>
      <c r="AF32" s="225">
        <f t="shared" si="33"/>
        <v>22.54068047</v>
      </c>
      <c r="AG32" s="225">
        <f t="shared" si="33"/>
        <v>20.22928994</v>
      </c>
      <c r="AH32" s="225">
        <f t="shared" si="33"/>
        <v>11.59393491</v>
      </c>
      <c r="AI32" s="225">
        <f t="shared" si="33"/>
        <v>1.645710059</v>
      </c>
      <c r="AJ32" s="225">
        <f t="shared" si="33"/>
        <v>0.4807692308</v>
      </c>
      <c r="AK32" s="225"/>
      <c r="AL32" s="101">
        <f t="shared" ref="AL32:AL34" si="37">AL14*100/$AL14</f>
        <v>100</v>
      </c>
    </row>
    <row r="33" ht="15.75" customHeight="1">
      <c r="A33" s="162" t="s">
        <v>99</v>
      </c>
      <c r="B33" s="223">
        <f t="shared" ref="B33:L33" si="34">IF(ISBLANK(B15),"",B15*100/$L15)</f>
        <v>12.73571221</v>
      </c>
      <c r="C33" s="223">
        <f t="shared" si="34"/>
        <v>7.832898172</v>
      </c>
      <c r="D33" s="223">
        <f t="shared" si="34"/>
        <v>11.16913258</v>
      </c>
      <c r="E33" s="223">
        <f t="shared" si="34"/>
        <v>21.81607195</v>
      </c>
      <c r="F33" s="223">
        <f t="shared" si="34"/>
        <v>18.33478387</v>
      </c>
      <c r="G33" s="223">
        <f t="shared" si="34"/>
        <v>16.21700029</v>
      </c>
      <c r="H33" s="223">
        <f t="shared" si="34"/>
        <v>9.979692486</v>
      </c>
      <c r="I33" s="223">
        <f t="shared" si="34"/>
        <v>1.595590368</v>
      </c>
      <c r="J33" s="223">
        <f t="shared" si="34"/>
        <v>0.3191180737</v>
      </c>
      <c r="K33" s="223" t="str">
        <f t="shared" si="34"/>
        <v/>
      </c>
      <c r="L33" s="164">
        <f t="shared" si="34"/>
        <v>100</v>
      </c>
      <c r="N33" s="162" t="s">
        <v>99</v>
      </c>
      <c r="O33" s="223">
        <f t="shared" ref="O33:Y33" si="35">O15*100/$Y15</f>
        <v>19.88664367</v>
      </c>
      <c r="P33" s="223">
        <f t="shared" si="35"/>
        <v>6.1360276</v>
      </c>
      <c r="Q33" s="223">
        <f t="shared" si="35"/>
        <v>9.512074914</v>
      </c>
      <c r="R33" s="223">
        <f t="shared" si="35"/>
        <v>19.78807294</v>
      </c>
      <c r="S33" s="223">
        <f t="shared" si="35"/>
        <v>17.98915722</v>
      </c>
      <c r="T33" s="223">
        <f t="shared" si="35"/>
        <v>15.57417447</v>
      </c>
      <c r="U33" s="223">
        <f t="shared" si="35"/>
        <v>9.388861508</v>
      </c>
      <c r="V33" s="223">
        <f t="shared" si="35"/>
        <v>1.379990143</v>
      </c>
      <c r="W33" s="223">
        <f t="shared" si="35"/>
        <v>0.3203548546</v>
      </c>
      <c r="X33" s="223">
        <f t="shared" si="35"/>
        <v>0.02464268112</v>
      </c>
      <c r="Y33" s="164">
        <f t="shared" si="35"/>
        <v>100</v>
      </c>
      <c r="AA33" s="162" t="s">
        <v>99</v>
      </c>
      <c r="AB33" s="225">
        <f t="shared" ref="AB33:AJ33" si="36">AB15*100/$AL15</f>
        <v>1.161695447</v>
      </c>
      <c r="AC33" s="225">
        <f t="shared" si="36"/>
        <v>2.605965463</v>
      </c>
      <c r="AD33" s="225">
        <f t="shared" si="36"/>
        <v>9.858712716</v>
      </c>
      <c r="AE33" s="225">
        <f t="shared" si="36"/>
        <v>24.144427</v>
      </c>
      <c r="AF33" s="225">
        <f t="shared" si="36"/>
        <v>24.17582418</v>
      </c>
      <c r="AG33" s="225">
        <f t="shared" si="36"/>
        <v>21.9466248</v>
      </c>
      <c r="AH33" s="225">
        <f t="shared" si="36"/>
        <v>13.46938776</v>
      </c>
      <c r="AI33" s="225">
        <f t="shared" si="36"/>
        <v>2.197802198</v>
      </c>
      <c r="AJ33" s="225">
        <f t="shared" si="36"/>
        <v>0.4395604396</v>
      </c>
      <c r="AK33" s="225"/>
      <c r="AL33" s="101">
        <f t="shared" si="37"/>
        <v>100</v>
      </c>
    </row>
    <row r="34" ht="15.75" customHeight="1">
      <c r="A34" s="162" t="s">
        <v>101</v>
      </c>
      <c r="B34" s="223">
        <f t="shared" ref="B34:L34" si="38">IF(ISBLANK(B16),"",B16*100/$L16)</f>
        <v>10.03134796</v>
      </c>
      <c r="C34" s="223">
        <f t="shared" si="38"/>
        <v>8.197492163</v>
      </c>
      <c r="D34" s="223">
        <f t="shared" si="38"/>
        <v>12.61755486</v>
      </c>
      <c r="E34" s="223">
        <f t="shared" si="38"/>
        <v>24.46708464</v>
      </c>
      <c r="F34" s="223">
        <f t="shared" si="38"/>
        <v>21.89655172</v>
      </c>
      <c r="G34" s="223">
        <f t="shared" si="38"/>
        <v>14.84326019</v>
      </c>
      <c r="H34" s="223">
        <f t="shared" si="38"/>
        <v>7.570532915</v>
      </c>
      <c r="I34" s="223">
        <f t="shared" si="38"/>
        <v>0.3448275862</v>
      </c>
      <c r="J34" s="223">
        <f t="shared" si="38"/>
        <v>0.03134796238</v>
      </c>
      <c r="K34" s="223" t="str">
        <f t="shared" si="38"/>
        <v/>
      </c>
      <c r="L34" s="164">
        <f t="shared" si="38"/>
        <v>100</v>
      </c>
      <c r="N34" s="162" t="s">
        <v>101</v>
      </c>
      <c r="O34" s="223">
        <f t="shared" ref="O34:W34" si="39">O16*100/$Y16</f>
        <v>15.20501139</v>
      </c>
      <c r="P34" s="223">
        <f t="shared" si="39"/>
        <v>8.300113895</v>
      </c>
      <c r="Q34" s="223">
        <f t="shared" si="39"/>
        <v>12.41457859</v>
      </c>
      <c r="R34" s="223">
        <f t="shared" si="39"/>
        <v>23.16343964</v>
      </c>
      <c r="S34" s="223">
        <f t="shared" si="39"/>
        <v>19.70387244</v>
      </c>
      <c r="T34" s="223">
        <f t="shared" si="39"/>
        <v>14.03758542</v>
      </c>
      <c r="U34" s="223">
        <f t="shared" si="39"/>
        <v>6.762528474</v>
      </c>
      <c r="V34" s="223">
        <f t="shared" si="39"/>
        <v>0.3701594533</v>
      </c>
      <c r="W34" s="223">
        <f t="shared" si="39"/>
        <v>0.04271070615</v>
      </c>
      <c r="X34" s="223"/>
      <c r="Y34" s="164">
        <f>Y16*100/$Y16</f>
        <v>100</v>
      </c>
      <c r="AA34" s="162" t="s">
        <v>101</v>
      </c>
      <c r="AB34" s="225">
        <f t="shared" ref="AB34:AJ34" si="40">AB16*100/$AL16</f>
        <v>0.8552856654</v>
      </c>
      <c r="AC34" s="225">
        <f t="shared" si="40"/>
        <v>2.702702703</v>
      </c>
      <c r="AD34" s="225">
        <f t="shared" si="40"/>
        <v>12.76086213</v>
      </c>
      <c r="AE34" s="225">
        <f t="shared" si="40"/>
        <v>28.39548409</v>
      </c>
      <c r="AF34" s="225">
        <f t="shared" si="40"/>
        <v>25.21382142</v>
      </c>
      <c r="AG34" s="225">
        <f t="shared" si="40"/>
        <v>19.63735888</v>
      </c>
      <c r="AH34" s="225">
        <f t="shared" si="40"/>
        <v>9.767362299</v>
      </c>
      <c r="AI34" s="225">
        <f t="shared" si="40"/>
        <v>0.6329113924</v>
      </c>
      <c r="AJ34" s="225">
        <f t="shared" si="40"/>
        <v>0.03421142662</v>
      </c>
      <c r="AK34" s="225"/>
      <c r="AL34" s="101">
        <f t="shared" si="37"/>
        <v>100</v>
      </c>
    </row>
    <row r="35" ht="15.75" customHeight="1">
      <c r="A35" s="162" t="s">
        <v>103</v>
      </c>
      <c r="B35" s="223">
        <f t="shared" ref="B35:L35" si="41">IF(ISBLANK(B17),"",B17*100/$L17)</f>
        <v>16.25514403</v>
      </c>
      <c r="C35" s="223">
        <f t="shared" si="41"/>
        <v>11.12139918</v>
      </c>
      <c r="D35" s="223">
        <f t="shared" si="41"/>
        <v>15.8436214</v>
      </c>
      <c r="E35" s="223">
        <f t="shared" si="41"/>
        <v>23.85802469</v>
      </c>
      <c r="F35" s="223">
        <f t="shared" si="41"/>
        <v>16.35802469</v>
      </c>
      <c r="G35" s="223">
        <f t="shared" si="41"/>
        <v>10.43209877</v>
      </c>
      <c r="H35" s="223">
        <f t="shared" si="41"/>
        <v>5.195473251</v>
      </c>
      <c r="I35" s="223">
        <f t="shared" si="41"/>
        <v>0.7818930041</v>
      </c>
      <c r="J35" s="223">
        <f t="shared" si="41"/>
        <v>0.133744856</v>
      </c>
      <c r="K35" s="223">
        <f t="shared" si="41"/>
        <v>0.02057613169</v>
      </c>
      <c r="L35" s="164">
        <f t="shared" si="41"/>
        <v>100</v>
      </c>
      <c r="N35" s="162" t="s">
        <v>103</v>
      </c>
      <c r="O35" s="223">
        <f t="shared" ref="O35:Y35" si="42">O17*100/$Y17</f>
        <v>24.87740475</v>
      </c>
      <c r="P35" s="223">
        <f t="shared" si="42"/>
        <v>10.76009053</v>
      </c>
      <c r="Q35" s="223">
        <f t="shared" si="42"/>
        <v>14.03244059</v>
      </c>
      <c r="R35" s="223">
        <f t="shared" si="42"/>
        <v>20.33195021</v>
      </c>
      <c r="S35" s="223">
        <f t="shared" si="42"/>
        <v>15.15465862</v>
      </c>
      <c r="T35" s="223">
        <f t="shared" si="42"/>
        <v>9.430403621</v>
      </c>
      <c r="U35" s="223">
        <f t="shared" si="42"/>
        <v>4.734062618</v>
      </c>
      <c r="V35" s="223">
        <f t="shared" si="42"/>
        <v>0.54696341</v>
      </c>
      <c r="W35" s="223">
        <f t="shared" si="42"/>
        <v>0.1037344398</v>
      </c>
      <c r="X35" s="223">
        <f t="shared" si="42"/>
        <v>0.02829121086</v>
      </c>
      <c r="Y35" s="164">
        <f t="shared" si="42"/>
        <v>100</v>
      </c>
      <c r="AA35" s="162" t="s">
        <v>103</v>
      </c>
      <c r="AB35" s="225">
        <f t="shared" ref="AB35:AL35" si="43">AB17*100/$AL17</f>
        <v>2.58141382</v>
      </c>
      <c r="AC35" s="225">
        <f t="shared" si="43"/>
        <v>6.023298914</v>
      </c>
      <c r="AD35" s="225">
        <f t="shared" si="43"/>
        <v>17.73894625</v>
      </c>
      <c r="AE35" s="225">
        <f t="shared" si="43"/>
        <v>28.89859677</v>
      </c>
      <c r="AF35" s="225">
        <f t="shared" si="43"/>
        <v>21.94863648</v>
      </c>
      <c r="AG35" s="225">
        <f t="shared" si="43"/>
        <v>14.78686788</v>
      </c>
      <c r="AH35" s="225">
        <f t="shared" si="43"/>
        <v>6.949960286</v>
      </c>
      <c r="AI35" s="225">
        <f t="shared" si="43"/>
        <v>0.8604712735</v>
      </c>
      <c r="AJ35" s="225">
        <f t="shared" si="43"/>
        <v>0.1853322743</v>
      </c>
      <c r="AK35" s="225">
        <f t="shared" si="43"/>
        <v>0.02647603918</v>
      </c>
      <c r="AL35" s="101">
        <f t="shared" si="43"/>
        <v>100</v>
      </c>
    </row>
    <row r="36" ht="15.75" customHeight="1">
      <c r="A36" s="162" t="s">
        <v>105</v>
      </c>
      <c r="B36" s="223">
        <f t="shared" ref="B36:L36" si="44">IF(ISBLANK(B18),"",B18*100/$L18)</f>
        <v>12.39669421</v>
      </c>
      <c r="C36" s="223">
        <f t="shared" si="44"/>
        <v>9.297520661</v>
      </c>
      <c r="D36" s="223">
        <f t="shared" si="44"/>
        <v>13.84297521</v>
      </c>
      <c r="E36" s="223">
        <f t="shared" si="44"/>
        <v>21.48760331</v>
      </c>
      <c r="F36" s="223">
        <f t="shared" si="44"/>
        <v>17.89256198</v>
      </c>
      <c r="G36" s="223">
        <f t="shared" si="44"/>
        <v>15.33057851</v>
      </c>
      <c r="H36" s="223">
        <f t="shared" si="44"/>
        <v>8.47107438</v>
      </c>
      <c r="I36" s="223">
        <f t="shared" si="44"/>
        <v>1.074380165</v>
      </c>
      <c r="J36" s="223">
        <f t="shared" si="44"/>
        <v>0.2066115702</v>
      </c>
      <c r="K36" s="223" t="str">
        <f t="shared" si="44"/>
        <v/>
      </c>
      <c r="L36" s="164">
        <f t="shared" si="44"/>
        <v>100</v>
      </c>
      <c r="N36" s="162" t="s">
        <v>105</v>
      </c>
      <c r="O36" s="223">
        <f t="shared" ref="O36:W36" si="45">O18*100/$Y18</f>
        <v>18.38082001</v>
      </c>
      <c r="P36" s="223">
        <f t="shared" si="45"/>
        <v>8.30437804</v>
      </c>
      <c r="Q36" s="223">
        <f t="shared" si="45"/>
        <v>14.03752606</v>
      </c>
      <c r="R36" s="223">
        <f t="shared" si="45"/>
        <v>18.58929812</v>
      </c>
      <c r="S36" s="223">
        <f t="shared" si="45"/>
        <v>17.37317582</v>
      </c>
      <c r="T36" s="223">
        <f t="shared" si="45"/>
        <v>14.21125782</v>
      </c>
      <c r="U36" s="223">
        <f t="shared" si="45"/>
        <v>7.922168172</v>
      </c>
      <c r="V36" s="223">
        <f t="shared" si="45"/>
        <v>0.9728978457</v>
      </c>
      <c r="W36" s="223">
        <f t="shared" si="45"/>
        <v>0.2084781098</v>
      </c>
      <c r="X36" s="223"/>
      <c r="Y36" s="164">
        <f>Y18*100/$Y18</f>
        <v>100</v>
      </c>
      <c r="AA36" s="162" t="s">
        <v>105</v>
      </c>
      <c r="AB36" s="225">
        <f t="shared" ref="AB36:AJ36" si="46">AB18*100/$AL18</f>
        <v>1.745200698</v>
      </c>
      <c r="AC36" s="225">
        <f t="shared" si="46"/>
        <v>3.446771379</v>
      </c>
      <c r="AD36" s="225">
        <f t="shared" si="46"/>
        <v>15.66317627</v>
      </c>
      <c r="AE36" s="225">
        <f t="shared" si="46"/>
        <v>24.60732984</v>
      </c>
      <c r="AF36" s="225">
        <f t="shared" si="46"/>
        <v>23.34205934</v>
      </c>
      <c r="AG36" s="225">
        <f t="shared" si="46"/>
        <v>18.89179756</v>
      </c>
      <c r="AH36" s="225">
        <f t="shared" si="46"/>
        <v>10.68935428</v>
      </c>
      <c r="AI36" s="225">
        <f t="shared" si="46"/>
        <v>1.308900524</v>
      </c>
      <c r="AJ36" s="225">
        <f t="shared" si="46"/>
        <v>0.3054101222</v>
      </c>
      <c r="AK36" s="225"/>
      <c r="AL36" s="101">
        <f>AL18*100/$AL18</f>
        <v>100</v>
      </c>
    </row>
    <row r="37" ht="15.75" customHeight="1">
      <c r="A37" s="162" t="s">
        <v>110</v>
      </c>
      <c r="B37" s="223">
        <f t="shared" ref="B37:L37" si="47">IF(ISBLANK(B19),"",B19*100/$L19)</f>
        <v>12.66651614</v>
      </c>
      <c r="C37" s="223">
        <f t="shared" si="47"/>
        <v>7.654097991</v>
      </c>
      <c r="D37" s="223">
        <f t="shared" si="47"/>
        <v>12.55362384</v>
      </c>
      <c r="E37" s="223">
        <f t="shared" si="47"/>
        <v>22.14946941</v>
      </c>
      <c r="F37" s="223">
        <f t="shared" si="47"/>
        <v>17.31767893</v>
      </c>
      <c r="G37" s="223">
        <f t="shared" si="47"/>
        <v>14.5631068</v>
      </c>
      <c r="H37" s="223">
        <f t="shared" si="47"/>
        <v>10.70219011</v>
      </c>
      <c r="I37" s="223">
        <f t="shared" si="47"/>
        <v>1.851433732</v>
      </c>
      <c r="J37" s="223">
        <f t="shared" si="47"/>
        <v>0.4741476631</v>
      </c>
      <c r="K37" s="223">
        <f t="shared" si="47"/>
        <v>0.06773538045</v>
      </c>
      <c r="L37" s="164">
        <f t="shared" si="47"/>
        <v>100</v>
      </c>
      <c r="N37" s="162" t="s">
        <v>110</v>
      </c>
      <c r="O37" s="223">
        <f t="shared" ref="O37:Y37" si="48">O19*100/$Y19</f>
        <v>17.53926702</v>
      </c>
      <c r="P37" s="223">
        <f t="shared" si="48"/>
        <v>7.168747483</v>
      </c>
      <c r="Q37" s="223">
        <f t="shared" si="48"/>
        <v>11.82037857</v>
      </c>
      <c r="R37" s="223">
        <f t="shared" si="48"/>
        <v>20.53966975</v>
      </c>
      <c r="S37" s="223">
        <f t="shared" si="48"/>
        <v>16.99556988</v>
      </c>
      <c r="T37" s="223">
        <f t="shared" si="48"/>
        <v>13.93475634</v>
      </c>
      <c r="U37" s="223">
        <f t="shared" si="48"/>
        <v>9.746274668</v>
      </c>
      <c r="V37" s="223">
        <f t="shared" si="48"/>
        <v>1.77204994</v>
      </c>
      <c r="W37" s="223">
        <f t="shared" si="48"/>
        <v>0.4430124849</v>
      </c>
      <c r="X37" s="223">
        <f t="shared" si="48"/>
        <v>0.04027386226</v>
      </c>
      <c r="Y37" s="164">
        <f t="shared" si="48"/>
        <v>100</v>
      </c>
      <c r="AA37" s="162" t="s">
        <v>110</v>
      </c>
      <c r="AB37" s="225">
        <f t="shared" ref="AB37:AL37" si="49">AB19*100/$AL19</f>
        <v>1.05237396</v>
      </c>
      <c r="AC37" s="225">
        <f t="shared" si="49"/>
        <v>3.034752814</v>
      </c>
      <c r="AD37" s="225">
        <f t="shared" si="49"/>
        <v>12.70190896</v>
      </c>
      <c r="AE37" s="225">
        <f t="shared" si="49"/>
        <v>25.45276554</v>
      </c>
      <c r="AF37" s="225">
        <f t="shared" si="49"/>
        <v>23.05433186</v>
      </c>
      <c r="AG37" s="225">
        <f t="shared" si="49"/>
        <v>18.6000979</v>
      </c>
      <c r="AH37" s="225">
        <f t="shared" si="49"/>
        <v>13.14243759</v>
      </c>
      <c r="AI37" s="225">
        <f t="shared" si="49"/>
        <v>2.373959863</v>
      </c>
      <c r="AJ37" s="225">
        <f t="shared" si="49"/>
        <v>0.5384238864</v>
      </c>
      <c r="AK37" s="225">
        <f t="shared" si="49"/>
        <v>0.04894762604</v>
      </c>
      <c r="AL37" s="101">
        <f t="shared" si="49"/>
        <v>100</v>
      </c>
    </row>
    <row r="38" ht="15.75" customHeight="1">
      <c r="A38" s="171" t="s">
        <v>113</v>
      </c>
      <c r="B38" s="229">
        <f t="shared" ref="B38:L38" si="50">IF(ISBLANK(B20),"",B20*100/$L20)</f>
        <v>12.07344214</v>
      </c>
      <c r="C38" s="229">
        <f t="shared" si="50"/>
        <v>9.050445104</v>
      </c>
      <c r="D38" s="229">
        <f t="shared" si="50"/>
        <v>13.31602374</v>
      </c>
      <c r="E38" s="229">
        <f t="shared" si="50"/>
        <v>23.49777448</v>
      </c>
      <c r="F38" s="229">
        <f t="shared" si="50"/>
        <v>20.02967359</v>
      </c>
      <c r="G38" s="229">
        <f t="shared" si="50"/>
        <v>14.0764095</v>
      </c>
      <c r="H38" s="229">
        <f t="shared" si="50"/>
        <v>6.954747774</v>
      </c>
      <c r="I38" s="229">
        <f t="shared" si="50"/>
        <v>0.7418397626</v>
      </c>
      <c r="J38" s="229">
        <f t="shared" si="50"/>
        <v>0.2410979228</v>
      </c>
      <c r="K38" s="229">
        <f t="shared" si="50"/>
        <v>0.01854599407</v>
      </c>
      <c r="L38" s="175">
        <f t="shared" si="50"/>
        <v>100</v>
      </c>
      <c r="N38" s="171" t="s">
        <v>113</v>
      </c>
      <c r="O38" s="229">
        <f t="shared" ref="O38:Y38" si="51">O20*100/$Y20</f>
        <v>19.18604651</v>
      </c>
      <c r="P38" s="229">
        <f t="shared" si="51"/>
        <v>8.82994186</v>
      </c>
      <c r="Q38" s="229">
        <f t="shared" si="51"/>
        <v>12.8815407</v>
      </c>
      <c r="R38" s="229">
        <f t="shared" si="51"/>
        <v>22.36555233</v>
      </c>
      <c r="S38" s="229">
        <f t="shared" si="51"/>
        <v>17.1693314</v>
      </c>
      <c r="T38" s="229">
        <f t="shared" si="51"/>
        <v>13.19040698</v>
      </c>
      <c r="U38" s="229">
        <f t="shared" si="51"/>
        <v>5.46875</v>
      </c>
      <c r="V38" s="229">
        <f t="shared" si="51"/>
        <v>0.6904069767</v>
      </c>
      <c r="W38" s="229">
        <f t="shared" si="51"/>
        <v>0.1998546512</v>
      </c>
      <c r="X38" s="229">
        <f t="shared" si="51"/>
        <v>0.01816860465</v>
      </c>
      <c r="Y38" s="175">
        <f t="shared" si="51"/>
        <v>100</v>
      </c>
      <c r="AA38" s="171" t="s">
        <v>113</v>
      </c>
      <c r="AB38" s="230">
        <f t="shared" ref="AB38:AJ38" si="52">AB20*100/$AL20</f>
        <v>1.345830329</v>
      </c>
      <c r="AC38" s="230">
        <f t="shared" si="52"/>
        <v>4.109589041</v>
      </c>
      <c r="AD38" s="230">
        <f t="shared" si="52"/>
        <v>15.1405912</v>
      </c>
      <c r="AE38" s="230">
        <f t="shared" si="52"/>
        <v>30.4494112</v>
      </c>
      <c r="AF38" s="230">
        <f t="shared" si="52"/>
        <v>23.35976929</v>
      </c>
      <c r="AG38" s="230">
        <f t="shared" si="52"/>
        <v>16.75078106</v>
      </c>
      <c r="AH38" s="230">
        <f t="shared" si="52"/>
        <v>7.426099495</v>
      </c>
      <c r="AI38" s="230">
        <f t="shared" si="52"/>
        <v>1.105503485</v>
      </c>
      <c r="AJ38" s="230">
        <f t="shared" si="52"/>
        <v>0.3124248979</v>
      </c>
      <c r="AK38" s="230"/>
      <c r="AL38" s="123">
        <f>AL20*100/$AL20</f>
        <v>100</v>
      </c>
    </row>
    <row r="39" ht="15.75" customHeight="1">
      <c r="A39" s="189" t="s">
        <v>13</v>
      </c>
      <c r="B39" s="231">
        <f t="shared" ref="B39:L39" si="53">IF(ISBLANK(B21),"",B21*100/$L21)</f>
        <v>13.28822903</v>
      </c>
      <c r="C39" s="231">
        <f t="shared" si="53"/>
        <v>9.460627702</v>
      </c>
      <c r="D39" s="231">
        <f t="shared" si="53"/>
        <v>13.82446908</v>
      </c>
      <c r="E39" s="231">
        <f t="shared" si="53"/>
        <v>23.50059513</v>
      </c>
      <c r="F39" s="231">
        <f t="shared" si="53"/>
        <v>18.42510806</v>
      </c>
      <c r="G39" s="231">
        <f t="shared" si="53"/>
        <v>13.23059575</v>
      </c>
      <c r="H39" s="231">
        <f t="shared" si="53"/>
        <v>7.085134373</v>
      </c>
      <c r="I39" s="231">
        <f t="shared" si="53"/>
        <v>0.952201967</v>
      </c>
      <c r="J39" s="231">
        <f t="shared" si="53"/>
        <v>0.2217628265</v>
      </c>
      <c r="K39" s="231">
        <f t="shared" si="53"/>
        <v>0.01127607593</v>
      </c>
      <c r="L39" s="186">
        <f t="shared" si="53"/>
        <v>100</v>
      </c>
      <c r="N39" s="189" t="s">
        <v>13</v>
      </c>
      <c r="O39" s="231">
        <f t="shared" ref="O39:Y39" si="54">O21*100/$Y21</f>
        <v>23.12453191</v>
      </c>
      <c r="P39" s="231">
        <f t="shared" si="54"/>
        <v>9.037197304</v>
      </c>
      <c r="Q39" s="231">
        <f t="shared" si="54"/>
        <v>12.44903054</v>
      </c>
      <c r="R39" s="231">
        <f t="shared" si="54"/>
        <v>20.52716984</v>
      </c>
      <c r="S39" s="231">
        <f t="shared" si="54"/>
        <v>16.06994258</v>
      </c>
      <c r="T39" s="231">
        <f t="shared" si="54"/>
        <v>11.68864941</v>
      </c>
      <c r="U39" s="231">
        <f t="shared" si="54"/>
        <v>6.091370558</v>
      </c>
      <c r="V39" s="231">
        <f t="shared" si="54"/>
        <v>0.7947074977</v>
      </c>
      <c r="W39" s="231">
        <f t="shared" si="54"/>
        <v>0.2049180328</v>
      </c>
      <c r="X39" s="231">
        <f t="shared" si="54"/>
        <v>0.01248231672</v>
      </c>
      <c r="Y39" s="186">
        <f t="shared" si="54"/>
        <v>100</v>
      </c>
      <c r="AA39" s="189" t="s">
        <v>13</v>
      </c>
      <c r="AB39" s="232">
        <f t="shared" ref="AB39:AL39" si="55">AB21*100/$AL21</f>
        <v>1.897137999</v>
      </c>
      <c r="AC39" s="232">
        <f t="shared" si="55"/>
        <v>4.057806744</v>
      </c>
      <c r="AD39" s="232">
        <f t="shared" si="55"/>
        <v>14.42193256</v>
      </c>
      <c r="AE39" s="232">
        <f t="shared" si="55"/>
        <v>27.91300652</v>
      </c>
      <c r="AF39" s="232">
        <f t="shared" si="55"/>
        <v>23.36072542</v>
      </c>
      <c r="AG39" s="232">
        <f t="shared" si="55"/>
        <v>17.51062624</v>
      </c>
      <c r="AH39" s="232">
        <f t="shared" si="55"/>
        <v>9.318503825</v>
      </c>
      <c r="AI39" s="232">
        <f t="shared" si="55"/>
        <v>1.224142817</v>
      </c>
      <c r="AJ39" s="232">
        <f t="shared" si="55"/>
        <v>0.2833663927</v>
      </c>
      <c r="AK39" s="232">
        <f t="shared" si="55"/>
        <v>0.01275148767</v>
      </c>
      <c r="AL39" s="221">
        <f t="shared" si="55"/>
        <v>100</v>
      </c>
    </row>
    <row r="40" ht="15.75" customHeight="1">
      <c r="A40" s="205"/>
      <c r="B40" s="209" t="s">
        <v>63</v>
      </c>
      <c r="C40" s="211"/>
      <c r="D40" s="211"/>
      <c r="E40" s="211"/>
      <c r="F40" s="211"/>
      <c r="G40" s="211"/>
      <c r="H40" s="211"/>
      <c r="I40" s="211"/>
      <c r="J40" s="211"/>
      <c r="K40" s="211"/>
      <c r="L40" s="17"/>
      <c r="M40" s="205"/>
      <c r="N40" s="205"/>
      <c r="O40" s="209" t="s">
        <v>63</v>
      </c>
      <c r="P40" s="211"/>
      <c r="Q40" s="211"/>
      <c r="R40" s="211"/>
      <c r="S40" s="211"/>
      <c r="T40" s="211"/>
      <c r="U40" s="211"/>
      <c r="V40" s="211"/>
      <c r="W40" s="211"/>
      <c r="X40" s="211"/>
      <c r="Y40" s="17"/>
      <c r="Z40" s="205"/>
      <c r="AA40" s="205"/>
      <c r="AB40" s="209" t="s">
        <v>63</v>
      </c>
      <c r="AC40" s="211"/>
      <c r="AD40" s="211"/>
      <c r="AE40" s="211"/>
      <c r="AF40" s="211"/>
      <c r="AG40" s="211"/>
      <c r="AH40" s="211"/>
      <c r="AI40" s="211"/>
      <c r="AJ40" s="211"/>
      <c r="AK40" s="211"/>
      <c r="AL40" s="17"/>
    </row>
    <row r="41" ht="15.75" customHeight="1">
      <c r="A41" s="159" t="s">
        <v>81</v>
      </c>
      <c r="B41" s="233">
        <f t="shared" ref="B41:L41" si="56">IF(ISBLANK(B6),"",B6*100/B$21)</f>
        <v>31.09560626</v>
      </c>
      <c r="C41" s="233">
        <f t="shared" si="56"/>
        <v>31.55873394</v>
      </c>
      <c r="D41" s="233">
        <f t="shared" si="56"/>
        <v>30.37882907</v>
      </c>
      <c r="E41" s="233">
        <f t="shared" si="56"/>
        <v>28.81057738</v>
      </c>
      <c r="F41" s="233">
        <f t="shared" si="56"/>
        <v>26.45858833</v>
      </c>
      <c r="G41" s="233">
        <f t="shared" si="56"/>
        <v>24.45075758</v>
      </c>
      <c r="H41" s="233">
        <f t="shared" si="56"/>
        <v>22.01591512</v>
      </c>
      <c r="I41" s="233">
        <f t="shared" si="56"/>
        <v>19.34210526</v>
      </c>
      <c r="J41" s="233">
        <f t="shared" si="56"/>
        <v>16.94915254</v>
      </c>
      <c r="K41" s="233">
        <f t="shared" si="56"/>
        <v>11.11111111</v>
      </c>
      <c r="L41" s="233">
        <f t="shared" si="56"/>
        <v>27.98095596</v>
      </c>
      <c r="N41" s="159" t="s">
        <v>81</v>
      </c>
      <c r="O41" s="233">
        <f t="shared" ref="O41:Y41" si="57">O6*100/O$21</f>
        <v>38.91412892</v>
      </c>
      <c r="P41" s="233">
        <f t="shared" si="57"/>
        <v>35.38213628</v>
      </c>
      <c r="Q41" s="233">
        <f t="shared" si="57"/>
        <v>32.32787433</v>
      </c>
      <c r="R41" s="233">
        <f t="shared" si="57"/>
        <v>28.97537245</v>
      </c>
      <c r="S41" s="233">
        <f t="shared" si="57"/>
        <v>26.53893456</v>
      </c>
      <c r="T41" s="233">
        <f t="shared" si="57"/>
        <v>24.46382486</v>
      </c>
      <c r="U41" s="233">
        <f t="shared" si="57"/>
        <v>22.4897541</v>
      </c>
      <c r="V41" s="233">
        <f t="shared" si="57"/>
        <v>19.89528796</v>
      </c>
      <c r="W41" s="233">
        <f t="shared" si="57"/>
        <v>18.27411168</v>
      </c>
      <c r="X41" s="233">
        <f t="shared" si="57"/>
        <v>16.66666667</v>
      </c>
      <c r="Y41" s="234">
        <f t="shared" si="57"/>
        <v>30.8604477</v>
      </c>
      <c r="AA41" s="159" t="s">
        <v>81</v>
      </c>
      <c r="AB41" s="214">
        <f t="shared" ref="AB41:AL41" si="58">AB6*100/AB$21</f>
        <v>37.04256908</v>
      </c>
      <c r="AC41" s="214">
        <f t="shared" si="58"/>
        <v>33.62430168</v>
      </c>
      <c r="AD41" s="214">
        <f t="shared" si="58"/>
        <v>29.72787111</v>
      </c>
      <c r="AE41" s="214">
        <f t="shared" si="58"/>
        <v>27.22196843</v>
      </c>
      <c r="AF41" s="214">
        <f t="shared" si="58"/>
        <v>25.84303736</v>
      </c>
      <c r="AG41" s="214">
        <f t="shared" si="58"/>
        <v>23.39186018</v>
      </c>
      <c r="AH41" s="214">
        <f t="shared" si="58"/>
        <v>22.41143378</v>
      </c>
      <c r="AI41" s="214">
        <f t="shared" si="58"/>
        <v>19.44444444</v>
      </c>
      <c r="AJ41" s="214">
        <f t="shared" si="58"/>
        <v>18</v>
      </c>
      <c r="AK41" s="214">
        <f t="shared" si="58"/>
        <v>33.33333333</v>
      </c>
      <c r="AL41" s="111">
        <f t="shared" si="58"/>
        <v>26.46783791</v>
      </c>
    </row>
    <row r="42" ht="15.75" customHeight="1">
      <c r="A42" s="162" t="s">
        <v>83</v>
      </c>
      <c r="B42" s="233">
        <f t="shared" ref="B42:L42" si="59">IF(ISBLANK(B7),"",B7*100/B$21)</f>
        <v>1.291721667</v>
      </c>
      <c r="C42" s="233">
        <f t="shared" si="59"/>
        <v>1.536220368</v>
      </c>
      <c r="D42" s="233">
        <f t="shared" si="59"/>
        <v>2.292912815</v>
      </c>
      <c r="E42" s="233">
        <f t="shared" si="59"/>
        <v>2.367116277</v>
      </c>
      <c r="F42" s="233">
        <f t="shared" si="59"/>
        <v>2.672378621</v>
      </c>
      <c r="G42" s="233">
        <f t="shared" si="59"/>
        <v>2.537878788</v>
      </c>
      <c r="H42" s="233">
        <f t="shared" si="59"/>
        <v>2.351900973</v>
      </c>
      <c r="I42" s="233">
        <f t="shared" si="59"/>
        <v>1.710526316</v>
      </c>
      <c r="J42" s="233">
        <f t="shared" si="59"/>
        <v>1.129943503</v>
      </c>
      <c r="K42" s="233" t="str">
        <f t="shared" si="59"/>
        <v/>
      </c>
      <c r="L42" s="233">
        <f t="shared" si="59"/>
        <v>2.203846395</v>
      </c>
      <c r="N42" s="162" t="s">
        <v>83</v>
      </c>
      <c r="O42" s="223">
        <f t="shared" ref="O42:Y42" si="60">O7*100/O$21</f>
        <v>1.605865683</v>
      </c>
      <c r="P42" s="223">
        <f t="shared" si="60"/>
        <v>2.22145488</v>
      </c>
      <c r="Q42" s="223">
        <f t="shared" si="60"/>
        <v>2.239304813</v>
      </c>
      <c r="R42" s="223">
        <f t="shared" si="60"/>
        <v>2.285395764</v>
      </c>
      <c r="S42" s="223">
        <f t="shared" si="60"/>
        <v>2.68625801</v>
      </c>
      <c r="T42" s="223">
        <f t="shared" si="60"/>
        <v>2.554062472</v>
      </c>
      <c r="U42" s="223">
        <f t="shared" si="60"/>
        <v>2.56147541</v>
      </c>
      <c r="V42" s="223">
        <f t="shared" si="60"/>
        <v>1.832460733</v>
      </c>
      <c r="W42" s="223">
        <f t="shared" si="60"/>
        <v>1.015228426</v>
      </c>
      <c r="X42" s="223">
        <f t="shared" si="60"/>
        <v>0</v>
      </c>
      <c r="Y42" s="114">
        <f t="shared" si="60"/>
        <v>2.222892569</v>
      </c>
      <c r="AA42" s="162" t="s">
        <v>83</v>
      </c>
      <c r="AB42" s="223">
        <f t="shared" ref="AB42:AL42" si="61">AB7*100/AB$21</f>
        <v>2.091112771</v>
      </c>
      <c r="AC42" s="223">
        <f t="shared" si="61"/>
        <v>1.850558659</v>
      </c>
      <c r="AD42" s="223">
        <f t="shared" si="61"/>
        <v>1.896060517</v>
      </c>
      <c r="AE42" s="223">
        <f t="shared" si="61"/>
        <v>2.040505558</v>
      </c>
      <c r="AF42" s="223">
        <f t="shared" si="61"/>
        <v>2.899078117</v>
      </c>
      <c r="AG42" s="223">
        <f t="shared" si="61"/>
        <v>2.662027672</v>
      </c>
      <c r="AH42" s="223">
        <f t="shared" si="61"/>
        <v>2.721605595</v>
      </c>
      <c r="AI42" s="223">
        <f t="shared" si="61"/>
        <v>1.62037037</v>
      </c>
      <c r="AJ42" s="223">
        <f t="shared" si="61"/>
        <v>1.5</v>
      </c>
      <c r="AK42" s="223">
        <f t="shared" si="61"/>
        <v>0</v>
      </c>
      <c r="AL42" s="114">
        <f t="shared" si="61"/>
        <v>2.378860867</v>
      </c>
    </row>
    <row r="43" ht="15.75" customHeight="1">
      <c r="A43" s="162" t="s">
        <v>85</v>
      </c>
      <c r="B43" s="233">
        <f t="shared" ref="B43:L43" si="62">IF(ISBLANK(B8),"",B8*100/B$21)</f>
        <v>2.45144258</v>
      </c>
      <c r="C43" s="233">
        <f t="shared" si="62"/>
        <v>2.516223017</v>
      </c>
      <c r="D43" s="233">
        <f t="shared" si="62"/>
        <v>2.338227297</v>
      </c>
      <c r="E43" s="233">
        <f t="shared" si="62"/>
        <v>2.233832702</v>
      </c>
      <c r="F43" s="233">
        <f t="shared" si="62"/>
        <v>2.536379709</v>
      </c>
      <c r="G43" s="233">
        <f t="shared" si="62"/>
        <v>2.367424242</v>
      </c>
      <c r="H43" s="233">
        <f t="shared" si="62"/>
        <v>2.440318302</v>
      </c>
      <c r="I43" s="233">
        <f t="shared" si="62"/>
        <v>3.684210526</v>
      </c>
      <c r="J43" s="233">
        <f t="shared" si="62"/>
        <v>4.519774011</v>
      </c>
      <c r="K43" s="233" t="str">
        <f t="shared" si="62"/>
        <v/>
      </c>
      <c r="L43" s="233">
        <f t="shared" si="62"/>
        <v>2.410574453</v>
      </c>
      <c r="N43" s="162" t="s">
        <v>85</v>
      </c>
      <c r="O43" s="223">
        <f t="shared" ref="O43:Y43" si="63">O8*100/O$21</f>
        <v>3.454635419</v>
      </c>
      <c r="P43" s="223">
        <f t="shared" si="63"/>
        <v>2.843001842</v>
      </c>
      <c r="Q43" s="223">
        <f t="shared" si="63"/>
        <v>2.473262032</v>
      </c>
      <c r="R43" s="223">
        <f t="shared" si="63"/>
        <v>3.096179183</v>
      </c>
      <c r="S43" s="223">
        <f t="shared" si="63"/>
        <v>3.404751117</v>
      </c>
      <c r="T43" s="223">
        <f t="shared" si="63"/>
        <v>3.212601228</v>
      </c>
      <c r="U43" s="223">
        <f t="shared" si="63"/>
        <v>3.603142077</v>
      </c>
      <c r="V43" s="223">
        <f t="shared" si="63"/>
        <v>4.319371728</v>
      </c>
      <c r="W43" s="223">
        <f t="shared" si="63"/>
        <v>7.614213198</v>
      </c>
      <c r="X43" s="223">
        <f t="shared" si="63"/>
        <v>0</v>
      </c>
      <c r="Y43" s="114">
        <f t="shared" si="63"/>
        <v>3.191312308</v>
      </c>
      <c r="AA43" s="162" t="s">
        <v>85</v>
      </c>
      <c r="AB43" s="223">
        <f t="shared" ref="AB43:AL43" si="64">AB8*100/AB$21</f>
        <v>3.808812547</v>
      </c>
      <c r="AC43" s="223">
        <f t="shared" si="64"/>
        <v>2.967877095</v>
      </c>
      <c r="AD43" s="223">
        <f t="shared" si="64"/>
        <v>2.790057962</v>
      </c>
      <c r="AE43" s="223">
        <f t="shared" si="64"/>
        <v>3.141972489</v>
      </c>
      <c r="AF43" s="223">
        <f t="shared" si="64"/>
        <v>3.529839884</v>
      </c>
      <c r="AG43" s="223">
        <f t="shared" si="64"/>
        <v>3.398333198</v>
      </c>
      <c r="AH43" s="223">
        <f t="shared" si="64"/>
        <v>3.801125133</v>
      </c>
      <c r="AI43" s="223">
        <f t="shared" si="64"/>
        <v>5.439814815</v>
      </c>
      <c r="AJ43" s="223">
        <f t="shared" si="64"/>
        <v>6.5</v>
      </c>
      <c r="AK43" s="223">
        <f t="shared" si="64"/>
        <v>0</v>
      </c>
      <c r="AL43" s="114">
        <f t="shared" si="64"/>
        <v>3.330971947</v>
      </c>
    </row>
    <row r="44" ht="15.75" customHeight="1">
      <c r="A44" s="162" t="s">
        <v>87</v>
      </c>
      <c r="B44" s="233">
        <f t="shared" ref="B44:L44" si="65">IF(ISBLANK(B9),"",B9*100/B$21)</f>
        <v>3.347161984</v>
      </c>
      <c r="C44" s="233">
        <f t="shared" si="65"/>
        <v>2.767845319</v>
      </c>
      <c r="D44" s="233">
        <f t="shared" si="65"/>
        <v>3.13576219</v>
      </c>
      <c r="E44" s="233">
        <f t="shared" si="65"/>
        <v>3.673295303</v>
      </c>
      <c r="F44" s="233">
        <f t="shared" si="65"/>
        <v>4.025567795</v>
      </c>
      <c r="G44" s="233">
        <f t="shared" si="65"/>
        <v>3.759469697</v>
      </c>
      <c r="H44" s="233">
        <f t="shared" si="65"/>
        <v>3.872679045</v>
      </c>
      <c r="I44" s="233">
        <f t="shared" si="65"/>
        <v>4.342105263</v>
      </c>
      <c r="J44" s="233">
        <f t="shared" si="65"/>
        <v>7.90960452</v>
      </c>
      <c r="K44" s="233" t="str">
        <f t="shared" si="65"/>
        <v/>
      </c>
      <c r="L44" s="233">
        <f t="shared" si="65"/>
        <v>3.575768966</v>
      </c>
      <c r="N44" s="162" t="s">
        <v>87</v>
      </c>
      <c r="O44" s="223">
        <f t="shared" ref="O44:Y44" si="66">O9*100/O$21</f>
        <v>2.424542306</v>
      </c>
      <c r="P44" s="223">
        <f t="shared" si="66"/>
        <v>2.601289134</v>
      </c>
      <c r="Q44" s="223">
        <f t="shared" si="66"/>
        <v>3.501002674</v>
      </c>
      <c r="R44" s="223">
        <f t="shared" si="66"/>
        <v>4.043782305</v>
      </c>
      <c r="S44" s="223">
        <f t="shared" si="66"/>
        <v>3.967894362</v>
      </c>
      <c r="T44" s="223">
        <f t="shared" si="66"/>
        <v>3.81774495</v>
      </c>
      <c r="U44" s="223">
        <f t="shared" si="66"/>
        <v>3.398224044</v>
      </c>
      <c r="V44" s="223">
        <f t="shared" si="66"/>
        <v>4.712041885</v>
      </c>
      <c r="W44" s="223">
        <f t="shared" si="66"/>
        <v>6.598984772</v>
      </c>
      <c r="X44" s="223">
        <f t="shared" si="66"/>
        <v>0</v>
      </c>
      <c r="Y44" s="114">
        <f t="shared" si="66"/>
        <v>3.403511692</v>
      </c>
      <c r="AA44" s="162" t="s">
        <v>87</v>
      </c>
      <c r="AB44" s="223">
        <f t="shared" ref="AB44:AL44" si="67">AB9*100/AB$21</f>
        <v>2.763256161</v>
      </c>
      <c r="AC44" s="223">
        <f t="shared" si="67"/>
        <v>3.421787709</v>
      </c>
      <c r="AD44" s="223">
        <f t="shared" si="67"/>
        <v>3.76264859</v>
      </c>
      <c r="AE44" s="223">
        <f t="shared" si="67"/>
        <v>4.431247145</v>
      </c>
      <c r="AF44" s="223">
        <f t="shared" si="67"/>
        <v>4.196991752</v>
      </c>
      <c r="AG44" s="223">
        <f t="shared" si="67"/>
        <v>3.88380937</v>
      </c>
      <c r="AH44" s="223">
        <f t="shared" si="67"/>
        <v>3.497035122</v>
      </c>
      <c r="AI44" s="223">
        <f t="shared" si="67"/>
        <v>4.976851852</v>
      </c>
      <c r="AJ44" s="223">
        <f t="shared" si="67"/>
        <v>4.5</v>
      </c>
      <c r="AK44" s="223">
        <f t="shared" si="67"/>
        <v>0</v>
      </c>
      <c r="AL44" s="114">
        <f t="shared" si="67"/>
        <v>4.030886937</v>
      </c>
    </row>
    <row r="45" ht="15.75" customHeight="1">
      <c r="A45" s="162" t="s">
        <v>89</v>
      </c>
      <c r="B45" s="233">
        <f t="shared" ref="B45:L45" si="68">IF(ISBLANK(B10),"",B10*100/B$21)</f>
        <v>2.668300962</v>
      </c>
      <c r="C45" s="233">
        <f t="shared" si="68"/>
        <v>2.19838432</v>
      </c>
      <c r="D45" s="233">
        <f t="shared" si="68"/>
        <v>2.782309226</v>
      </c>
      <c r="E45" s="233">
        <f t="shared" si="68"/>
        <v>2.942901317</v>
      </c>
      <c r="F45" s="233">
        <f t="shared" si="68"/>
        <v>3.406772746</v>
      </c>
      <c r="G45" s="233">
        <f t="shared" si="68"/>
        <v>3.428030303</v>
      </c>
      <c r="H45" s="233">
        <f t="shared" si="68"/>
        <v>4.314765694</v>
      </c>
      <c r="I45" s="233">
        <f t="shared" si="68"/>
        <v>4.473684211</v>
      </c>
      <c r="J45" s="233">
        <f t="shared" si="68"/>
        <v>5.649717514</v>
      </c>
      <c r="K45" s="233" t="str">
        <f t="shared" si="68"/>
        <v/>
      </c>
      <c r="L45" s="233">
        <f t="shared" si="68"/>
        <v>3.080874522</v>
      </c>
      <c r="N45" s="162" t="s">
        <v>89</v>
      </c>
      <c r="O45" s="223">
        <f t="shared" ref="O45:Y45" si="69">O10*100/O$21</f>
        <v>1.916243084</v>
      </c>
      <c r="P45" s="223">
        <f t="shared" si="69"/>
        <v>1.853130755</v>
      </c>
      <c r="Q45" s="223">
        <f t="shared" si="69"/>
        <v>2.640374332</v>
      </c>
      <c r="R45" s="223">
        <f t="shared" si="69"/>
        <v>3.050572616</v>
      </c>
      <c r="S45" s="223">
        <f t="shared" si="69"/>
        <v>3.340022008</v>
      </c>
      <c r="T45" s="223">
        <f t="shared" si="69"/>
        <v>3.604164813</v>
      </c>
      <c r="U45" s="223">
        <f t="shared" si="69"/>
        <v>4.098360656</v>
      </c>
      <c r="V45" s="223">
        <f t="shared" si="69"/>
        <v>5.366492147</v>
      </c>
      <c r="W45" s="223">
        <f t="shared" si="69"/>
        <v>4.568527919</v>
      </c>
      <c r="X45" s="223">
        <f t="shared" si="69"/>
        <v>0</v>
      </c>
      <c r="Y45" s="114">
        <f t="shared" si="69"/>
        <v>2.825164351</v>
      </c>
      <c r="AA45" s="162" t="s">
        <v>89</v>
      </c>
      <c r="AB45" s="223">
        <f t="shared" ref="AB45:AL45" si="70">AB10*100/AB$21</f>
        <v>2.613890963</v>
      </c>
      <c r="AC45" s="223">
        <f t="shared" si="70"/>
        <v>2.19972067</v>
      </c>
      <c r="AD45" s="223">
        <f t="shared" si="70"/>
        <v>2.701640633</v>
      </c>
      <c r="AE45" s="223">
        <f t="shared" si="70"/>
        <v>3.162276027</v>
      </c>
      <c r="AF45" s="223">
        <f t="shared" si="70"/>
        <v>3.523774867</v>
      </c>
      <c r="AG45" s="223">
        <f t="shared" si="70"/>
        <v>4.021360952</v>
      </c>
      <c r="AH45" s="223">
        <f t="shared" si="70"/>
        <v>4.333282652</v>
      </c>
      <c r="AI45" s="223">
        <f t="shared" si="70"/>
        <v>5.555555556</v>
      </c>
      <c r="AJ45" s="223">
        <f t="shared" si="70"/>
        <v>4</v>
      </c>
      <c r="AK45" s="223">
        <f t="shared" si="70"/>
        <v>11.11111111</v>
      </c>
      <c r="AL45" s="114">
        <f t="shared" si="70"/>
        <v>3.423066024</v>
      </c>
    </row>
    <row r="46" ht="15.75" customHeight="1">
      <c r="A46" s="162" t="s">
        <v>91</v>
      </c>
      <c r="B46" s="233">
        <f t="shared" ref="B46:L46" si="71">IF(ISBLANK(B11),"",B11*100/B$21)</f>
        <v>2.036583066</v>
      </c>
      <c r="C46" s="233">
        <f t="shared" si="71"/>
        <v>2.211627599</v>
      </c>
      <c r="D46" s="233">
        <f t="shared" si="71"/>
        <v>2.56479971</v>
      </c>
      <c r="E46" s="233">
        <f t="shared" si="71"/>
        <v>2.878925201</v>
      </c>
      <c r="F46" s="233">
        <f t="shared" si="71"/>
        <v>2.951176391</v>
      </c>
      <c r="G46" s="233">
        <f t="shared" si="71"/>
        <v>3.191287879</v>
      </c>
      <c r="H46" s="233">
        <f t="shared" si="71"/>
        <v>2.511052166</v>
      </c>
      <c r="I46" s="233">
        <f t="shared" si="71"/>
        <v>3.289473684</v>
      </c>
      <c r="J46" s="233">
        <f t="shared" si="71"/>
        <v>6.214689266</v>
      </c>
      <c r="K46" s="233" t="str">
        <f t="shared" si="71"/>
        <v/>
      </c>
      <c r="L46" s="233">
        <f t="shared" si="71"/>
        <v>2.699993736</v>
      </c>
      <c r="N46" s="162" t="s">
        <v>91</v>
      </c>
      <c r="O46" s="223">
        <f t="shared" ref="O46:Y46" si="72">O11*100/O$21</f>
        <v>3.342179839</v>
      </c>
      <c r="P46" s="223">
        <f t="shared" si="72"/>
        <v>3.337937385</v>
      </c>
      <c r="Q46" s="223">
        <f t="shared" si="72"/>
        <v>3.033088235</v>
      </c>
      <c r="R46" s="223">
        <f t="shared" si="72"/>
        <v>3.557312253</v>
      </c>
      <c r="S46" s="223">
        <f t="shared" si="72"/>
        <v>3.702505017</v>
      </c>
      <c r="T46" s="223">
        <f t="shared" si="72"/>
        <v>4.049123432</v>
      </c>
      <c r="U46" s="223">
        <f t="shared" si="72"/>
        <v>3.551912568</v>
      </c>
      <c r="V46" s="223">
        <f t="shared" si="72"/>
        <v>4.319371728</v>
      </c>
      <c r="W46" s="223">
        <f t="shared" si="72"/>
        <v>6.598984772</v>
      </c>
      <c r="X46" s="223">
        <f t="shared" si="72"/>
        <v>0</v>
      </c>
      <c r="Y46" s="114">
        <f t="shared" si="72"/>
        <v>3.514812349</v>
      </c>
      <c r="AA46" s="162" t="s">
        <v>91</v>
      </c>
      <c r="AB46" s="223">
        <f t="shared" ref="AB46:AL46" si="73">AB11*100/AB$21</f>
        <v>3.061986557</v>
      </c>
      <c r="AC46" s="223">
        <f t="shared" si="73"/>
        <v>2.828212291</v>
      </c>
      <c r="AD46" s="223">
        <f t="shared" si="73"/>
        <v>3.408979271</v>
      </c>
      <c r="AE46" s="223">
        <f t="shared" si="73"/>
        <v>3.659712705</v>
      </c>
      <c r="AF46" s="223">
        <f t="shared" si="73"/>
        <v>3.808830665</v>
      </c>
      <c r="AG46" s="223">
        <f t="shared" si="73"/>
        <v>4.256007768</v>
      </c>
      <c r="AH46" s="223">
        <f t="shared" si="73"/>
        <v>3.603466626</v>
      </c>
      <c r="AI46" s="223">
        <f t="shared" si="73"/>
        <v>4.282407407</v>
      </c>
      <c r="AJ46" s="223">
        <f t="shared" si="73"/>
        <v>3</v>
      </c>
      <c r="AK46" s="223">
        <f t="shared" si="73"/>
        <v>0</v>
      </c>
      <c r="AL46" s="114">
        <f t="shared" si="73"/>
        <v>3.717767073</v>
      </c>
    </row>
    <row r="47" ht="15.75" customHeight="1">
      <c r="A47" s="162" t="s">
        <v>93</v>
      </c>
      <c r="B47" s="233">
        <f t="shared" ref="B47:L47" si="74">IF(ISBLANK(B12),"",B12*100/B$21)</f>
        <v>4.742598529</v>
      </c>
      <c r="C47" s="233">
        <f t="shared" si="74"/>
        <v>5.297311614</v>
      </c>
      <c r="D47" s="233">
        <f t="shared" si="74"/>
        <v>5.67337321</v>
      </c>
      <c r="E47" s="233">
        <f t="shared" si="74"/>
        <v>5.981766807</v>
      </c>
      <c r="F47" s="233">
        <f t="shared" si="74"/>
        <v>6.22875017</v>
      </c>
      <c r="G47" s="233">
        <f t="shared" si="74"/>
        <v>5.994318182</v>
      </c>
      <c r="H47" s="233">
        <f t="shared" si="74"/>
        <v>6.489832007</v>
      </c>
      <c r="I47" s="233">
        <f t="shared" si="74"/>
        <v>7.5</v>
      </c>
      <c r="J47" s="233">
        <f t="shared" si="74"/>
        <v>6.779661017</v>
      </c>
      <c r="K47" s="233" t="str">
        <f t="shared" si="74"/>
        <v/>
      </c>
      <c r="L47" s="233">
        <f t="shared" si="74"/>
        <v>5.808431999</v>
      </c>
      <c r="N47" s="162" t="s">
        <v>93</v>
      </c>
      <c r="O47" s="223">
        <f t="shared" ref="O47:Y47" si="75">O12*100/O$21</f>
        <v>5.069497548</v>
      </c>
      <c r="P47" s="223">
        <f t="shared" si="75"/>
        <v>4.949355433</v>
      </c>
      <c r="Q47" s="223">
        <f t="shared" si="75"/>
        <v>5.088569519</v>
      </c>
      <c r="R47" s="223">
        <f t="shared" si="75"/>
        <v>6.141684403</v>
      </c>
      <c r="S47" s="223">
        <f t="shared" si="75"/>
        <v>6.26577772</v>
      </c>
      <c r="T47" s="223">
        <f t="shared" si="75"/>
        <v>6.095933078</v>
      </c>
      <c r="U47" s="223">
        <f t="shared" si="75"/>
        <v>6.557377049</v>
      </c>
      <c r="V47" s="223">
        <f t="shared" si="75"/>
        <v>6.937172775</v>
      </c>
      <c r="W47" s="223">
        <f t="shared" si="75"/>
        <v>5.583756345</v>
      </c>
      <c r="X47" s="223">
        <f t="shared" si="75"/>
        <v>0</v>
      </c>
      <c r="Y47" s="114">
        <f t="shared" si="75"/>
        <v>5.699217775</v>
      </c>
      <c r="AA47" s="162" t="s">
        <v>93</v>
      </c>
      <c r="AB47" s="223">
        <f t="shared" ref="AB47:AL47" si="76">AB12*100/AB$21</f>
        <v>5.750560119</v>
      </c>
      <c r="AC47" s="223">
        <f t="shared" si="76"/>
        <v>5.167597765</v>
      </c>
      <c r="AD47" s="223">
        <f t="shared" si="76"/>
        <v>5.570291777</v>
      </c>
      <c r="AE47" s="223">
        <f t="shared" si="76"/>
        <v>6.294096746</v>
      </c>
      <c r="AF47" s="223">
        <f t="shared" si="76"/>
        <v>6.344007763</v>
      </c>
      <c r="AG47" s="223">
        <f t="shared" si="76"/>
        <v>6.521563233</v>
      </c>
      <c r="AH47" s="223">
        <f t="shared" si="76"/>
        <v>7.085297248</v>
      </c>
      <c r="AI47" s="223">
        <f t="shared" si="76"/>
        <v>6.018518519</v>
      </c>
      <c r="AJ47" s="223">
        <f t="shared" si="76"/>
        <v>7.5</v>
      </c>
      <c r="AK47" s="223">
        <f t="shared" si="76"/>
        <v>0</v>
      </c>
      <c r="AL47" s="114">
        <f t="shared" si="76"/>
        <v>6.258146784</v>
      </c>
    </row>
    <row r="48" ht="15.75" customHeight="1">
      <c r="A48" s="162" t="s">
        <v>95</v>
      </c>
      <c r="B48" s="233">
        <f t="shared" ref="B48:L48" si="77">IF(ISBLANK(B13),"",B13*100/B$21)</f>
        <v>4.770884405</v>
      </c>
      <c r="C48" s="233">
        <f t="shared" si="77"/>
        <v>4.767580453</v>
      </c>
      <c r="D48" s="233">
        <f t="shared" si="77"/>
        <v>4.549574044</v>
      </c>
      <c r="E48" s="233">
        <f t="shared" si="77"/>
        <v>4.211760943</v>
      </c>
      <c r="F48" s="233">
        <f t="shared" si="77"/>
        <v>3.760369917</v>
      </c>
      <c r="G48" s="233">
        <f t="shared" si="77"/>
        <v>3.513257576</v>
      </c>
      <c r="H48" s="233">
        <f t="shared" si="77"/>
        <v>3.183023873</v>
      </c>
      <c r="I48" s="233">
        <f t="shared" si="77"/>
        <v>2.894736842</v>
      </c>
      <c r="J48" s="233">
        <f t="shared" si="77"/>
        <v>2.824858757</v>
      </c>
      <c r="K48" s="233" t="str">
        <f t="shared" si="77"/>
        <v/>
      </c>
      <c r="L48" s="233">
        <f t="shared" si="77"/>
        <v>4.120779302</v>
      </c>
      <c r="N48" s="162" t="s">
        <v>95</v>
      </c>
      <c r="O48" s="223">
        <f t="shared" ref="O48:Y48" si="78">O13*100/O$21</f>
        <v>3.8774684</v>
      </c>
      <c r="P48" s="223">
        <f t="shared" si="78"/>
        <v>5.248618785</v>
      </c>
      <c r="Q48" s="223">
        <f t="shared" si="78"/>
        <v>5.013368984</v>
      </c>
      <c r="R48" s="223">
        <f t="shared" si="78"/>
        <v>4.702543833</v>
      </c>
      <c r="S48" s="223">
        <f t="shared" si="78"/>
        <v>4.071460936</v>
      </c>
      <c r="T48" s="223">
        <f t="shared" si="78"/>
        <v>3.933434191</v>
      </c>
      <c r="U48" s="223">
        <f t="shared" si="78"/>
        <v>3.568989071</v>
      </c>
      <c r="V48" s="223">
        <f t="shared" si="78"/>
        <v>2.748691099</v>
      </c>
      <c r="W48" s="223">
        <f t="shared" si="78"/>
        <v>4.060913706</v>
      </c>
      <c r="X48" s="223">
        <f t="shared" si="78"/>
        <v>16.66666667</v>
      </c>
      <c r="Y48" s="114">
        <f t="shared" si="78"/>
        <v>4.32408255</v>
      </c>
      <c r="AA48" s="162" t="s">
        <v>95</v>
      </c>
      <c r="AB48" s="223">
        <f t="shared" ref="AB48:AL48" si="79">AB13*100/AB$21</f>
        <v>3.659447349</v>
      </c>
      <c r="AC48" s="223">
        <f t="shared" si="79"/>
        <v>4.329608939</v>
      </c>
      <c r="AD48" s="223">
        <f t="shared" si="79"/>
        <v>5.088908537</v>
      </c>
      <c r="AE48" s="223">
        <f t="shared" si="79"/>
        <v>4.999746206</v>
      </c>
      <c r="AF48" s="223">
        <f t="shared" si="79"/>
        <v>3.942261038</v>
      </c>
      <c r="AG48" s="223">
        <f t="shared" si="79"/>
        <v>3.738166518</v>
      </c>
      <c r="AH48" s="223">
        <f t="shared" si="79"/>
        <v>3.238558613</v>
      </c>
      <c r="AI48" s="223">
        <f t="shared" si="79"/>
        <v>2.430555556</v>
      </c>
      <c r="AJ48" s="223">
        <f t="shared" si="79"/>
        <v>6</v>
      </c>
      <c r="AK48" s="223">
        <f t="shared" si="79"/>
        <v>11.11111111</v>
      </c>
      <c r="AL48" s="114">
        <f t="shared" si="79"/>
        <v>4.30008501</v>
      </c>
    </row>
    <row r="49" ht="15.75" customHeight="1">
      <c r="A49" s="162" t="s">
        <v>97</v>
      </c>
      <c r="B49" s="233">
        <f t="shared" ref="B49:L49" si="80">IF(ISBLANK(B14),"",B14*100/B$21)</f>
        <v>8.268904394</v>
      </c>
      <c r="C49" s="233">
        <f t="shared" si="80"/>
        <v>8.396238909</v>
      </c>
      <c r="D49" s="233">
        <f t="shared" si="80"/>
        <v>6.960304513</v>
      </c>
      <c r="E49" s="233">
        <f t="shared" si="80"/>
        <v>7.447886123</v>
      </c>
      <c r="F49" s="233">
        <f t="shared" si="80"/>
        <v>7.847137223</v>
      </c>
      <c r="G49" s="233">
        <f t="shared" si="80"/>
        <v>10.08522727</v>
      </c>
      <c r="H49" s="233">
        <f t="shared" si="80"/>
        <v>10.62776304</v>
      </c>
      <c r="I49" s="233">
        <f t="shared" si="80"/>
        <v>13.15789474</v>
      </c>
      <c r="J49" s="233">
        <f t="shared" si="80"/>
        <v>11.29943503</v>
      </c>
      <c r="K49" s="233">
        <f t="shared" si="80"/>
        <v>22.22222222</v>
      </c>
      <c r="L49" s="233">
        <f t="shared" si="80"/>
        <v>8.291674497</v>
      </c>
      <c r="N49" s="162" t="s">
        <v>97</v>
      </c>
      <c r="O49" s="223">
        <f t="shared" ref="O49:Y49" si="81">O14*100/O$21</f>
        <v>8.047321308</v>
      </c>
      <c r="P49" s="223">
        <f t="shared" si="81"/>
        <v>6.411141805</v>
      </c>
      <c r="Q49" s="223">
        <f t="shared" si="81"/>
        <v>6.534090909</v>
      </c>
      <c r="R49" s="223">
        <f t="shared" si="81"/>
        <v>6.790311138</v>
      </c>
      <c r="S49" s="223">
        <f t="shared" si="81"/>
        <v>7.120201955</v>
      </c>
      <c r="T49" s="223">
        <f t="shared" si="81"/>
        <v>8.712289757</v>
      </c>
      <c r="U49" s="223">
        <f t="shared" si="81"/>
        <v>9.682377049</v>
      </c>
      <c r="V49" s="223">
        <f t="shared" si="81"/>
        <v>11.38743455</v>
      </c>
      <c r="W49" s="223">
        <f t="shared" si="81"/>
        <v>12.18274112</v>
      </c>
      <c r="X49" s="223">
        <f t="shared" si="81"/>
        <v>8.333333333</v>
      </c>
      <c r="Y49" s="114">
        <f t="shared" si="81"/>
        <v>7.51643505</v>
      </c>
      <c r="AA49" s="162" t="s">
        <v>97</v>
      </c>
      <c r="AB49" s="223">
        <f t="shared" ref="AB49:AL49" si="82">AB14*100/AB$21</f>
        <v>7.766990291</v>
      </c>
      <c r="AC49" s="223">
        <f t="shared" si="82"/>
        <v>6.25</v>
      </c>
      <c r="AD49" s="223">
        <f t="shared" si="82"/>
        <v>6.660772178</v>
      </c>
      <c r="AE49" s="223">
        <f t="shared" si="82"/>
        <v>7.065631186</v>
      </c>
      <c r="AF49" s="223">
        <f t="shared" si="82"/>
        <v>7.393255701</v>
      </c>
      <c r="AG49" s="223">
        <f t="shared" si="82"/>
        <v>8.851848855</v>
      </c>
      <c r="AH49" s="223">
        <f t="shared" si="82"/>
        <v>9.533221834</v>
      </c>
      <c r="AI49" s="223">
        <f t="shared" si="82"/>
        <v>10.30092593</v>
      </c>
      <c r="AJ49" s="223">
        <f t="shared" si="82"/>
        <v>13</v>
      </c>
      <c r="AK49" s="223">
        <f t="shared" si="82"/>
        <v>0</v>
      </c>
      <c r="AL49" s="114">
        <f t="shared" si="82"/>
        <v>7.66222726</v>
      </c>
    </row>
    <row r="50" ht="15.75" customHeight="1">
      <c r="A50" s="162" t="s">
        <v>99</v>
      </c>
      <c r="B50" s="233">
        <f t="shared" ref="B50:L50" si="83">IF(ISBLANK(B15),"",B15*100/B$21)</f>
        <v>4.13916651</v>
      </c>
      <c r="C50" s="233">
        <f t="shared" si="83"/>
        <v>3.57568534</v>
      </c>
      <c r="D50" s="233">
        <f t="shared" si="83"/>
        <v>3.489215153</v>
      </c>
      <c r="E50" s="233">
        <f t="shared" si="83"/>
        <v>4.00916991</v>
      </c>
      <c r="F50" s="233">
        <f t="shared" si="83"/>
        <v>4.297565619</v>
      </c>
      <c r="G50" s="233">
        <f t="shared" si="83"/>
        <v>5.293560606</v>
      </c>
      <c r="H50" s="233">
        <f t="shared" si="83"/>
        <v>6.08311229</v>
      </c>
      <c r="I50" s="233">
        <f t="shared" si="83"/>
        <v>7.236842105</v>
      </c>
      <c r="J50" s="233">
        <f t="shared" si="83"/>
        <v>6.214689266</v>
      </c>
      <c r="K50" s="233" t="str">
        <f t="shared" si="83"/>
        <v/>
      </c>
      <c r="L50" s="233">
        <f t="shared" si="83"/>
        <v>4.318737079</v>
      </c>
      <c r="N50" s="162" t="s">
        <v>99</v>
      </c>
      <c r="O50" s="223">
        <f t="shared" ref="O50:Y50" si="84">O15*100/O$21</f>
        <v>3.630066124</v>
      </c>
      <c r="P50" s="223">
        <f t="shared" si="84"/>
        <v>2.866022099</v>
      </c>
      <c r="Q50" s="223">
        <f t="shared" si="84"/>
        <v>3.22526738</v>
      </c>
      <c r="R50" s="223">
        <f t="shared" si="84"/>
        <v>4.069119287</v>
      </c>
      <c r="S50" s="223">
        <f t="shared" si="84"/>
        <v>4.725224934</v>
      </c>
      <c r="T50" s="223">
        <f t="shared" si="84"/>
        <v>5.624276942</v>
      </c>
      <c r="U50" s="223">
        <f t="shared" si="84"/>
        <v>6.506147541</v>
      </c>
      <c r="V50" s="223">
        <f t="shared" si="84"/>
        <v>7.329842932</v>
      </c>
      <c r="W50" s="223">
        <f t="shared" si="84"/>
        <v>6.598984772</v>
      </c>
      <c r="X50" s="223">
        <f t="shared" si="84"/>
        <v>8.333333333</v>
      </c>
      <c r="Y50" s="114">
        <f t="shared" si="84"/>
        <v>4.221103437</v>
      </c>
      <c r="AA50" s="162" t="s">
        <v>99</v>
      </c>
      <c r="AB50" s="223">
        <f t="shared" ref="AB50:AL50" si="85">AB15*100/AB$21</f>
        <v>2.763256161</v>
      </c>
      <c r="AC50" s="223">
        <f t="shared" si="85"/>
        <v>2.898044693</v>
      </c>
      <c r="AD50" s="223">
        <f t="shared" si="85"/>
        <v>3.084782395</v>
      </c>
      <c r="AE50" s="223">
        <f t="shared" si="85"/>
        <v>3.90335516</v>
      </c>
      <c r="AF50" s="223">
        <f t="shared" si="85"/>
        <v>4.670063076</v>
      </c>
      <c r="AG50" s="223">
        <f t="shared" si="85"/>
        <v>5.655797395</v>
      </c>
      <c r="AH50" s="223">
        <f t="shared" si="85"/>
        <v>6.522730728</v>
      </c>
      <c r="AI50" s="223">
        <f t="shared" si="85"/>
        <v>8.101851852</v>
      </c>
      <c r="AJ50" s="223">
        <f t="shared" si="85"/>
        <v>7</v>
      </c>
      <c r="AK50" s="223">
        <f t="shared" si="85"/>
        <v>0</v>
      </c>
      <c r="AL50" s="114">
        <f t="shared" si="85"/>
        <v>4.512609804</v>
      </c>
    </row>
    <row r="51" ht="15.75" customHeight="1">
      <c r="A51" s="162" t="s">
        <v>101</v>
      </c>
      <c r="B51" s="233">
        <f t="shared" ref="B51:L51" si="86">IF(ISBLANK(B16),"",B16*100/B$21)</f>
        <v>6.034320196</v>
      </c>
      <c r="C51" s="233">
        <f t="shared" si="86"/>
        <v>6.926234936</v>
      </c>
      <c r="D51" s="233">
        <f t="shared" si="86"/>
        <v>7.295631684</v>
      </c>
      <c r="E51" s="233">
        <f t="shared" si="86"/>
        <v>8.322226369</v>
      </c>
      <c r="F51" s="233">
        <f t="shared" si="86"/>
        <v>9.499524004</v>
      </c>
      <c r="G51" s="233">
        <f t="shared" si="86"/>
        <v>8.96780303</v>
      </c>
      <c r="H51" s="233">
        <f t="shared" si="86"/>
        <v>8.541114058</v>
      </c>
      <c r="I51" s="233">
        <f t="shared" si="86"/>
        <v>2.894736842</v>
      </c>
      <c r="J51" s="233">
        <f t="shared" si="86"/>
        <v>1.129943503</v>
      </c>
      <c r="K51" s="233" t="str">
        <f t="shared" si="86"/>
        <v/>
      </c>
      <c r="L51" s="233">
        <f t="shared" si="86"/>
        <v>7.993484934</v>
      </c>
      <c r="N51" s="162" t="s">
        <v>101</v>
      </c>
      <c r="O51" s="223">
        <f t="shared" ref="O51:Y51" si="87">O16*100/O$21</f>
        <v>4.80410238</v>
      </c>
      <c r="P51" s="223">
        <f t="shared" si="87"/>
        <v>6.710405157</v>
      </c>
      <c r="Q51" s="223">
        <f t="shared" si="87"/>
        <v>7.286096257</v>
      </c>
      <c r="R51" s="223">
        <f t="shared" si="87"/>
        <v>8.244653897</v>
      </c>
      <c r="S51" s="223">
        <f t="shared" si="87"/>
        <v>8.958508641</v>
      </c>
      <c r="T51" s="223">
        <f t="shared" si="87"/>
        <v>8.774583964</v>
      </c>
      <c r="U51" s="223">
        <f t="shared" si="87"/>
        <v>8.111338798</v>
      </c>
      <c r="V51" s="223">
        <f t="shared" si="87"/>
        <v>3.403141361</v>
      </c>
      <c r="W51" s="223">
        <f t="shared" si="87"/>
        <v>1.52284264</v>
      </c>
      <c r="X51" s="223">
        <f t="shared" si="87"/>
        <v>0</v>
      </c>
      <c r="Y51" s="114">
        <f t="shared" si="87"/>
        <v>7.306316052</v>
      </c>
      <c r="AA51" s="162" t="s">
        <v>101</v>
      </c>
      <c r="AB51" s="223">
        <f t="shared" ref="AB51:AL51" si="88">AB16*100/AB$21</f>
        <v>3.734129948</v>
      </c>
      <c r="AC51" s="223">
        <f t="shared" si="88"/>
        <v>5.516759777</v>
      </c>
      <c r="AD51" s="223">
        <f t="shared" si="88"/>
        <v>7.328814225</v>
      </c>
      <c r="AE51" s="223">
        <f t="shared" si="88"/>
        <v>8.425968225</v>
      </c>
      <c r="AF51" s="223">
        <f t="shared" si="88"/>
        <v>8.939835032</v>
      </c>
      <c r="AG51" s="223">
        <f t="shared" si="88"/>
        <v>9.288777409</v>
      </c>
      <c r="AH51" s="223">
        <f t="shared" si="88"/>
        <v>8.681769804</v>
      </c>
      <c r="AI51" s="223">
        <f t="shared" si="88"/>
        <v>4.282407407</v>
      </c>
      <c r="AJ51" s="223">
        <f t="shared" si="88"/>
        <v>1</v>
      </c>
      <c r="AK51" s="223">
        <f t="shared" si="88"/>
        <v>0</v>
      </c>
      <c r="AL51" s="114">
        <f t="shared" si="88"/>
        <v>8.28279966</v>
      </c>
    </row>
    <row r="52" ht="15.75" customHeight="1">
      <c r="A52" s="162" t="s">
        <v>103</v>
      </c>
      <c r="B52" s="233">
        <f t="shared" ref="B52:L52" si="89">IF(ISBLANK(B17),"",B17*100/B$21)</f>
        <v>14.89722798</v>
      </c>
      <c r="C52" s="233">
        <f t="shared" si="89"/>
        <v>14.31598464</v>
      </c>
      <c r="D52" s="233">
        <f t="shared" si="89"/>
        <v>13.95686061</v>
      </c>
      <c r="E52" s="233">
        <f t="shared" si="89"/>
        <v>12.36338434</v>
      </c>
      <c r="F52" s="233">
        <f t="shared" si="89"/>
        <v>10.8119135</v>
      </c>
      <c r="G52" s="233">
        <f t="shared" si="89"/>
        <v>9.602272727</v>
      </c>
      <c r="H52" s="233">
        <f t="shared" si="89"/>
        <v>8.930150309</v>
      </c>
      <c r="I52" s="233">
        <f t="shared" si="89"/>
        <v>10</v>
      </c>
      <c r="J52" s="233">
        <f t="shared" si="89"/>
        <v>7.344632768</v>
      </c>
      <c r="K52" s="233">
        <f t="shared" si="89"/>
        <v>22.22222222</v>
      </c>
      <c r="L52" s="233">
        <f t="shared" si="89"/>
        <v>12.178162</v>
      </c>
      <c r="N52" s="162" t="s">
        <v>103</v>
      </c>
      <c r="O52" s="223">
        <f t="shared" ref="O52:Y52" si="90">O17*100/O$21</f>
        <v>11.86631281</v>
      </c>
      <c r="P52" s="223">
        <f t="shared" si="90"/>
        <v>13.13305709</v>
      </c>
      <c r="Q52" s="223">
        <f t="shared" si="90"/>
        <v>12.43315508</v>
      </c>
      <c r="R52" s="223">
        <f t="shared" si="90"/>
        <v>10.92530658</v>
      </c>
      <c r="S52" s="223">
        <f t="shared" si="90"/>
        <v>10.40196776</v>
      </c>
      <c r="T52" s="223">
        <f t="shared" si="90"/>
        <v>8.899172377</v>
      </c>
      <c r="U52" s="223">
        <f t="shared" si="90"/>
        <v>8.572404372</v>
      </c>
      <c r="V52" s="223">
        <f t="shared" si="90"/>
        <v>7.591623037</v>
      </c>
      <c r="W52" s="223">
        <f t="shared" si="90"/>
        <v>5.583756345</v>
      </c>
      <c r="X52" s="223">
        <f t="shared" si="90"/>
        <v>25</v>
      </c>
      <c r="Y52" s="114">
        <f t="shared" si="90"/>
        <v>11.03020721</v>
      </c>
      <c r="AA52" s="162" t="s">
        <v>103</v>
      </c>
      <c r="AB52" s="223">
        <f t="shared" ref="AB52:AL52" si="91">AB17*100/AB$21</f>
        <v>14.5631068</v>
      </c>
      <c r="AC52" s="223">
        <f t="shared" si="91"/>
        <v>15.88687151</v>
      </c>
      <c r="AD52" s="223">
        <f t="shared" si="91"/>
        <v>13.16435799</v>
      </c>
      <c r="AE52" s="223">
        <f t="shared" si="91"/>
        <v>11.0806558</v>
      </c>
      <c r="AF52" s="223">
        <f t="shared" si="91"/>
        <v>10.05579816</v>
      </c>
      <c r="AG52" s="223">
        <f t="shared" si="91"/>
        <v>9.037948054</v>
      </c>
      <c r="AH52" s="223">
        <f t="shared" si="91"/>
        <v>7.982362779</v>
      </c>
      <c r="AI52" s="223">
        <f t="shared" si="91"/>
        <v>7.523148148</v>
      </c>
      <c r="AJ52" s="223">
        <f t="shared" si="91"/>
        <v>7</v>
      </c>
      <c r="AK52" s="223">
        <f t="shared" si="91"/>
        <v>22.22222222</v>
      </c>
      <c r="AL52" s="114">
        <f t="shared" si="91"/>
        <v>10.70274865</v>
      </c>
    </row>
    <row r="53" ht="15.75" customHeight="1">
      <c r="A53" s="162" t="s">
        <v>105</v>
      </c>
      <c r="B53" s="233">
        <f t="shared" ref="B53:L53" si="92">IF(ISBLANK(B18),"",B18*100/B$21)</f>
        <v>2.828587592</v>
      </c>
      <c r="C53" s="233">
        <f t="shared" si="92"/>
        <v>2.979737783</v>
      </c>
      <c r="D53" s="233">
        <f t="shared" si="92"/>
        <v>3.036070328</v>
      </c>
      <c r="E53" s="233">
        <f t="shared" si="92"/>
        <v>2.772298342</v>
      </c>
      <c r="F53" s="233">
        <f t="shared" si="92"/>
        <v>2.944376445</v>
      </c>
      <c r="G53" s="233">
        <f t="shared" si="92"/>
        <v>3.513257576</v>
      </c>
      <c r="H53" s="233">
        <f t="shared" si="92"/>
        <v>3.625110522</v>
      </c>
      <c r="I53" s="233">
        <f t="shared" si="92"/>
        <v>3.421052632</v>
      </c>
      <c r="J53" s="233">
        <f t="shared" si="92"/>
        <v>2.824858757</v>
      </c>
      <c r="K53" s="233" t="str">
        <f t="shared" si="92"/>
        <v/>
      </c>
      <c r="L53" s="233">
        <f t="shared" si="92"/>
        <v>3.032011527</v>
      </c>
      <c r="N53" s="162" t="s">
        <v>105</v>
      </c>
      <c r="O53" s="223">
        <f t="shared" ref="O53:Y53" si="93">O18*100/O$21</f>
        <v>2.379560074</v>
      </c>
      <c r="P53" s="223">
        <f t="shared" si="93"/>
        <v>2.75092081</v>
      </c>
      <c r="Q53" s="223">
        <f t="shared" si="93"/>
        <v>3.375668449</v>
      </c>
      <c r="R53" s="223">
        <f t="shared" si="93"/>
        <v>2.711057059</v>
      </c>
      <c r="S53" s="223">
        <f t="shared" si="93"/>
        <v>3.236455434</v>
      </c>
      <c r="T53" s="223">
        <f t="shared" si="93"/>
        <v>3.639761502</v>
      </c>
      <c r="U53" s="223">
        <f t="shared" si="93"/>
        <v>3.893442623</v>
      </c>
      <c r="V53" s="223">
        <f t="shared" si="93"/>
        <v>3.664921466</v>
      </c>
      <c r="W53" s="223">
        <f t="shared" si="93"/>
        <v>3.045685279</v>
      </c>
      <c r="X53" s="223">
        <f t="shared" si="93"/>
        <v>0</v>
      </c>
      <c r="Y53" s="114">
        <f t="shared" si="93"/>
        <v>2.993675626</v>
      </c>
      <c r="AA53" s="162" t="s">
        <v>105</v>
      </c>
      <c r="AB53" s="223">
        <f t="shared" ref="AB53:AL53" si="94">AB18*100/AB$21</f>
        <v>2.987303958</v>
      </c>
      <c r="AC53" s="223">
        <f t="shared" si="94"/>
        <v>2.758379888</v>
      </c>
      <c r="AD53" s="223">
        <f t="shared" si="94"/>
        <v>3.526869044</v>
      </c>
      <c r="AE53" s="223">
        <f t="shared" si="94"/>
        <v>2.862798843</v>
      </c>
      <c r="AF53" s="223">
        <f t="shared" si="94"/>
        <v>3.244784085</v>
      </c>
      <c r="AG53" s="223">
        <f t="shared" si="94"/>
        <v>3.503519702</v>
      </c>
      <c r="AH53" s="223">
        <f t="shared" si="94"/>
        <v>3.72510263</v>
      </c>
      <c r="AI53" s="223">
        <f t="shared" si="94"/>
        <v>3.472222222</v>
      </c>
      <c r="AJ53" s="223">
        <f t="shared" si="94"/>
        <v>3.5</v>
      </c>
      <c r="AK53" s="223">
        <f t="shared" si="94"/>
        <v>0</v>
      </c>
      <c r="AL53" s="114">
        <f t="shared" si="94"/>
        <v>3.247378861</v>
      </c>
    </row>
    <row r="54" ht="15.75" customHeight="1">
      <c r="A54" s="162" t="s">
        <v>110</v>
      </c>
      <c r="B54" s="233">
        <f t="shared" ref="B54:L54" si="95">IF(ISBLANK(B19),"",B19*100/B$21)</f>
        <v>5.289458797</v>
      </c>
      <c r="C54" s="233">
        <f t="shared" si="95"/>
        <v>4.489471593</v>
      </c>
      <c r="D54" s="233">
        <f t="shared" si="95"/>
        <v>5.038970455</v>
      </c>
      <c r="E54" s="233">
        <f t="shared" si="95"/>
        <v>5.230047449</v>
      </c>
      <c r="F54" s="233">
        <f t="shared" si="95"/>
        <v>5.215558276</v>
      </c>
      <c r="G54" s="233">
        <f t="shared" si="95"/>
        <v>6.107954545</v>
      </c>
      <c r="H54" s="233">
        <f t="shared" si="95"/>
        <v>8.381962865</v>
      </c>
      <c r="I54" s="233">
        <f t="shared" si="95"/>
        <v>10.78947368</v>
      </c>
      <c r="J54" s="233">
        <f t="shared" si="95"/>
        <v>11.86440678</v>
      </c>
      <c r="K54" s="233">
        <f t="shared" si="95"/>
        <v>33.33333333</v>
      </c>
      <c r="L54" s="233">
        <f t="shared" si="95"/>
        <v>5.549082253</v>
      </c>
      <c r="N54" s="162" t="s">
        <v>110</v>
      </c>
      <c r="O54" s="223">
        <f t="shared" ref="O54:Y54" si="96">O19*100/O$21</f>
        <v>3.917952409</v>
      </c>
      <c r="P54" s="223">
        <f t="shared" si="96"/>
        <v>4.097605893</v>
      </c>
      <c r="Q54" s="223">
        <f t="shared" si="96"/>
        <v>4.904745989</v>
      </c>
      <c r="R54" s="223">
        <f t="shared" si="96"/>
        <v>5.168744299</v>
      </c>
      <c r="S54" s="223">
        <f t="shared" si="96"/>
        <v>5.463136773</v>
      </c>
      <c r="T54" s="223">
        <f t="shared" si="96"/>
        <v>6.158227285</v>
      </c>
      <c r="U54" s="223">
        <f t="shared" si="96"/>
        <v>8.265027322</v>
      </c>
      <c r="V54" s="223">
        <f t="shared" si="96"/>
        <v>11.51832461</v>
      </c>
      <c r="W54" s="223">
        <f t="shared" si="96"/>
        <v>11.16751269</v>
      </c>
      <c r="X54" s="223">
        <f t="shared" si="96"/>
        <v>16.66666667</v>
      </c>
      <c r="Y54" s="114">
        <f t="shared" si="96"/>
        <v>5.165598735</v>
      </c>
      <c r="AA54" s="162" t="s">
        <v>110</v>
      </c>
      <c r="AB54" s="223">
        <f t="shared" ref="AB54:AL54" si="97">AB19*100/AB$21</f>
        <v>3.211351755</v>
      </c>
      <c r="AC54" s="223">
        <f t="shared" si="97"/>
        <v>4.329608939</v>
      </c>
      <c r="AD54" s="223">
        <f t="shared" si="97"/>
        <v>5.098732685</v>
      </c>
      <c r="AE54" s="223">
        <f t="shared" si="97"/>
        <v>5.278919852</v>
      </c>
      <c r="AF54" s="223">
        <f t="shared" si="97"/>
        <v>5.713245997</v>
      </c>
      <c r="AG54" s="223">
        <f t="shared" si="97"/>
        <v>6.149364835</v>
      </c>
      <c r="AH54" s="223">
        <f t="shared" si="97"/>
        <v>8.164816786</v>
      </c>
      <c r="AI54" s="223">
        <f t="shared" si="97"/>
        <v>11.22685185</v>
      </c>
      <c r="AJ54" s="223">
        <f t="shared" si="97"/>
        <v>11</v>
      </c>
      <c r="AK54" s="223">
        <f t="shared" si="97"/>
        <v>22.22222222</v>
      </c>
      <c r="AL54" s="114">
        <f t="shared" si="97"/>
        <v>5.789175404</v>
      </c>
    </row>
    <row r="55" ht="15.75" customHeight="1">
      <c r="A55" s="171" t="s">
        <v>113</v>
      </c>
      <c r="B55" s="233">
        <f t="shared" ref="B55:L55" si="98">IF(ISBLANK(B20),"",B20*100/B$21)</f>
        <v>6.138035074</v>
      </c>
      <c r="C55" s="233">
        <f t="shared" si="98"/>
        <v>6.46272017</v>
      </c>
      <c r="D55" s="233">
        <f t="shared" si="98"/>
        <v>6.507159688</v>
      </c>
      <c r="E55" s="233">
        <f t="shared" si="98"/>
        <v>6.754811537</v>
      </c>
      <c r="F55" s="233">
        <f t="shared" si="98"/>
        <v>7.343941248</v>
      </c>
      <c r="G55" s="233">
        <f t="shared" si="98"/>
        <v>7.1875</v>
      </c>
      <c r="H55" s="233">
        <f t="shared" si="98"/>
        <v>6.631299735</v>
      </c>
      <c r="I55" s="233">
        <f t="shared" si="98"/>
        <v>5.263157895</v>
      </c>
      <c r="J55" s="233">
        <f t="shared" si="98"/>
        <v>7.344632768</v>
      </c>
      <c r="K55" s="233">
        <f t="shared" si="98"/>
        <v>11.11111111</v>
      </c>
      <c r="L55" s="233">
        <f t="shared" si="98"/>
        <v>6.755622377</v>
      </c>
      <c r="N55" s="171" t="s">
        <v>113</v>
      </c>
      <c r="O55" s="229">
        <f t="shared" ref="O55:Y55" si="99">O20*100/O$21</f>
        <v>4.750123701</v>
      </c>
      <c r="P55" s="229">
        <f t="shared" si="99"/>
        <v>5.593922652</v>
      </c>
      <c r="Q55" s="229">
        <f t="shared" si="99"/>
        <v>5.924131016</v>
      </c>
      <c r="R55" s="229">
        <f t="shared" si="99"/>
        <v>6.237964934</v>
      </c>
      <c r="S55" s="229">
        <f t="shared" si="99"/>
        <v>6.11690077</v>
      </c>
      <c r="T55" s="229">
        <f t="shared" si="99"/>
        <v>6.460799146</v>
      </c>
      <c r="U55" s="229">
        <f t="shared" si="99"/>
        <v>5.140027322</v>
      </c>
      <c r="V55" s="229">
        <f t="shared" si="99"/>
        <v>4.97382199</v>
      </c>
      <c r="W55" s="229">
        <f t="shared" si="99"/>
        <v>5.583756345</v>
      </c>
      <c r="X55" s="229">
        <f t="shared" si="99"/>
        <v>8.333333333</v>
      </c>
      <c r="Y55" s="121">
        <f t="shared" si="99"/>
        <v>5.725222601</v>
      </c>
      <c r="AA55" s="171" t="s">
        <v>113</v>
      </c>
      <c r="AB55" s="229">
        <f t="shared" ref="AB55:AL55" si="100">AB20*100/AB$21</f>
        <v>4.182225541</v>
      </c>
      <c r="AC55" s="229">
        <f t="shared" si="100"/>
        <v>5.970670391</v>
      </c>
      <c r="AD55" s="229">
        <f t="shared" si="100"/>
        <v>6.189213086</v>
      </c>
      <c r="AE55" s="229">
        <f t="shared" si="100"/>
        <v>6.431145627</v>
      </c>
      <c r="AF55" s="229">
        <f t="shared" si="100"/>
        <v>5.895196507</v>
      </c>
      <c r="AG55" s="229">
        <f t="shared" si="100"/>
        <v>5.639614856</v>
      </c>
      <c r="AH55" s="229">
        <f t="shared" si="100"/>
        <v>4.698190664</v>
      </c>
      <c r="AI55" s="229">
        <f t="shared" si="100"/>
        <v>5.324074074</v>
      </c>
      <c r="AJ55" s="229">
        <f t="shared" si="100"/>
        <v>6.5</v>
      </c>
      <c r="AK55" s="229">
        <f t="shared" si="100"/>
        <v>0</v>
      </c>
      <c r="AL55" s="121">
        <f t="shared" si="100"/>
        <v>5.895437801</v>
      </c>
    </row>
    <row r="56" ht="15.75" customHeight="1">
      <c r="A56" s="189" t="s">
        <v>13</v>
      </c>
      <c r="B56" s="236">
        <f t="shared" ref="B56:L56" si="101">B21*100/B$21</f>
        <v>100</v>
      </c>
      <c r="C56" s="236">
        <f t="shared" si="101"/>
        <v>100</v>
      </c>
      <c r="D56" s="236">
        <f t="shared" si="101"/>
        <v>100</v>
      </c>
      <c r="E56" s="236">
        <f t="shared" si="101"/>
        <v>100</v>
      </c>
      <c r="F56" s="236">
        <f t="shared" si="101"/>
        <v>100</v>
      </c>
      <c r="G56" s="236">
        <f t="shared" si="101"/>
        <v>100</v>
      </c>
      <c r="H56" s="236">
        <f t="shared" si="101"/>
        <v>100</v>
      </c>
      <c r="I56" s="236">
        <f t="shared" si="101"/>
        <v>100</v>
      </c>
      <c r="J56" s="236">
        <f t="shared" si="101"/>
        <v>100</v>
      </c>
      <c r="K56" s="236">
        <f t="shared" si="101"/>
        <v>100</v>
      </c>
      <c r="L56" s="118">
        <f t="shared" si="101"/>
        <v>100</v>
      </c>
      <c r="N56" s="189" t="s">
        <v>13</v>
      </c>
      <c r="O56" s="236">
        <f t="shared" ref="O56:Y56" si="102">O21*100/O$21</f>
        <v>100</v>
      </c>
      <c r="P56" s="236">
        <f t="shared" si="102"/>
        <v>100</v>
      </c>
      <c r="Q56" s="236">
        <f t="shared" si="102"/>
        <v>100</v>
      </c>
      <c r="R56" s="236">
        <f t="shared" si="102"/>
        <v>100</v>
      </c>
      <c r="S56" s="236">
        <f t="shared" si="102"/>
        <v>100</v>
      </c>
      <c r="T56" s="236">
        <f t="shared" si="102"/>
        <v>100</v>
      </c>
      <c r="U56" s="236">
        <f t="shared" si="102"/>
        <v>100</v>
      </c>
      <c r="V56" s="236">
        <f t="shared" si="102"/>
        <v>100</v>
      </c>
      <c r="W56" s="236">
        <f t="shared" si="102"/>
        <v>100</v>
      </c>
      <c r="X56" s="236">
        <f t="shared" si="102"/>
        <v>100</v>
      </c>
      <c r="Y56" s="118">
        <f t="shared" si="102"/>
        <v>100</v>
      </c>
      <c r="AA56" s="189" t="s">
        <v>13</v>
      </c>
      <c r="AB56" s="236">
        <f t="shared" ref="AB56:AL56" si="103">AB21*100/AB$21</f>
        <v>100</v>
      </c>
      <c r="AC56" s="236">
        <f t="shared" si="103"/>
        <v>100</v>
      </c>
      <c r="AD56" s="236">
        <f t="shared" si="103"/>
        <v>100</v>
      </c>
      <c r="AE56" s="236">
        <f t="shared" si="103"/>
        <v>100</v>
      </c>
      <c r="AF56" s="236">
        <f t="shared" si="103"/>
        <v>100</v>
      </c>
      <c r="AG56" s="236">
        <f t="shared" si="103"/>
        <v>100</v>
      </c>
      <c r="AH56" s="236">
        <f t="shared" si="103"/>
        <v>100</v>
      </c>
      <c r="AI56" s="236">
        <f t="shared" si="103"/>
        <v>100</v>
      </c>
      <c r="AJ56" s="236">
        <f t="shared" si="103"/>
        <v>100</v>
      </c>
      <c r="AK56" s="236">
        <f t="shared" si="103"/>
        <v>100</v>
      </c>
      <c r="AL56" s="118">
        <f t="shared" si="103"/>
        <v>100</v>
      </c>
    </row>
    <row r="57" ht="15.75" customHeight="1">
      <c r="A57" s="205"/>
      <c r="B57" s="209" t="s">
        <v>176</v>
      </c>
      <c r="C57" s="211"/>
      <c r="D57" s="211"/>
      <c r="E57" s="211"/>
      <c r="F57" s="211"/>
      <c r="G57" s="211"/>
      <c r="H57" s="211"/>
      <c r="I57" s="211"/>
      <c r="J57" s="211"/>
      <c r="K57" s="211"/>
      <c r="L57" s="17"/>
      <c r="M57" s="205"/>
      <c r="N57" s="205"/>
      <c r="O57" s="209" t="s">
        <v>176</v>
      </c>
      <c r="P57" s="211"/>
      <c r="Q57" s="211"/>
      <c r="R57" s="211"/>
      <c r="S57" s="211"/>
      <c r="T57" s="211"/>
      <c r="U57" s="211"/>
      <c r="V57" s="211"/>
      <c r="W57" s="211"/>
      <c r="X57" s="211"/>
      <c r="Y57" s="17"/>
      <c r="Z57" s="205"/>
      <c r="AA57" s="205"/>
      <c r="AB57" s="209" t="s">
        <v>176</v>
      </c>
      <c r="AC57" s="211"/>
      <c r="AD57" s="211"/>
      <c r="AE57" s="211"/>
      <c r="AF57" s="211"/>
      <c r="AG57" s="211"/>
      <c r="AH57" s="211"/>
      <c r="AI57" s="211"/>
      <c r="AJ57" s="211"/>
      <c r="AK57" s="211"/>
      <c r="AL57" s="17"/>
    </row>
    <row r="58" ht="15.75" customHeight="1">
      <c r="A58" s="159" t="s">
        <v>81</v>
      </c>
      <c r="B58" s="214">
        <f t="shared" ref="B58:L58" si="104">IF(ISBLANK(B6),"",B6*100/$L$21)</f>
        <v>4.132055378</v>
      </c>
      <c r="C58" s="214">
        <f t="shared" si="104"/>
        <v>2.985654326</v>
      </c>
      <c r="D58" s="214">
        <f t="shared" si="104"/>
        <v>4.199711834</v>
      </c>
      <c r="E58" s="214">
        <f t="shared" si="104"/>
        <v>6.770657145</v>
      </c>
      <c r="F58" s="214">
        <f t="shared" si="104"/>
        <v>4.875023492</v>
      </c>
      <c r="G58" s="214">
        <f t="shared" si="104"/>
        <v>3.234980893</v>
      </c>
      <c r="H58" s="214">
        <f t="shared" si="104"/>
        <v>1.55985717</v>
      </c>
      <c r="I58" s="214">
        <f t="shared" si="104"/>
        <v>0.1841759068</v>
      </c>
      <c r="J58" s="214">
        <f t="shared" si="104"/>
        <v>0.03758691975</v>
      </c>
      <c r="K58" s="214">
        <f t="shared" si="104"/>
        <v>0.001252897325</v>
      </c>
      <c r="L58" s="111">
        <f t="shared" si="104"/>
        <v>27.98095596</v>
      </c>
      <c r="N58" s="159" t="s">
        <v>81</v>
      </c>
      <c r="O58" s="214">
        <f t="shared" ref="O58:Y58" si="105">O6*100/$Y$21</f>
        <v>8.998710161</v>
      </c>
      <c r="P58" s="214">
        <f t="shared" si="105"/>
        <v>3.197553466</v>
      </c>
      <c r="Q58" s="214">
        <f t="shared" si="105"/>
        <v>4.024506948</v>
      </c>
      <c r="R58" s="214">
        <f t="shared" si="105"/>
        <v>5.947823916</v>
      </c>
      <c r="S58" s="214">
        <f t="shared" si="105"/>
        <v>4.264791545</v>
      </c>
      <c r="T58" s="214">
        <f t="shared" si="105"/>
        <v>2.859490721</v>
      </c>
      <c r="U58" s="214">
        <f t="shared" si="105"/>
        <v>1.36993426</v>
      </c>
      <c r="V58" s="214">
        <f t="shared" si="105"/>
        <v>0.1581093451</v>
      </c>
      <c r="W58" s="214">
        <f t="shared" si="105"/>
        <v>0.03744695015</v>
      </c>
      <c r="X58" s="214">
        <f t="shared" si="105"/>
        <v>0.00208038612</v>
      </c>
      <c r="Y58" s="111">
        <f t="shared" si="105"/>
        <v>30.8604477</v>
      </c>
      <c r="AA58" s="159" t="s">
        <v>81</v>
      </c>
      <c r="AB58" s="214">
        <f t="shared" ref="AB58:AL58" si="106">AB6*100/$AL$21</f>
        <v>0.702748654</v>
      </c>
      <c r="AC58" s="214">
        <f t="shared" si="106"/>
        <v>1.364409181</v>
      </c>
      <c r="AD58" s="214">
        <f t="shared" si="106"/>
        <v>4.287333522</v>
      </c>
      <c r="AE58" s="214">
        <f t="shared" si="106"/>
        <v>7.598469821</v>
      </c>
      <c r="AF58" s="214">
        <f t="shared" si="106"/>
        <v>6.037120997</v>
      </c>
      <c r="AG58" s="214">
        <f t="shared" si="106"/>
        <v>4.096061207</v>
      </c>
      <c r="AH58" s="214">
        <f t="shared" si="106"/>
        <v>2.088410315</v>
      </c>
      <c r="AI58" s="214">
        <f t="shared" si="106"/>
        <v>0.2380277699</v>
      </c>
      <c r="AJ58" s="214">
        <f t="shared" si="106"/>
        <v>0.05100595069</v>
      </c>
      <c r="AK58" s="214">
        <f t="shared" si="106"/>
        <v>0.004250495891</v>
      </c>
      <c r="AL58" s="111">
        <f t="shared" si="106"/>
        <v>26.46783791</v>
      </c>
    </row>
    <row r="59" ht="15.75" customHeight="1">
      <c r="A59" s="162" t="s">
        <v>83</v>
      </c>
      <c r="B59" s="223">
        <f t="shared" ref="B59:L59" si="107">IF(ISBLANK(B7),"",B7*100/$L$21)</f>
        <v>0.1716469335</v>
      </c>
      <c r="C59" s="223">
        <f t="shared" si="107"/>
        <v>0.1453360897</v>
      </c>
      <c r="D59" s="223">
        <f t="shared" si="107"/>
        <v>0.3169830232</v>
      </c>
      <c r="E59" s="223">
        <f t="shared" si="107"/>
        <v>0.5562864123</v>
      </c>
      <c r="F59" s="223">
        <f t="shared" si="107"/>
        <v>0.4923886488</v>
      </c>
      <c r="G59" s="223">
        <f t="shared" si="107"/>
        <v>0.3357764831</v>
      </c>
      <c r="H59" s="223">
        <f t="shared" si="107"/>
        <v>0.1666353442</v>
      </c>
      <c r="I59" s="223">
        <f t="shared" si="107"/>
        <v>0.01628766523</v>
      </c>
      <c r="J59" s="223">
        <f t="shared" si="107"/>
        <v>0.00250579465</v>
      </c>
      <c r="K59" s="223" t="str">
        <f t="shared" si="107"/>
        <v/>
      </c>
      <c r="L59" s="114">
        <f t="shared" si="107"/>
        <v>2.203846395</v>
      </c>
      <c r="N59" s="162" t="s">
        <v>83</v>
      </c>
      <c r="O59" s="223">
        <f t="shared" ref="O59:Y59" si="108">O7*100/$Y$21</f>
        <v>0.3713489224</v>
      </c>
      <c r="P59" s="223">
        <f t="shared" si="108"/>
        <v>0.2007572605</v>
      </c>
      <c r="Q59" s="223">
        <f t="shared" si="108"/>
        <v>0.27877174</v>
      </c>
      <c r="R59" s="223">
        <f t="shared" si="108"/>
        <v>0.46912707</v>
      </c>
      <c r="S59" s="223">
        <f t="shared" si="108"/>
        <v>0.4316801198</v>
      </c>
      <c r="T59" s="223">
        <f t="shared" si="108"/>
        <v>0.2985354082</v>
      </c>
      <c r="U59" s="223">
        <f t="shared" si="108"/>
        <v>0.156028959</v>
      </c>
      <c r="V59" s="223">
        <f t="shared" si="108"/>
        <v>0.01456270284</v>
      </c>
      <c r="W59" s="223">
        <f t="shared" si="108"/>
        <v>0.00208038612</v>
      </c>
      <c r="X59" s="223">
        <f t="shared" si="108"/>
        <v>0</v>
      </c>
      <c r="Y59" s="114">
        <f t="shared" si="108"/>
        <v>2.222892569</v>
      </c>
      <c r="AA59" s="162" t="s">
        <v>83</v>
      </c>
      <c r="AB59" s="223">
        <f t="shared" ref="AB59:AL59" si="109">AB7*100/$AL$21</f>
        <v>0.03967129498</v>
      </c>
      <c r="AC59" s="223">
        <f t="shared" si="109"/>
        <v>0.07509209408</v>
      </c>
      <c r="AD59" s="223">
        <f t="shared" si="109"/>
        <v>0.273448569</v>
      </c>
      <c r="AE59" s="223">
        <f t="shared" si="109"/>
        <v>0.5695664494</v>
      </c>
      <c r="AF59" s="223">
        <f t="shared" si="109"/>
        <v>0.6772456787</v>
      </c>
      <c r="AG59" s="223">
        <f t="shared" si="109"/>
        <v>0.4661377161</v>
      </c>
      <c r="AH59" s="223">
        <f t="shared" si="109"/>
        <v>0.2536129215</v>
      </c>
      <c r="AI59" s="223">
        <f t="shared" si="109"/>
        <v>0.01983564749</v>
      </c>
      <c r="AJ59" s="223">
        <f t="shared" si="109"/>
        <v>0.004250495891</v>
      </c>
      <c r="AK59" s="223">
        <f t="shared" si="109"/>
        <v>0</v>
      </c>
      <c r="AL59" s="114">
        <f t="shared" si="109"/>
        <v>2.378860867</v>
      </c>
    </row>
    <row r="60" ht="15.75" customHeight="1">
      <c r="A60" s="162" t="s">
        <v>85</v>
      </c>
      <c r="B60" s="223">
        <f t="shared" ref="B60:L60" si="110">IF(ISBLANK(B8),"",B8*100/$L$21)</f>
        <v>0.3257533045</v>
      </c>
      <c r="C60" s="223">
        <f t="shared" si="110"/>
        <v>0.2380504918</v>
      </c>
      <c r="D60" s="223">
        <f t="shared" si="110"/>
        <v>0.3232475099</v>
      </c>
      <c r="E60" s="223">
        <f t="shared" si="110"/>
        <v>0.5249639792</v>
      </c>
      <c r="F60" s="223">
        <f t="shared" si="110"/>
        <v>0.4673307022</v>
      </c>
      <c r="G60" s="223">
        <f t="shared" si="110"/>
        <v>0.3132243313</v>
      </c>
      <c r="H60" s="223">
        <f t="shared" si="110"/>
        <v>0.1728998309</v>
      </c>
      <c r="I60" s="223">
        <f t="shared" si="110"/>
        <v>0.0350811251</v>
      </c>
      <c r="J60" s="223">
        <f t="shared" si="110"/>
        <v>0.0100231786</v>
      </c>
      <c r="K60" s="223" t="str">
        <f t="shared" si="110"/>
        <v/>
      </c>
      <c r="L60" s="114">
        <f t="shared" si="110"/>
        <v>2.410574453</v>
      </c>
      <c r="N60" s="162" t="s">
        <v>85</v>
      </c>
      <c r="O60" s="223">
        <f t="shared" ref="O60:Y60" si="111">O8*100/$Y$21</f>
        <v>0.79886827</v>
      </c>
      <c r="P60" s="223">
        <f t="shared" si="111"/>
        <v>0.2569276858</v>
      </c>
      <c r="Q60" s="223">
        <f t="shared" si="111"/>
        <v>0.3078971457</v>
      </c>
      <c r="R60" s="223">
        <f t="shared" si="111"/>
        <v>0.6355579596</v>
      </c>
      <c r="S60" s="223">
        <f t="shared" si="111"/>
        <v>0.5471415495</v>
      </c>
      <c r="T60" s="223">
        <f t="shared" si="111"/>
        <v>0.3755096946</v>
      </c>
      <c r="U60" s="223">
        <f t="shared" si="111"/>
        <v>0.2194807356</v>
      </c>
      <c r="V60" s="223">
        <f t="shared" si="111"/>
        <v>0.03432637097</v>
      </c>
      <c r="W60" s="223">
        <f t="shared" si="111"/>
        <v>0.0156028959</v>
      </c>
      <c r="X60" s="223">
        <f t="shared" si="111"/>
        <v>0</v>
      </c>
      <c r="Y60" s="114">
        <f t="shared" si="111"/>
        <v>3.191312308</v>
      </c>
      <c r="AA60" s="162" t="s">
        <v>85</v>
      </c>
      <c r="AB60" s="223">
        <f t="shared" ref="AB60:AL60" si="112">AB8*100/$AL$21</f>
        <v>0.07225843015</v>
      </c>
      <c r="AC60" s="223">
        <f t="shared" si="112"/>
        <v>0.1204307169</v>
      </c>
      <c r="AD60" s="223">
        <f t="shared" si="112"/>
        <v>0.4023802777</v>
      </c>
      <c r="AE60" s="223">
        <f t="shared" si="112"/>
        <v>0.8770189855</v>
      </c>
      <c r="AF60" s="223">
        <f t="shared" si="112"/>
        <v>0.8245962029</v>
      </c>
      <c r="AG60" s="223">
        <f t="shared" si="112"/>
        <v>0.5950694248</v>
      </c>
      <c r="AH60" s="223">
        <f t="shared" si="112"/>
        <v>0.3542079909</v>
      </c>
      <c r="AI60" s="223">
        <f t="shared" si="112"/>
        <v>0.0665911023</v>
      </c>
      <c r="AJ60" s="223">
        <f t="shared" si="112"/>
        <v>0.01841881553</v>
      </c>
      <c r="AK60" s="223">
        <f t="shared" si="112"/>
        <v>0</v>
      </c>
      <c r="AL60" s="114">
        <f t="shared" si="112"/>
        <v>3.330971947</v>
      </c>
    </row>
    <row r="61" ht="15.75" customHeight="1">
      <c r="A61" s="162" t="s">
        <v>87</v>
      </c>
      <c r="B61" s="223">
        <f t="shared" ref="B61:L61" si="113">IF(ISBLANK(B9),"",B9*100/$L$21)</f>
        <v>0.4447785504</v>
      </c>
      <c r="C61" s="223">
        <f t="shared" si="113"/>
        <v>0.2618555409</v>
      </c>
      <c r="D61" s="223">
        <f t="shared" si="113"/>
        <v>0.4335024745</v>
      </c>
      <c r="E61" s="223">
        <f t="shared" si="113"/>
        <v>0.863246257</v>
      </c>
      <c r="F61" s="223">
        <f t="shared" si="113"/>
        <v>0.7417152164</v>
      </c>
      <c r="G61" s="223">
        <f t="shared" si="113"/>
        <v>0.4974002381</v>
      </c>
      <c r="H61" s="223">
        <f t="shared" si="113"/>
        <v>0.2743845142</v>
      </c>
      <c r="I61" s="223">
        <f t="shared" si="113"/>
        <v>0.04134561173</v>
      </c>
      <c r="J61" s="223">
        <f t="shared" si="113"/>
        <v>0.01754056255</v>
      </c>
      <c r="K61" s="223" t="str">
        <f t="shared" si="113"/>
        <v/>
      </c>
      <c r="L61" s="114">
        <f t="shared" si="113"/>
        <v>3.575768966</v>
      </c>
      <c r="N61" s="162" t="s">
        <v>87</v>
      </c>
      <c r="O61" s="223">
        <f t="shared" ref="O61:Y61" si="114">O9*100/$Y$21</f>
        <v>0.5606640592</v>
      </c>
      <c r="P61" s="223">
        <f t="shared" si="114"/>
        <v>0.2350836315</v>
      </c>
      <c r="Q61" s="223">
        <f t="shared" si="114"/>
        <v>0.4358408921</v>
      </c>
      <c r="R61" s="223">
        <f t="shared" si="114"/>
        <v>0.8300740617</v>
      </c>
      <c r="S61" s="223">
        <f t="shared" si="114"/>
        <v>0.6376383457</v>
      </c>
      <c r="T61" s="223">
        <f t="shared" si="114"/>
        <v>0.4462428227</v>
      </c>
      <c r="U61" s="223">
        <f t="shared" si="114"/>
        <v>0.2069984189</v>
      </c>
      <c r="V61" s="223">
        <f t="shared" si="114"/>
        <v>0.03744695015</v>
      </c>
      <c r="W61" s="223">
        <f t="shared" si="114"/>
        <v>0.01352250978</v>
      </c>
      <c r="X61" s="223">
        <f t="shared" si="114"/>
        <v>0</v>
      </c>
      <c r="Y61" s="114">
        <f t="shared" si="114"/>
        <v>3.403511692</v>
      </c>
      <c r="AA61" s="162" t="s">
        <v>87</v>
      </c>
      <c r="AB61" s="223">
        <f t="shared" ref="AB61:AL61" si="115">AB9*100/$AL$21</f>
        <v>0.05242278266</v>
      </c>
      <c r="AC61" s="223">
        <f t="shared" si="115"/>
        <v>0.1388495324</v>
      </c>
      <c r="AD61" s="223">
        <f t="shared" si="115"/>
        <v>0.5426466421</v>
      </c>
      <c r="AE61" s="223">
        <f t="shared" si="115"/>
        <v>1.236894304</v>
      </c>
      <c r="AF61" s="223">
        <f t="shared" si="115"/>
        <v>0.9804477189</v>
      </c>
      <c r="AG61" s="223">
        <f t="shared" si="115"/>
        <v>0.6800793426</v>
      </c>
      <c r="AH61" s="223">
        <f t="shared" si="115"/>
        <v>0.3258713517</v>
      </c>
      <c r="AI61" s="223">
        <f t="shared" si="115"/>
        <v>0.06092377444</v>
      </c>
      <c r="AJ61" s="223">
        <f t="shared" si="115"/>
        <v>0.01275148767</v>
      </c>
      <c r="AK61" s="223">
        <f t="shared" si="115"/>
        <v>0</v>
      </c>
      <c r="AL61" s="114">
        <f t="shared" si="115"/>
        <v>4.030886937</v>
      </c>
    </row>
    <row r="62" ht="15.75" customHeight="1">
      <c r="A62" s="162" t="s">
        <v>89</v>
      </c>
      <c r="B62" s="223">
        <f t="shared" ref="B62:L62" si="116">IF(ISBLANK(B10),"",B10*100/$L$21)</f>
        <v>0.354569943</v>
      </c>
      <c r="C62" s="223">
        <f t="shared" si="116"/>
        <v>0.207980956</v>
      </c>
      <c r="D62" s="223">
        <f t="shared" si="116"/>
        <v>0.3846394788</v>
      </c>
      <c r="E62" s="223">
        <f t="shared" si="116"/>
        <v>0.6915993234</v>
      </c>
      <c r="F62" s="223">
        <f t="shared" si="116"/>
        <v>0.6277015599</v>
      </c>
      <c r="G62" s="223">
        <f t="shared" si="116"/>
        <v>0.4535488317</v>
      </c>
      <c r="H62" s="223">
        <f t="shared" si="116"/>
        <v>0.3057069473</v>
      </c>
      <c r="I62" s="223">
        <f t="shared" si="116"/>
        <v>0.04259850905</v>
      </c>
      <c r="J62" s="223">
        <f t="shared" si="116"/>
        <v>0.01252897325</v>
      </c>
      <c r="K62" s="223" t="str">
        <f t="shared" si="116"/>
        <v/>
      </c>
      <c r="L62" s="114">
        <f t="shared" si="116"/>
        <v>3.080874522</v>
      </c>
      <c r="N62" s="162" t="s">
        <v>89</v>
      </c>
      <c r="O62" s="223">
        <f t="shared" ref="O62:Y62" si="117">O10*100/$Y$21</f>
        <v>0.4431222435</v>
      </c>
      <c r="P62" s="223">
        <f t="shared" si="117"/>
        <v>0.1674710826</v>
      </c>
      <c r="Q62" s="223">
        <f t="shared" si="117"/>
        <v>0.3287010069</v>
      </c>
      <c r="R62" s="223">
        <f t="shared" si="117"/>
        <v>0.626196222</v>
      </c>
      <c r="S62" s="223">
        <f t="shared" si="117"/>
        <v>0.5367396189</v>
      </c>
      <c r="T62" s="223">
        <f t="shared" si="117"/>
        <v>0.4212781892</v>
      </c>
      <c r="U62" s="223">
        <f t="shared" si="117"/>
        <v>0.2496463344</v>
      </c>
      <c r="V62" s="223">
        <f t="shared" si="117"/>
        <v>0.04264791545</v>
      </c>
      <c r="W62" s="223">
        <f t="shared" si="117"/>
        <v>0.009361737538</v>
      </c>
      <c r="X62" s="223">
        <f t="shared" si="117"/>
        <v>0</v>
      </c>
      <c r="Y62" s="114">
        <f t="shared" si="117"/>
        <v>2.825164351</v>
      </c>
      <c r="AA62" s="162" t="s">
        <v>89</v>
      </c>
      <c r="AB62" s="223">
        <f t="shared" ref="AB62:AL62" si="118">AB10*100/$AL$21</f>
        <v>0.04958911873</v>
      </c>
      <c r="AC62" s="223">
        <f t="shared" si="118"/>
        <v>0.08926041371</v>
      </c>
      <c r="AD62" s="223">
        <f t="shared" si="118"/>
        <v>0.38962879</v>
      </c>
      <c r="AE62" s="223">
        <f t="shared" si="118"/>
        <v>0.8826863134</v>
      </c>
      <c r="AF62" s="223">
        <f t="shared" si="118"/>
        <v>0.8231793709</v>
      </c>
      <c r="AG62" s="223">
        <f t="shared" si="118"/>
        <v>0.704165486</v>
      </c>
      <c r="AH62" s="223">
        <f t="shared" si="118"/>
        <v>0.4037971097</v>
      </c>
      <c r="AI62" s="223">
        <f t="shared" si="118"/>
        <v>0.06800793426</v>
      </c>
      <c r="AJ62" s="223">
        <f t="shared" si="118"/>
        <v>0.01133465571</v>
      </c>
      <c r="AK62" s="223">
        <f t="shared" si="118"/>
        <v>0.001416831964</v>
      </c>
      <c r="AL62" s="114">
        <f t="shared" si="118"/>
        <v>3.423066024</v>
      </c>
    </row>
    <row r="63" ht="15.75" customHeight="1">
      <c r="A63" s="162" t="s">
        <v>91</v>
      </c>
      <c r="B63" s="223">
        <f t="shared" ref="B63:L63" si="119">IF(ISBLANK(B11),"",B11*100/$L$21)</f>
        <v>0.2706258222</v>
      </c>
      <c r="C63" s="223">
        <f t="shared" si="119"/>
        <v>0.2092338533</v>
      </c>
      <c r="D63" s="223">
        <f t="shared" si="119"/>
        <v>0.354569943</v>
      </c>
      <c r="E63" s="223">
        <f t="shared" si="119"/>
        <v>0.6765645555</v>
      </c>
      <c r="F63" s="223">
        <f t="shared" si="119"/>
        <v>0.5437574391</v>
      </c>
      <c r="G63" s="223">
        <f t="shared" si="119"/>
        <v>0.4222263985</v>
      </c>
      <c r="H63" s="223">
        <f t="shared" si="119"/>
        <v>0.1779114202</v>
      </c>
      <c r="I63" s="223">
        <f t="shared" si="119"/>
        <v>0.03132243313</v>
      </c>
      <c r="J63" s="223">
        <f t="shared" si="119"/>
        <v>0.01378187058</v>
      </c>
      <c r="K63" s="223" t="str">
        <f t="shared" si="119"/>
        <v/>
      </c>
      <c r="L63" s="114">
        <f t="shared" si="119"/>
        <v>2.699993736</v>
      </c>
      <c r="N63" s="162" t="s">
        <v>91</v>
      </c>
      <c r="O63" s="223">
        <f t="shared" ref="O63:Y63" si="120">O11*100/$Y$21</f>
        <v>0.7728634435</v>
      </c>
      <c r="P63" s="223">
        <f t="shared" si="120"/>
        <v>0.3016559874</v>
      </c>
      <c r="Q63" s="223">
        <f t="shared" si="120"/>
        <v>0.3775900807</v>
      </c>
      <c r="R63" s="223">
        <f t="shared" si="120"/>
        <v>0.730215528</v>
      </c>
      <c r="S63" s="223">
        <f t="shared" si="120"/>
        <v>0.5949904302</v>
      </c>
      <c r="T63" s="223">
        <f t="shared" si="120"/>
        <v>0.4732878422</v>
      </c>
      <c r="U63" s="223">
        <f t="shared" si="120"/>
        <v>0.2163601564</v>
      </c>
      <c r="V63" s="223">
        <f t="shared" si="120"/>
        <v>0.03432637097</v>
      </c>
      <c r="W63" s="223">
        <f t="shared" si="120"/>
        <v>0.01352250978</v>
      </c>
      <c r="X63" s="223">
        <f t="shared" si="120"/>
        <v>0</v>
      </c>
      <c r="Y63" s="114">
        <f t="shared" si="120"/>
        <v>3.514812349</v>
      </c>
      <c r="AA63" s="162" t="s">
        <v>91</v>
      </c>
      <c r="AB63" s="223">
        <f t="shared" ref="AB63:AL63" si="121">AB11*100/$AL$21</f>
        <v>0.05809011051</v>
      </c>
      <c r="AC63" s="223">
        <f t="shared" si="121"/>
        <v>0.1147633891</v>
      </c>
      <c r="AD63" s="223">
        <f t="shared" si="121"/>
        <v>0.4916406914</v>
      </c>
      <c r="AE63" s="223">
        <f t="shared" si="121"/>
        <v>1.021535846</v>
      </c>
      <c r="AF63" s="223">
        <f t="shared" si="121"/>
        <v>0.8897704732</v>
      </c>
      <c r="AG63" s="223">
        <f t="shared" si="121"/>
        <v>0.7452536129</v>
      </c>
      <c r="AH63" s="223">
        <f t="shared" si="121"/>
        <v>0.3357891754</v>
      </c>
      <c r="AI63" s="223">
        <f t="shared" si="121"/>
        <v>0.05242278266</v>
      </c>
      <c r="AJ63" s="223">
        <f t="shared" si="121"/>
        <v>0.008500991782</v>
      </c>
      <c r="AK63" s="223">
        <f t="shared" si="121"/>
        <v>0</v>
      </c>
      <c r="AL63" s="114">
        <f t="shared" si="121"/>
        <v>3.717767073</v>
      </c>
    </row>
    <row r="64" ht="15.75" customHeight="1">
      <c r="A64" s="162" t="s">
        <v>93</v>
      </c>
      <c r="B64" s="223">
        <f t="shared" ref="B64:L64" si="122">IF(ISBLANK(B12),"",B12*100/$L$21)</f>
        <v>0.6302073545</v>
      </c>
      <c r="C64" s="223">
        <f t="shared" si="122"/>
        <v>0.50115893</v>
      </c>
      <c r="D64" s="223">
        <f t="shared" si="122"/>
        <v>0.7843137255</v>
      </c>
      <c r="E64" s="223">
        <f t="shared" si="122"/>
        <v>1.405750799</v>
      </c>
      <c r="F64" s="223">
        <f t="shared" si="122"/>
        <v>1.14765395</v>
      </c>
      <c r="G64" s="223">
        <f t="shared" si="122"/>
        <v>0.7930840068</v>
      </c>
      <c r="H64" s="223">
        <f t="shared" si="122"/>
        <v>0.4598133183</v>
      </c>
      <c r="I64" s="223">
        <f t="shared" si="122"/>
        <v>0.07141514753</v>
      </c>
      <c r="J64" s="223">
        <f t="shared" si="122"/>
        <v>0.0150347679</v>
      </c>
      <c r="K64" s="223" t="str">
        <f t="shared" si="122"/>
        <v/>
      </c>
      <c r="L64" s="114">
        <f t="shared" si="122"/>
        <v>5.808431999</v>
      </c>
      <c r="N64" s="162" t="s">
        <v>93</v>
      </c>
      <c r="O64" s="223">
        <f t="shared" ref="O64:Y64" si="123">O12*100/$Y$21</f>
        <v>1.172297578</v>
      </c>
      <c r="P64" s="223">
        <f t="shared" si="123"/>
        <v>0.4472830157</v>
      </c>
      <c r="Q64" s="223">
        <f t="shared" si="123"/>
        <v>0.6334775734</v>
      </c>
      <c r="R64" s="223">
        <f t="shared" si="123"/>
        <v>1.260713989</v>
      </c>
      <c r="S64" s="223">
        <f t="shared" si="123"/>
        <v>1.006906882</v>
      </c>
      <c r="T64" s="223">
        <f t="shared" si="123"/>
        <v>0.712532246</v>
      </c>
      <c r="U64" s="223">
        <f t="shared" si="123"/>
        <v>0.399434135</v>
      </c>
      <c r="V64" s="223">
        <f t="shared" si="123"/>
        <v>0.05513023217</v>
      </c>
      <c r="W64" s="223">
        <f t="shared" si="123"/>
        <v>0.01144212366</v>
      </c>
      <c r="X64" s="223">
        <f t="shared" si="123"/>
        <v>0</v>
      </c>
      <c r="Y64" s="114">
        <f t="shared" si="123"/>
        <v>5.699217775</v>
      </c>
      <c r="AA64" s="162" t="s">
        <v>93</v>
      </c>
      <c r="AB64" s="223">
        <f t="shared" ref="AB64:AL64" si="124">AB12*100/$AL$21</f>
        <v>0.1090960612</v>
      </c>
      <c r="AC64" s="223">
        <f t="shared" si="124"/>
        <v>0.2096911306</v>
      </c>
      <c r="AD64" s="223">
        <f t="shared" si="124"/>
        <v>0.8033437234</v>
      </c>
      <c r="AE64" s="223">
        <f t="shared" si="124"/>
        <v>1.756871635</v>
      </c>
      <c r="AF64" s="223">
        <f t="shared" si="124"/>
        <v>1.482006234</v>
      </c>
      <c r="AG64" s="223">
        <f t="shared" si="124"/>
        <v>1.141966563</v>
      </c>
      <c r="AH64" s="223">
        <f t="shared" si="124"/>
        <v>0.6602436951</v>
      </c>
      <c r="AI64" s="223">
        <f t="shared" si="124"/>
        <v>0.07367526211</v>
      </c>
      <c r="AJ64" s="223">
        <f t="shared" si="124"/>
        <v>0.02125247946</v>
      </c>
      <c r="AK64" s="223">
        <f t="shared" si="124"/>
        <v>0</v>
      </c>
      <c r="AL64" s="114">
        <f t="shared" si="124"/>
        <v>6.258146784</v>
      </c>
    </row>
    <row r="65" ht="15.75" customHeight="1">
      <c r="A65" s="162" t="s">
        <v>95</v>
      </c>
      <c r="B65" s="223">
        <f t="shared" ref="B65:L65" si="125">IF(ISBLANK(B13),"",B13*100/$L$21)</f>
        <v>0.6339660465</v>
      </c>
      <c r="C65" s="223">
        <f t="shared" si="125"/>
        <v>0.451043037</v>
      </c>
      <c r="D65" s="223">
        <f t="shared" si="125"/>
        <v>0.6289544572</v>
      </c>
      <c r="E65" s="223">
        <f t="shared" si="125"/>
        <v>0.9897888868</v>
      </c>
      <c r="F65" s="223">
        <f t="shared" si="125"/>
        <v>0.6928522208</v>
      </c>
      <c r="G65" s="223">
        <f t="shared" si="125"/>
        <v>0.4648249076</v>
      </c>
      <c r="H65" s="223">
        <f t="shared" si="125"/>
        <v>0.2255215185</v>
      </c>
      <c r="I65" s="223">
        <f t="shared" si="125"/>
        <v>0.02756374115</v>
      </c>
      <c r="J65" s="223">
        <f t="shared" si="125"/>
        <v>0.006264486625</v>
      </c>
      <c r="K65" s="223" t="str">
        <f t="shared" si="125"/>
        <v/>
      </c>
      <c r="L65" s="114">
        <f t="shared" si="125"/>
        <v>4.120779302</v>
      </c>
      <c r="N65" s="162" t="s">
        <v>95</v>
      </c>
      <c r="O65" s="223">
        <f t="shared" ref="O65:Y65" si="126">O13*100/$Y$21</f>
        <v>0.8966464176</v>
      </c>
      <c r="P65" s="223">
        <f t="shared" si="126"/>
        <v>0.4743280353</v>
      </c>
      <c r="Q65" s="223">
        <f t="shared" si="126"/>
        <v>0.6241158359</v>
      </c>
      <c r="R65" s="223">
        <f t="shared" si="126"/>
        <v>0.9652991595</v>
      </c>
      <c r="S65" s="223">
        <f t="shared" si="126"/>
        <v>0.6542814346</v>
      </c>
      <c r="T65" s="223">
        <f t="shared" si="126"/>
        <v>0.4597653324</v>
      </c>
      <c r="U65" s="223">
        <f t="shared" si="126"/>
        <v>0.2174003495</v>
      </c>
      <c r="V65" s="223">
        <f t="shared" si="126"/>
        <v>0.02184405426</v>
      </c>
      <c r="W65" s="223">
        <f t="shared" si="126"/>
        <v>0.008321544479</v>
      </c>
      <c r="X65" s="223">
        <f t="shared" si="126"/>
        <v>0.00208038612</v>
      </c>
      <c r="Y65" s="114">
        <f t="shared" si="126"/>
        <v>4.32408255</v>
      </c>
      <c r="AA65" s="162" t="s">
        <v>95</v>
      </c>
      <c r="AB65" s="223">
        <f t="shared" ref="AB65:AL65" si="127">AB13*100/$AL$21</f>
        <v>0.06942476622</v>
      </c>
      <c r="AC65" s="223">
        <f t="shared" si="127"/>
        <v>0.1756871635</v>
      </c>
      <c r="AD65" s="223">
        <f t="shared" si="127"/>
        <v>0.7339189572</v>
      </c>
      <c r="AE65" s="223">
        <f t="shared" si="127"/>
        <v>1.395579484</v>
      </c>
      <c r="AF65" s="223">
        <f t="shared" si="127"/>
        <v>0.9209407764</v>
      </c>
      <c r="AG65" s="223">
        <f t="shared" si="127"/>
        <v>0.6545763672</v>
      </c>
      <c r="AH65" s="223">
        <f t="shared" si="127"/>
        <v>0.3017852083</v>
      </c>
      <c r="AI65" s="223">
        <f t="shared" si="127"/>
        <v>0.02975347124</v>
      </c>
      <c r="AJ65" s="223">
        <f t="shared" si="127"/>
        <v>0.01700198356</v>
      </c>
      <c r="AK65" s="223">
        <f t="shared" si="127"/>
        <v>0.001416831964</v>
      </c>
      <c r="AL65" s="114">
        <f t="shared" si="127"/>
        <v>4.30008501</v>
      </c>
    </row>
    <row r="66" ht="15.75" customHeight="1">
      <c r="A66" s="162" t="s">
        <v>97</v>
      </c>
      <c r="B66" s="223">
        <f t="shared" ref="B66:L66" si="128">IF(ISBLANK(B14),"",B14*100/$L$21)</f>
        <v>1.098790954</v>
      </c>
      <c r="C66" s="223">
        <f t="shared" si="128"/>
        <v>0.7943369041</v>
      </c>
      <c r="D66" s="223">
        <f t="shared" si="128"/>
        <v>0.9622251456</v>
      </c>
      <c r="E66" s="223">
        <f t="shared" si="128"/>
        <v>1.750297563</v>
      </c>
      <c r="F66" s="223">
        <f t="shared" si="128"/>
        <v>1.445843513</v>
      </c>
      <c r="G66" s="223">
        <f t="shared" si="128"/>
        <v>1.334335651</v>
      </c>
      <c r="H66" s="223">
        <f t="shared" si="128"/>
        <v>0.7529912924</v>
      </c>
      <c r="I66" s="223">
        <f t="shared" si="128"/>
        <v>0.1252897325</v>
      </c>
      <c r="J66" s="223">
        <f t="shared" si="128"/>
        <v>0.0250579465</v>
      </c>
      <c r="K66" s="223">
        <f t="shared" si="128"/>
        <v>0.00250579465</v>
      </c>
      <c r="L66" s="114">
        <f t="shared" si="128"/>
        <v>8.291674497</v>
      </c>
      <c r="N66" s="162" t="s">
        <v>97</v>
      </c>
      <c r="O66" s="223">
        <f t="shared" ref="O66:Y66" si="129">O14*100/$Y$21</f>
        <v>1.860905384</v>
      </c>
      <c r="P66" s="223">
        <f t="shared" si="129"/>
        <v>0.5793875343</v>
      </c>
      <c r="Q66" s="223">
        <f t="shared" si="129"/>
        <v>0.8134309728</v>
      </c>
      <c r="R66" s="223">
        <f t="shared" si="129"/>
        <v>1.3938587</v>
      </c>
      <c r="S66" s="223">
        <f t="shared" si="129"/>
        <v>1.144212366</v>
      </c>
      <c r="T66" s="223">
        <f t="shared" si="129"/>
        <v>1.018349006</v>
      </c>
      <c r="U66" s="223">
        <f t="shared" si="129"/>
        <v>0.5897894649</v>
      </c>
      <c r="V66" s="223">
        <f t="shared" si="129"/>
        <v>0.09049679621</v>
      </c>
      <c r="W66" s="223">
        <f t="shared" si="129"/>
        <v>0.02496463344</v>
      </c>
      <c r="X66" s="223">
        <f t="shared" si="129"/>
        <v>0.00104019306</v>
      </c>
      <c r="Y66" s="114">
        <f t="shared" si="129"/>
        <v>7.51643505</v>
      </c>
      <c r="AA66" s="162" t="s">
        <v>97</v>
      </c>
      <c r="AB66" s="223">
        <f t="shared" ref="AB66:AL66" si="130">AB14*100/$AL$21</f>
        <v>0.1473505242</v>
      </c>
      <c r="AC66" s="223">
        <f t="shared" si="130"/>
        <v>0.2536129215</v>
      </c>
      <c r="AD66" s="223">
        <f t="shared" si="130"/>
        <v>0.9606120714</v>
      </c>
      <c r="AE66" s="223">
        <f t="shared" si="130"/>
        <v>1.972230094</v>
      </c>
      <c r="AF66" s="223">
        <f t="shared" si="130"/>
        <v>1.727118164</v>
      </c>
      <c r="AG66" s="223">
        <f t="shared" si="130"/>
        <v>1.550014168</v>
      </c>
      <c r="AH66" s="223">
        <f t="shared" si="130"/>
        <v>0.8883536413</v>
      </c>
      <c r="AI66" s="223">
        <f t="shared" si="130"/>
        <v>0.1260980448</v>
      </c>
      <c r="AJ66" s="223">
        <f t="shared" si="130"/>
        <v>0.03683763106</v>
      </c>
      <c r="AK66" s="223">
        <f t="shared" si="130"/>
        <v>0</v>
      </c>
      <c r="AL66" s="114">
        <f t="shared" si="130"/>
        <v>7.66222726</v>
      </c>
    </row>
    <row r="67" ht="15.75" customHeight="1">
      <c r="A67" s="162" t="s">
        <v>99</v>
      </c>
      <c r="B67" s="223">
        <f t="shared" ref="B67:L67" si="131">IF(ISBLANK(B15),"",B15*100/$L$21)</f>
        <v>0.5500219257</v>
      </c>
      <c r="C67" s="223">
        <f t="shared" si="131"/>
        <v>0.3382822778</v>
      </c>
      <c r="D67" s="223">
        <f t="shared" si="131"/>
        <v>0.4823654701</v>
      </c>
      <c r="E67" s="223">
        <f t="shared" si="131"/>
        <v>0.9421787884</v>
      </c>
      <c r="F67" s="223">
        <f t="shared" si="131"/>
        <v>0.7918311094</v>
      </c>
      <c r="G67" s="223">
        <f t="shared" si="131"/>
        <v>0.7003696047</v>
      </c>
      <c r="H67" s="223">
        <f t="shared" si="131"/>
        <v>0.4309966798</v>
      </c>
      <c r="I67" s="223">
        <f t="shared" si="131"/>
        <v>0.06890935288</v>
      </c>
      <c r="J67" s="223">
        <f t="shared" si="131"/>
        <v>0.01378187058</v>
      </c>
      <c r="K67" s="223" t="str">
        <f t="shared" si="131"/>
        <v/>
      </c>
      <c r="L67" s="114">
        <f t="shared" si="131"/>
        <v>4.318737079</v>
      </c>
      <c r="N67" s="162" t="s">
        <v>99</v>
      </c>
      <c r="O67" s="223">
        <f t="shared" ref="O67:Y67" si="132">O15*100/$Y$21</f>
        <v>0.8394357993</v>
      </c>
      <c r="P67" s="223">
        <f t="shared" si="132"/>
        <v>0.2590080719</v>
      </c>
      <c r="Q67" s="223">
        <f t="shared" si="132"/>
        <v>0.4015145211</v>
      </c>
      <c r="R67" s="223">
        <f t="shared" si="132"/>
        <v>0.835275027</v>
      </c>
      <c r="S67" s="223">
        <f t="shared" si="132"/>
        <v>0.7593409337</v>
      </c>
      <c r="T67" s="223">
        <f t="shared" si="132"/>
        <v>0.6574020138</v>
      </c>
      <c r="U67" s="223">
        <f t="shared" si="132"/>
        <v>0.3963135558</v>
      </c>
      <c r="V67" s="223">
        <f t="shared" si="132"/>
        <v>0.05825081135</v>
      </c>
      <c r="W67" s="223">
        <f t="shared" si="132"/>
        <v>0.01352250978</v>
      </c>
      <c r="X67" s="223">
        <f t="shared" si="132"/>
        <v>0.00104019306</v>
      </c>
      <c r="Y67" s="114">
        <f t="shared" si="132"/>
        <v>4.221103437</v>
      </c>
      <c r="AA67" s="162" t="s">
        <v>99</v>
      </c>
      <c r="AB67" s="223">
        <f t="shared" ref="AB67:AL67" si="133">AB15*100/$AL$21</f>
        <v>0.05242278266</v>
      </c>
      <c r="AC67" s="223">
        <f t="shared" si="133"/>
        <v>0.117597053</v>
      </c>
      <c r="AD67" s="223">
        <f t="shared" si="133"/>
        <v>0.4448852366</v>
      </c>
      <c r="AE67" s="223">
        <f t="shared" si="133"/>
        <v>1.08954378</v>
      </c>
      <c r="AF67" s="223">
        <f t="shared" si="133"/>
        <v>1.090960612</v>
      </c>
      <c r="AG67" s="223">
        <f t="shared" si="133"/>
        <v>0.9903655426</v>
      </c>
      <c r="AH67" s="223">
        <f t="shared" si="133"/>
        <v>0.6078209124</v>
      </c>
      <c r="AI67" s="223">
        <f t="shared" si="133"/>
        <v>0.09917823746</v>
      </c>
      <c r="AJ67" s="223">
        <f t="shared" si="133"/>
        <v>0.01983564749</v>
      </c>
      <c r="AK67" s="223">
        <f t="shared" si="133"/>
        <v>0</v>
      </c>
      <c r="AL67" s="114">
        <f t="shared" si="133"/>
        <v>4.512609804</v>
      </c>
    </row>
    <row r="68" ht="15.75" customHeight="1">
      <c r="A68" s="162" t="s">
        <v>101</v>
      </c>
      <c r="B68" s="223">
        <f t="shared" ref="B68:L68" si="134">IF(ISBLANK(B16),"",B16*100/$L$21)</f>
        <v>0.801854288</v>
      </c>
      <c r="C68" s="223">
        <f t="shared" si="134"/>
        <v>0.655265301</v>
      </c>
      <c r="D68" s="223">
        <f t="shared" si="134"/>
        <v>1.008582347</v>
      </c>
      <c r="E68" s="223">
        <f t="shared" si="134"/>
        <v>1.955772724</v>
      </c>
      <c r="F68" s="223">
        <f t="shared" si="134"/>
        <v>1.750297563</v>
      </c>
      <c r="G68" s="223">
        <f t="shared" si="134"/>
        <v>1.186493767</v>
      </c>
      <c r="H68" s="223">
        <f t="shared" si="134"/>
        <v>0.605149408</v>
      </c>
      <c r="I68" s="223">
        <f t="shared" si="134"/>
        <v>0.02756374115</v>
      </c>
      <c r="J68" s="223">
        <f t="shared" si="134"/>
        <v>0.00250579465</v>
      </c>
      <c r="K68" s="223" t="str">
        <f t="shared" si="134"/>
        <v/>
      </c>
      <c r="L68" s="114">
        <f t="shared" si="134"/>
        <v>7.993484934</v>
      </c>
      <c r="N68" s="162" t="s">
        <v>101</v>
      </c>
      <c r="O68" s="223">
        <f t="shared" ref="O68:Y68" si="135">O16*100/$Y$21</f>
        <v>1.110926188</v>
      </c>
      <c r="P68" s="223">
        <f t="shared" si="135"/>
        <v>0.6064325539</v>
      </c>
      <c r="Q68" s="223">
        <f t="shared" si="135"/>
        <v>0.9070483482</v>
      </c>
      <c r="R68" s="223">
        <f t="shared" si="135"/>
        <v>1.692394108</v>
      </c>
      <c r="S68" s="223">
        <f t="shared" si="135"/>
        <v>1.439627195</v>
      </c>
      <c r="T68" s="223">
        <f t="shared" si="135"/>
        <v>1.025630357</v>
      </c>
      <c r="U68" s="223">
        <f t="shared" si="135"/>
        <v>0.4940917034</v>
      </c>
      <c r="V68" s="223">
        <f t="shared" si="135"/>
        <v>0.02704501956</v>
      </c>
      <c r="W68" s="223">
        <f t="shared" si="135"/>
        <v>0.003120579179</v>
      </c>
      <c r="X68" s="223">
        <f t="shared" si="135"/>
        <v>0</v>
      </c>
      <c r="Y68" s="114">
        <f t="shared" si="135"/>
        <v>7.306316052</v>
      </c>
      <c r="AA68" s="162" t="s">
        <v>101</v>
      </c>
      <c r="AB68" s="223">
        <f t="shared" ref="AB68:AL68" si="136">AB16*100/$AL$21</f>
        <v>0.07084159819</v>
      </c>
      <c r="AC68" s="223">
        <f t="shared" si="136"/>
        <v>0.2238594503</v>
      </c>
      <c r="AD68" s="223">
        <f t="shared" si="136"/>
        <v>1.056956645</v>
      </c>
      <c r="AE68" s="223">
        <f t="shared" si="136"/>
        <v>2.35194106</v>
      </c>
      <c r="AF68" s="223">
        <f t="shared" si="136"/>
        <v>2.088410315</v>
      </c>
      <c r="AG68" s="223">
        <f t="shared" si="136"/>
        <v>1.626523094</v>
      </c>
      <c r="AH68" s="223">
        <f t="shared" si="136"/>
        <v>0.8090110513</v>
      </c>
      <c r="AI68" s="223">
        <f t="shared" si="136"/>
        <v>0.05242278266</v>
      </c>
      <c r="AJ68" s="223">
        <f t="shared" si="136"/>
        <v>0.002833663927</v>
      </c>
      <c r="AK68" s="223">
        <f t="shared" si="136"/>
        <v>0</v>
      </c>
      <c r="AL68" s="114">
        <f t="shared" si="136"/>
        <v>8.28279966</v>
      </c>
    </row>
    <row r="69" ht="15.75" customHeight="1">
      <c r="A69" s="162" t="s">
        <v>103</v>
      </c>
      <c r="B69" s="223">
        <f t="shared" ref="B69:L69" si="137">IF(ISBLANK(B17),"",B17*100/$L$21)</f>
        <v>1.979577774</v>
      </c>
      <c r="C69" s="223">
        <f t="shared" si="137"/>
        <v>1.354382008</v>
      </c>
      <c r="D69" s="223">
        <f t="shared" si="137"/>
        <v>1.929461881</v>
      </c>
      <c r="E69" s="223">
        <f t="shared" si="137"/>
        <v>2.905468897</v>
      </c>
      <c r="F69" s="223">
        <f t="shared" si="137"/>
        <v>1.992106747</v>
      </c>
      <c r="G69" s="223">
        <f t="shared" si="137"/>
        <v>1.270437888</v>
      </c>
      <c r="H69" s="223">
        <f t="shared" si="137"/>
        <v>0.6327131492</v>
      </c>
      <c r="I69" s="223">
        <f t="shared" si="137"/>
        <v>0.0952201967</v>
      </c>
      <c r="J69" s="223">
        <f t="shared" si="137"/>
        <v>0.01628766523</v>
      </c>
      <c r="K69" s="223">
        <f t="shared" si="137"/>
        <v>0.00250579465</v>
      </c>
      <c r="L69" s="114">
        <f t="shared" si="137"/>
        <v>12.178162</v>
      </c>
      <c r="N69" s="162" t="s">
        <v>103</v>
      </c>
      <c r="O69" s="223">
        <f t="shared" ref="O69:Y69" si="138">O17*100/$Y$21</f>
        <v>2.744029292</v>
      </c>
      <c r="P69" s="223">
        <f t="shared" si="138"/>
        <v>1.186860281</v>
      </c>
      <c r="Q69" s="223">
        <f t="shared" si="138"/>
        <v>1.547807273</v>
      </c>
      <c r="R69" s="223">
        <f t="shared" si="138"/>
        <v>2.242656237</v>
      </c>
      <c r="S69" s="223">
        <f t="shared" si="138"/>
        <v>1.671590247</v>
      </c>
      <c r="T69" s="223">
        <f t="shared" si="138"/>
        <v>1.04019306</v>
      </c>
      <c r="U69" s="223">
        <f t="shared" si="138"/>
        <v>0.522176916</v>
      </c>
      <c r="V69" s="223">
        <f t="shared" si="138"/>
        <v>0.06033119747</v>
      </c>
      <c r="W69" s="223">
        <f t="shared" si="138"/>
        <v>0.01144212366</v>
      </c>
      <c r="X69" s="223">
        <f t="shared" si="138"/>
        <v>0.003120579179</v>
      </c>
      <c r="Y69" s="114">
        <f t="shared" si="138"/>
        <v>11.03020721</v>
      </c>
      <c r="AA69" s="162" t="s">
        <v>103</v>
      </c>
      <c r="AB69" s="223">
        <f t="shared" ref="AB69:AL69" si="139">AB17*100/$AL$21</f>
        <v>0.2762822329</v>
      </c>
      <c r="AC69" s="223">
        <f t="shared" si="139"/>
        <v>0.6446585435</v>
      </c>
      <c r="AD69" s="223">
        <f t="shared" si="139"/>
        <v>1.898554831</v>
      </c>
      <c r="AE69" s="223">
        <f t="shared" si="139"/>
        <v>3.092944177</v>
      </c>
      <c r="AF69" s="223">
        <f t="shared" si="139"/>
        <v>2.349107396</v>
      </c>
      <c r="AG69" s="223">
        <f t="shared" si="139"/>
        <v>1.582601303</v>
      </c>
      <c r="AH69" s="223">
        <f t="shared" si="139"/>
        <v>0.743836781</v>
      </c>
      <c r="AI69" s="223">
        <f t="shared" si="139"/>
        <v>0.09209407764</v>
      </c>
      <c r="AJ69" s="223">
        <f t="shared" si="139"/>
        <v>0.01983564749</v>
      </c>
      <c r="AK69" s="223">
        <f t="shared" si="139"/>
        <v>0.002833663927</v>
      </c>
      <c r="AL69" s="114">
        <f t="shared" si="139"/>
        <v>10.70274865</v>
      </c>
    </row>
    <row r="70" ht="15.75" customHeight="1">
      <c r="A70" s="162" t="s">
        <v>105</v>
      </c>
      <c r="B70" s="223">
        <f t="shared" ref="B70:L70" si="140">IF(ISBLANK(B18),"",B18*100/$L$21)</f>
        <v>0.3758691975</v>
      </c>
      <c r="C70" s="223">
        <f t="shared" si="140"/>
        <v>0.2819018981</v>
      </c>
      <c r="D70" s="223">
        <f t="shared" si="140"/>
        <v>0.4197206039</v>
      </c>
      <c r="E70" s="223">
        <f t="shared" si="140"/>
        <v>0.651506609</v>
      </c>
      <c r="F70" s="223">
        <f t="shared" si="140"/>
        <v>0.5425045418</v>
      </c>
      <c r="G70" s="223">
        <f t="shared" si="140"/>
        <v>0.4648249076</v>
      </c>
      <c r="H70" s="223">
        <f t="shared" si="140"/>
        <v>0.2568439516</v>
      </c>
      <c r="I70" s="223">
        <f t="shared" si="140"/>
        <v>0.03257533045</v>
      </c>
      <c r="J70" s="223">
        <f t="shared" si="140"/>
        <v>0.006264486625</v>
      </c>
      <c r="K70" s="223" t="str">
        <f t="shared" si="140"/>
        <v/>
      </c>
      <c r="L70" s="114">
        <f t="shared" si="140"/>
        <v>3.032011527</v>
      </c>
      <c r="N70" s="162" t="s">
        <v>105</v>
      </c>
      <c r="O70" s="223">
        <f t="shared" ref="O70:Y70" si="141">O18*100/$Y$21</f>
        <v>0.5502621287</v>
      </c>
      <c r="P70" s="223">
        <f t="shared" si="141"/>
        <v>0.2486061413</v>
      </c>
      <c r="Q70" s="223">
        <f t="shared" si="141"/>
        <v>0.4202379962</v>
      </c>
      <c r="R70" s="223">
        <f t="shared" si="141"/>
        <v>0.556503287</v>
      </c>
      <c r="S70" s="223">
        <f t="shared" si="141"/>
        <v>0.5200965299</v>
      </c>
      <c r="T70" s="223">
        <f t="shared" si="141"/>
        <v>0.4254389615</v>
      </c>
      <c r="U70" s="223">
        <f t="shared" si="141"/>
        <v>0.2371640176</v>
      </c>
      <c r="V70" s="223">
        <f t="shared" si="141"/>
        <v>0.02912540568</v>
      </c>
      <c r="W70" s="223">
        <f t="shared" si="141"/>
        <v>0.006241158359</v>
      </c>
      <c r="X70" s="223">
        <f t="shared" si="141"/>
        <v>0</v>
      </c>
      <c r="Y70" s="114">
        <f t="shared" si="141"/>
        <v>2.993675626</v>
      </c>
      <c r="AA70" s="162" t="s">
        <v>105</v>
      </c>
      <c r="AB70" s="223">
        <f t="shared" ref="AB70:AL70" si="142">AB18*100/$AL$21</f>
        <v>0.05667327855</v>
      </c>
      <c r="AC70" s="223">
        <f t="shared" si="142"/>
        <v>0.1119297251</v>
      </c>
      <c r="AD70" s="223">
        <f t="shared" si="142"/>
        <v>0.508642675</v>
      </c>
      <c r="AE70" s="223">
        <f t="shared" si="142"/>
        <v>0.7990932275</v>
      </c>
      <c r="AF70" s="223">
        <f t="shared" si="142"/>
        <v>0.7580051006</v>
      </c>
      <c r="AG70" s="223">
        <f t="shared" si="142"/>
        <v>0.6134882403</v>
      </c>
      <c r="AH70" s="223">
        <f t="shared" si="142"/>
        <v>0.3471238311</v>
      </c>
      <c r="AI70" s="223">
        <f t="shared" si="142"/>
        <v>0.04250495891</v>
      </c>
      <c r="AJ70" s="223">
        <f t="shared" si="142"/>
        <v>0.009917823746</v>
      </c>
      <c r="AK70" s="223">
        <f t="shared" si="142"/>
        <v>0</v>
      </c>
      <c r="AL70" s="114">
        <f t="shared" si="142"/>
        <v>3.247378861</v>
      </c>
    </row>
    <row r="71" ht="15.75" customHeight="1">
      <c r="A71" s="162" t="s">
        <v>110</v>
      </c>
      <c r="B71" s="223">
        <f t="shared" ref="B71:L71" si="143">IF(ISBLANK(B19),"",B19*100/$L$21)</f>
        <v>0.7028753994</v>
      </c>
      <c r="C71" s="223">
        <f t="shared" si="143"/>
        <v>0.4247321932</v>
      </c>
      <c r="D71" s="223">
        <f t="shared" si="143"/>
        <v>0.6966109127</v>
      </c>
      <c r="E71" s="223">
        <f t="shared" si="143"/>
        <v>1.229092276</v>
      </c>
      <c r="F71" s="223">
        <f t="shared" si="143"/>
        <v>0.9609722483</v>
      </c>
      <c r="G71" s="223">
        <f t="shared" si="143"/>
        <v>0.8081187747</v>
      </c>
      <c r="H71" s="223">
        <f t="shared" si="143"/>
        <v>0.5938733321</v>
      </c>
      <c r="I71" s="223">
        <f t="shared" si="143"/>
        <v>0.1027375807</v>
      </c>
      <c r="J71" s="223">
        <f t="shared" si="143"/>
        <v>0.02631084383</v>
      </c>
      <c r="K71" s="223">
        <f t="shared" si="143"/>
        <v>0.003758691975</v>
      </c>
      <c r="L71" s="114">
        <f t="shared" si="143"/>
        <v>5.549082253</v>
      </c>
      <c r="N71" s="162" t="s">
        <v>110</v>
      </c>
      <c r="O71" s="223">
        <f t="shared" ref="O71:Y71" si="144">O19*100/$Y$21</f>
        <v>0.9060081551</v>
      </c>
      <c r="P71" s="223">
        <f t="shared" si="144"/>
        <v>0.3703087293</v>
      </c>
      <c r="Q71" s="223">
        <f t="shared" si="144"/>
        <v>0.6105933261</v>
      </c>
      <c r="R71" s="223">
        <f t="shared" si="144"/>
        <v>1.060996921</v>
      </c>
      <c r="S71" s="223">
        <f t="shared" si="144"/>
        <v>0.8779229425</v>
      </c>
      <c r="T71" s="223">
        <f t="shared" si="144"/>
        <v>0.7198135974</v>
      </c>
      <c r="U71" s="223">
        <f t="shared" si="144"/>
        <v>0.503453441</v>
      </c>
      <c r="V71" s="223">
        <f t="shared" si="144"/>
        <v>0.09153698927</v>
      </c>
      <c r="W71" s="223">
        <f t="shared" si="144"/>
        <v>0.02288424732</v>
      </c>
      <c r="X71" s="223">
        <f t="shared" si="144"/>
        <v>0.00208038612</v>
      </c>
      <c r="Y71" s="114">
        <f t="shared" si="144"/>
        <v>5.165598735</v>
      </c>
      <c r="AA71" s="162" t="s">
        <v>110</v>
      </c>
      <c r="AB71" s="223">
        <f t="shared" ref="AB71:AL71" si="145">AB19*100/$AL$21</f>
        <v>0.06092377444</v>
      </c>
      <c r="AC71" s="223">
        <f t="shared" si="145"/>
        <v>0.1756871635</v>
      </c>
      <c r="AD71" s="223">
        <f t="shared" si="145"/>
        <v>0.7353357892</v>
      </c>
      <c r="AE71" s="223">
        <f t="shared" si="145"/>
        <v>1.473505242</v>
      </c>
      <c r="AF71" s="223">
        <f t="shared" si="145"/>
        <v>1.33465571</v>
      </c>
      <c r="AG71" s="223">
        <f t="shared" si="145"/>
        <v>1.076792292</v>
      </c>
      <c r="AH71" s="223">
        <f t="shared" si="145"/>
        <v>0.7608387645</v>
      </c>
      <c r="AI71" s="223">
        <f t="shared" si="145"/>
        <v>0.1374327005</v>
      </c>
      <c r="AJ71" s="223">
        <f t="shared" si="145"/>
        <v>0.0311703032</v>
      </c>
      <c r="AK71" s="223">
        <f t="shared" si="145"/>
        <v>0.002833663927</v>
      </c>
      <c r="AL71" s="114">
        <f t="shared" si="145"/>
        <v>5.789175404</v>
      </c>
    </row>
    <row r="72" ht="15.75" customHeight="1">
      <c r="A72" s="171" t="s">
        <v>113</v>
      </c>
      <c r="B72" s="229">
        <f t="shared" ref="B72:L72" si="146">IF(ISBLANK(B20),"",B20*100/$L$21)</f>
        <v>0.8156361586</v>
      </c>
      <c r="C72" s="229">
        <f t="shared" si="146"/>
        <v>0.6114138946</v>
      </c>
      <c r="D72" s="229">
        <f t="shared" si="146"/>
        <v>0.8995802794</v>
      </c>
      <c r="E72" s="229">
        <f t="shared" si="146"/>
        <v>1.587420911</v>
      </c>
      <c r="F72" s="229">
        <f t="shared" si="146"/>
        <v>1.353129111</v>
      </c>
      <c r="G72" s="229">
        <f t="shared" si="146"/>
        <v>0.9509490697</v>
      </c>
      <c r="H72" s="229">
        <f t="shared" si="146"/>
        <v>0.4698364969</v>
      </c>
      <c r="I72" s="229">
        <f t="shared" si="146"/>
        <v>0.050115893</v>
      </c>
      <c r="J72" s="229">
        <f t="shared" si="146"/>
        <v>0.01628766523</v>
      </c>
      <c r="K72" s="229">
        <f t="shared" si="146"/>
        <v>0.001252897325</v>
      </c>
      <c r="L72" s="121">
        <f t="shared" si="146"/>
        <v>6.755622377</v>
      </c>
      <c r="N72" s="171" t="s">
        <v>113</v>
      </c>
      <c r="O72" s="229">
        <f t="shared" ref="O72:Y72" si="147">O20*100/$Y$21</f>
        <v>1.098443871</v>
      </c>
      <c r="P72" s="229">
        <f t="shared" si="147"/>
        <v>0.5055338271</v>
      </c>
      <c r="Q72" s="229">
        <f t="shared" si="147"/>
        <v>0.7374968794</v>
      </c>
      <c r="R72" s="229">
        <f t="shared" si="147"/>
        <v>1.280477657</v>
      </c>
      <c r="S72" s="229">
        <f t="shared" si="147"/>
        <v>0.9829824415</v>
      </c>
      <c r="T72" s="229">
        <f t="shared" si="147"/>
        <v>0.7551801614</v>
      </c>
      <c r="U72" s="229">
        <f t="shared" si="147"/>
        <v>0.313098111</v>
      </c>
      <c r="V72" s="229">
        <f t="shared" si="147"/>
        <v>0.03952733627</v>
      </c>
      <c r="W72" s="229">
        <f t="shared" si="147"/>
        <v>0.01144212366</v>
      </c>
      <c r="X72" s="229">
        <f t="shared" si="147"/>
        <v>0.00104019306</v>
      </c>
      <c r="Y72" s="121">
        <f t="shared" si="147"/>
        <v>5.725222601</v>
      </c>
      <c r="AA72" s="171" t="s">
        <v>113</v>
      </c>
      <c r="AB72" s="229">
        <f t="shared" ref="AB72:AL72" si="148">AB20*100/$AL$21</f>
        <v>0.07934258997</v>
      </c>
      <c r="AC72" s="229">
        <f t="shared" si="148"/>
        <v>0.2422782658</v>
      </c>
      <c r="AD72" s="229">
        <f t="shared" si="148"/>
        <v>0.8926041371</v>
      </c>
      <c r="AE72" s="229">
        <f t="shared" si="148"/>
        <v>1.795126098</v>
      </c>
      <c r="AF72" s="229">
        <f t="shared" si="148"/>
        <v>1.377160669</v>
      </c>
      <c r="AG72" s="229">
        <f t="shared" si="148"/>
        <v>0.9875318787</v>
      </c>
      <c r="AH72" s="229">
        <f t="shared" si="148"/>
        <v>0.4378010768</v>
      </c>
      <c r="AI72" s="229">
        <f t="shared" si="148"/>
        <v>0.06517427033</v>
      </c>
      <c r="AJ72" s="229">
        <f t="shared" si="148"/>
        <v>0.01841881553</v>
      </c>
      <c r="AK72" s="229">
        <f t="shared" si="148"/>
        <v>0</v>
      </c>
      <c r="AL72" s="121">
        <f t="shared" si="148"/>
        <v>5.895437801</v>
      </c>
    </row>
    <row r="73" ht="15.75" customHeight="1">
      <c r="A73" s="189" t="s">
        <v>13</v>
      </c>
      <c r="B73" s="236">
        <f t="shared" ref="B73:L73" si="149">IF(ISBLANK(B21),"",B21*100/$L$21)</f>
        <v>13.28822903</v>
      </c>
      <c r="C73" s="236">
        <f t="shared" si="149"/>
        <v>9.460627702</v>
      </c>
      <c r="D73" s="236">
        <f t="shared" si="149"/>
        <v>13.82446908</v>
      </c>
      <c r="E73" s="236">
        <f t="shared" si="149"/>
        <v>23.50059513</v>
      </c>
      <c r="F73" s="236">
        <f t="shared" si="149"/>
        <v>18.42510806</v>
      </c>
      <c r="G73" s="236">
        <f t="shared" si="149"/>
        <v>13.23059575</v>
      </c>
      <c r="H73" s="236">
        <f t="shared" si="149"/>
        <v>7.085134373</v>
      </c>
      <c r="I73" s="236">
        <f t="shared" si="149"/>
        <v>0.952201967</v>
      </c>
      <c r="J73" s="236">
        <f t="shared" si="149"/>
        <v>0.2217628265</v>
      </c>
      <c r="K73" s="236">
        <f t="shared" si="149"/>
        <v>0.01127607593</v>
      </c>
      <c r="L73" s="118">
        <f t="shared" si="149"/>
        <v>100</v>
      </c>
      <c r="N73" s="189" t="s">
        <v>13</v>
      </c>
      <c r="O73" s="236">
        <f t="shared" ref="O73:Y73" si="150">O21*100/$Y$21</f>
        <v>23.12453191</v>
      </c>
      <c r="P73" s="236">
        <f t="shared" si="150"/>
        <v>9.037197304</v>
      </c>
      <c r="Q73" s="236">
        <f t="shared" si="150"/>
        <v>12.44903054</v>
      </c>
      <c r="R73" s="236">
        <f t="shared" si="150"/>
        <v>20.52716984</v>
      </c>
      <c r="S73" s="236">
        <f t="shared" si="150"/>
        <v>16.06994258</v>
      </c>
      <c r="T73" s="236">
        <f t="shared" si="150"/>
        <v>11.68864941</v>
      </c>
      <c r="U73" s="236">
        <f t="shared" si="150"/>
        <v>6.091370558</v>
      </c>
      <c r="V73" s="236">
        <f t="shared" si="150"/>
        <v>0.7947074977</v>
      </c>
      <c r="W73" s="236">
        <f t="shared" si="150"/>
        <v>0.2049180328</v>
      </c>
      <c r="X73" s="236">
        <f t="shared" si="150"/>
        <v>0.01248231672</v>
      </c>
      <c r="Y73" s="118">
        <f t="shared" si="150"/>
        <v>100</v>
      </c>
      <c r="AA73" s="189" t="s">
        <v>13</v>
      </c>
      <c r="AB73" s="236">
        <f t="shared" ref="AB73:AL73" si="151">AB21*100/$AL$21</f>
        <v>1.897137999</v>
      </c>
      <c r="AC73" s="236">
        <f t="shared" si="151"/>
        <v>4.057806744</v>
      </c>
      <c r="AD73" s="236">
        <f t="shared" si="151"/>
        <v>14.42193256</v>
      </c>
      <c r="AE73" s="236">
        <f t="shared" si="151"/>
        <v>27.91300652</v>
      </c>
      <c r="AF73" s="236">
        <f t="shared" si="151"/>
        <v>23.36072542</v>
      </c>
      <c r="AG73" s="236">
        <f t="shared" si="151"/>
        <v>17.51062624</v>
      </c>
      <c r="AH73" s="236">
        <f t="shared" si="151"/>
        <v>9.318503825</v>
      </c>
      <c r="AI73" s="236">
        <f t="shared" si="151"/>
        <v>1.224142817</v>
      </c>
      <c r="AJ73" s="236">
        <f t="shared" si="151"/>
        <v>0.2833663927</v>
      </c>
      <c r="AK73" s="236">
        <f t="shared" si="151"/>
        <v>0.01275148767</v>
      </c>
      <c r="AL73" s="118">
        <f t="shared" si="151"/>
        <v>100</v>
      </c>
    </row>
    <row r="74" ht="15.75" customHeight="1"/>
    <row r="75" ht="15.75" customHeight="1"/>
    <row r="76" ht="15.75" customHeight="1">
      <c r="A76" s="131" t="s">
        <v>74</v>
      </c>
      <c r="N76" s="131" t="s">
        <v>67</v>
      </c>
    </row>
    <row r="77" ht="15.75" customHeight="1">
      <c r="A77" s="145"/>
      <c r="B77" s="146" t="s">
        <v>25</v>
      </c>
      <c r="C77" s="146" t="s">
        <v>28</v>
      </c>
      <c r="D77" s="146" t="s">
        <v>29</v>
      </c>
      <c r="E77" s="146" t="s">
        <v>30</v>
      </c>
      <c r="F77" s="146" t="s">
        <v>31</v>
      </c>
      <c r="G77" s="146" t="s">
        <v>32</v>
      </c>
      <c r="H77" s="146" t="s">
        <v>33</v>
      </c>
      <c r="I77" s="146" t="s">
        <v>34</v>
      </c>
      <c r="J77" s="146" t="s">
        <v>35</v>
      </c>
      <c r="K77" s="146" t="s">
        <v>36</v>
      </c>
      <c r="L77" s="147" t="s">
        <v>13</v>
      </c>
      <c r="N77" s="145"/>
      <c r="O77" s="146" t="s">
        <v>25</v>
      </c>
      <c r="P77" s="146" t="s">
        <v>28</v>
      </c>
      <c r="Q77" s="146" t="s">
        <v>29</v>
      </c>
      <c r="R77" s="146" t="s">
        <v>30</v>
      </c>
      <c r="S77" s="146" t="s">
        <v>31</v>
      </c>
      <c r="T77" s="146" t="s">
        <v>32</v>
      </c>
      <c r="U77" s="146" t="s">
        <v>33</v>
      </c>
      <c r="V77" s="146" t="s">
        <v>34</v>
      </c>
      <c r="W77" s="146" t="s">
        <v>35</v>
      </c>
      <c r="X77" s="146" t="s">
        <v>36</v>
      </c>
      <c r="Y77" s="147" t="s">
        <v>13</v>
      </c>
    </row>
    <row r="78" ht="15.75" customHeight="1">
      <c r="A78" s="151" t="s">
        <v>79</v>
      </c>
      <c r="B78" s="153" t="s">
        <v>21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6"/>
      <c r="N78" s="151" t="s">
        <v>79</v>
      </c>
      <c r="O78" s="153" t="s">
        <v>21</v>
      </c>
      <c r="P78" s="155"/>
      <c r="Q78" s="155"/>
      <c r="R78" s="155"/>
      <c r="S78" s="155"/>
      <c r="T78" s="155"/>
      <c r="U78" s="155"/>
      <c r="V78" s="155"/>
      <c r="W78" s="155"/>
      <c r="X78" s="155"/>
      <c r="Y78" s="156"/>
    </row>
    <row r="79" ht="15.75" customHeight="1">
      <c r="A79" s="159" t="s">
        <v>81</v>
      </c>
      <c r="B79" s="160">
        <f t="shared" ref="B79:L79" si="152">IF(AND(ISBLANK(O6),ISBLANK(O6)),"",B6-O6)</f>
        <v>-5353</v>
      </c>
      <c r="C79" s="160">
        <f t="shared" si="152"/>
        <v>-691</v>
      </c>
      <c r="D79" s="160">
        <f t="shared" si="152"/>
        <v>-517</v>
      </c>
      <c r="E79" s="160">
        <f t="shared" si="152"/>
        <v>-314</v>
      </c>
      <c r="F79" s="160">
        <f t="shared" si="152"/>
        <v>-209</v>
      </c>
      <c r="G79" s="160">
        <f t="shared" si="152"/>
        <v>-167</v>
      </c>
      <c r="H79" s="160">
        <f t="shared" si="152"/>
        <v>-72</v>
      </c>
      <c r="I79" s="160">
        <f t="shared" si="152"/>
        <v>-5</v>
      </c>
      <c r="J79" s="160">
        <f t="shared" si="152"/>
        <v>-6</v>
      </c>
      <c r="K79" s="160">
        <f t="shared" si="152"/>
        <v>-1</v>
      </c>
      <c r="L79" s="161">
        <f t="shared" si="152"/>
        <v>-7335</v>
      </c>
      <c r="N79" s="159" t="s">
        <v>81</v>
      </c>
      <c r="O79" s="160">
        <f t="shared" ref="O79:Y79" si="153">IF(AND(ISBLANK(AB6),ISBLANK(AB6)),"",O6-AB6)</f>
        <v>8155</v>
      </c>
      <c r="P79" s="160">
        <f t="shared" si="153"/>
        <v>2111</v>
      </c>
      <c r="Q79" s="160">
        <f t="shared" si="153"/>
        <v>843</v>
      </c>
      <c r="R79" s="160">
        <f t="shared" si="153"/>
        <v>355</v>
      </c>
      <c r="S79" s="160">
        <f t="shared" si="153"/>
        <v>-161</v>
      </c>
      <c r="T79" s="160">
        <f t="shared" si="153"/>
        <v>-142</v>
      </c>
      <c r="U79" s="160">
        <f t="shared" si="153"/>
        <v>-157</v>
      </c>
      <c r="V79" s="160">
        <f t="shared" si="153"/>
        <v>-16</v>
      </c>
      <c r="W79" s="160">
        <f t="shared" si="153"/>
        <v>0</v>
      </c>
      <c r="X79" s="160">
        <f t="shared" si="153"/>
        <v>-1</v>
      </c>
      <c r="Y79" s="161">
        <f t="shared" si="153"/>
        <v>10987</v>
      </c>
    </row>
    <row r="80" ht="15.75" customHeight="1">
      <c r="A80" s="162" t="s">
        <v>83</v>
      </c>
      <c r="B80" s="163">
        <f t="shared" ref="B80:L80" si="154">IF(AND(ISBLANK(O7),ISBLANK(O7)),"",B7-O7)</f>
        <v>-220</v>
      </c>
      <c r="C80" s="163">
        <f t="shared" si="154"/>
        <v>-77</v>
      </c>
      <c r="D80" s="163">
        <f t="shared" si="154"/>
        <v>-15</v>
      </c>
      <c r="E80" s="163">
        <f t="shared" si="154"/>
        <v>-7</v>
      </c>
      <c r="F80" s="163">
        <f t="shared" si="154"/>
        <v>-22</v>
      </c>
      <c r="G80" s="163">
        <f t="shared" si="154"/>
        <v>-19</v>
      </c>
      <c r="H80" s="163">
        <f t="shared" si="154"/>
        <v>-17</v>
      </c>
      <c r="I80" s="163">
        <f t="shared" si="154"/>
        <v>-1</v>
      </c>
      <c r="J80" s="163">
        <f t="shared" si="154"/>
        <v>0</v>
      </c>
      <c r="K80" s="163" t="str">
        <f t="shared" si="154"/>
        <v/>
      </c>
      <c r="L80" s="164">
        <f t="shared" si="154"/>
        <v>-378</v>
      </c>
      <c r="N80" s="162" t="s">
        <v>83</v>
      </c>
      <c r="O80" s="163">
        <f t="shared" ref="O80:Y80" si="155">IF(AND(ISBLANK(AB7),ISBLANK(AB7)),"",O7-AB7)</f>
        <v>329</v>
      </c>
      <c r="P80" s="163">
        <f t="shared" si="155"/>
        <v>140</v>
      </c>
      <c r="Q80" s="163">
        <f t="shared" si="155"/>
        <v>75</v>
      </c>
      <c r="R80" s="163">
        <f t="shared" si="155"/>
        <v>49</v>
      </c>
      <c r="S80" s="163">
        <f t="shared" si="155"/>
        <v>-63</v>
      </c>
      <c r="T80" s="163">
        <f t="shared" si="155"/>
        <v>-42</v>
      </c>
      <c r="U80" s="163">
        <f t="shared" si="155"/>
        <v>-29</v>
      </c>
      <c r="V80" s="163">
        <f t="shared" si="155"/>
        <v>0</v>
      </c>
      <c r="W80" s="163">
        <f t="shared" si="155"/>
        <v>-1</v>
      </c>
      <c r="X80" s="163" t="str">
        <f t="shared" si="155"/>
        <v/>
      </c>
      <c r="Y80" s="164">
        <f t="shared" si="155"/>
        <v>458</v>
      </c>
    </row>
    <row r="81" ht="15.75" customHeight="1">
      <c r="A81" s="162" t="s">
        <v>85</v>
      </c>
      <c r="B81" s="163">
        <f t="shared" ref="B81:L81" si="156">IF(AND(ISBLANK(O8),ISBLANK(O8)),"",B8-O8)</f>
        <v>-508</v>
      </c>
      <c r="C81" s="163">
        <f t="shared" si="156"/>
        <v>-57</v>
      </c>
      <c r="D81" s="163">
        <f t="shared" si="156"/>
        <v>-38</v>
      </c>
      <c r="E81" s="163">
        <f t="shared" si="156"/>
        <v>-192</v>
      </c>
      <c r="F81" s="163">
        <f t="shared" si="156"/>
        <v>-153</v>
      </c>
      <c r="G81" s="163">
        <f t="shared" si="156"/>
        <v>-111</v>
      </c>
      <c r="H81" s="163">
        <f t="shared" si="156"/>
        <v>-73</v>
      </c>
      <c r="I81" s="163">
        <f t="shared" si="156"/>
        <v>-5</v>
      </c>
      <c r="J81" s="163">
        <f t="shared" si="156"/>
        <v>-7</v>
      </c>
      <c r="K81" s="163" t="str">
        <f t="shared" si="156"/>
        <v/>
      </c>
      <c r="L81" s="164">
        <f t="shared" si="156"/>
        <v>-1144</v>
      </c>
      <c r="N81" s="162" t="s">
        <v>85</v>
      </c>
      <c r="O81" s="163">
        <f t="shared" ref="O81:Y81" si="157">IF(AND(ISBLANK(AB8),ISBLANK(AB8)),"",O8-AB8)</f>
        <v>717</v>
      </c>
      <c r="P81" s="163">
        <f t="shared" si="157"/>
        <v>162</v>
      </c>
      <c r="Q81" s="163">
        <f t="shared" si="157"/>
        <v>12</v>
      </c>
      <c r="R81" s="163">
        <f t="shared" si="157"/>
        <v>-8</v>
      </c>
      <c r="S81" s="163">
        <f t="shared" si="157"/>
        <v>-56</v>
      </c>
      <c r="T81" s="163">
        <f t="shared" si="157"/>
        <v>-59</v>
      </c>
      <c r="U81" s="163">
        <f t="shared" si="157"/>
        <v>-39</v>
      </c>
      <c r="V81" s="163">
        <f t="shared" si="157"/>
        <v>-14</v>
      </c>
      <c r="W81" s="163">
        <f t="shared" si="157"/>
        <v>2</v>
      </c>
      <c r="X81" s="163" t="str">
        <f t="shared" si="157"/>
        <v/>
      </c>
      <c r="Y81" s="164">
        <f t="shared" si="157"/>
        <v>717</v>
      </c>
    </row>
    <row r="82" ht="15.75" customHeight="1">
      <c r="A82" s="162" t="s">
        <v>87</v>
      </c>
      <c r="B82" s="163">
        <f t="shared" ref="B82:L82" si="158">IF(AND(ISBLANK(O9),ISBLANK(O9)),"",B9-O9)</f>
        <v>-184</v>
      </c>
      <c r="C82" s="163">
        <f t="shared" si="158"/>
        <v>-17</v>
      </c>
      <c r="D82" s="163">
        <f t="shared" si="158"/>
        <v>-73</v>
      </c>
      <c r="E82" s="163">
        <f t="shared" si="158"/>
        <v>-109</v>
      </c>
      <c r="F82" s="163">
        <f t="shared" si="158"/>
        <v>-21</v>
      </c>
      <c r="G82" s="163">
        <f t="shared" si="158"/>
        <v>-32</v>
      </c>
      <c r="H82" s="163">
        <f t="shared" si="158"/>
        <v>20</v>
      </c>
      <c r="I82" s="163">
        <f t="shared" si="158"/>
        <v>-3</v>
      </c>
      <c r="J82" s="163">
        <f t="shared" si="158"/>
        <v>1</v>
      </c>
      <c r="K82" s="163" t="str">
        <f t="shared" si="158"/>
        <v/>
      </c>
      <c r="L82" s="164">
        <f t="shared" si="158"/>
        <v>-418</v>
      </c>
      <c r="N82" s="162" t="s">
        <v>87</v>
      </c>
      <c r="O82" s="163">
        <f t="shared" ref="O82:Y82" si="159">IF(AND(ISBLANK(AB9),ISBLANK(AB9)),"",O9-AB9)</f>
        <v>502</v>
      </c>
      <c r="P82" s="163">
        <f t="shared" si="159"/>
        <v>128</v>
      </c>
      <c r="Q82" s="163">
        <f t="shared" si="159"/>
        <v>36</v>
      </c>
      <c r="R82" s="163">
        <f t="shared" si="159"/>
        <v>-75</v>
      </c>
      <c r="S82" s="163">
        <f t="shared" si="159"/>
        <v>-79</v>
      </c>
      <c r="T82" s="163">
        <f t="shared" si="159"/>
        <v>-51</v>
      </c>
      <c r="U82" s="163">
        <f t="shared" si="159"/>
        <v>-31</v>
      </c>
      <c r="V82" s="163">
        <f t="shared" si="159"/>
        <v>-7</v>
      </c>
      <c r="W82" s="163">
        <f t="shared" si="159"/>
        <v>4</v>
      </c>
      <c r="X82" s="163" t="str">
        <f t="shared" si="159"/>
        <v/>
      </c>
      <c r="Y82" s="164">
        <f t="shared" si="159"/>
        <v>427</v>
      </c>
    </row>
    <row r="83" ht="15.75" customHeight="1">
      <c r="A83" s="162" t="s">
        <v>89</v>
      </c>
      <c r="B83" s="163">
        <f t="shared" ref="B83:L83" si="160">IF(AND(ISBLANK(O10),ISBLANK(O10)),"",B10-O10)</f>
        <v>-143</v>
      </c>
      <c r="C83" s="163">
        <f t="shared" si="160"/>
        <v>5</v>
      </c>
      <c r="D83" s="163">
        <f t="shared" si="160"/>
        <v>-9</v>
      </c>
      <c r="E83" s="163">
        <f t="shared" si="160"/>
        <v>-50</v>
      </c>
      <c r="F83" s="163">
        <f t="shared" si="160"/>
        <v>-15</v>
      </c>
      <c r="G83" s="163">
        <f t="shared" si="160"/>
        <v>-43</v>
      </c>
      <c r="H83" s="163">
        <f t="shared" si="160"/>
        <v>4</v>
      </c>
      <c r="I83" s="163">
        <f t="shared" si="160"/>
        <v>-7</v>
      </c>
      <c r="J83" s="163">
        <f t="shared" si="160"/>
        <v>1</v>
      </c>
      <c r="K83" s="163" t="str">
        <f t="shared" si="160"/>
        <v/>
      </c>
      <c r="L83" s="164">
        <f t="shared" si="160"/>
        <v>-257</v>
      </c>
      <c r="N83" s="162" t="s">
        <v>89</v>
      </c>
      <c r="O83" s="163">
        <f t="shared" ref="O83:Y83" si="161">IF(AND(ISBLANK(AB10),ISBLANK(AB10)),"",O10-AB10)</f>
        <v>391</v>
      </c>
      <c r="P83" s="163">
        <f t="shared" si="161"/>
        <v>98</v>
      </c>
      <c r="Q83" s="163">
        <f t="shared" si="161"/>
        <v>41</v>
      </c>
      <c r="R83" s="163">
        <f t="shared" si="161"/>
        <v>-21</v>
      </c>
      <c r="S83" s="163">
        <f t="shared" si="161"/>
        <v>-65</v>
      </c>
      <c r="T83" s="163">
        <f t="shared" si="161"/>
        <v>-92</v>
      </c>
      <c r="U83" s="163">
        <f t="shared" si="161"/>
        <v>-45</v>
      </c>
      <c r="V83" s="163">
        <f t="shared" si="161"/>
        <v>-7</v>
      </c>
      <c r="W83" s="163">
        <f t="shared" si="161"/>
        <v>1</v>
      </c>
      <c r="X83" s="163">
        <f t="shared" si="161"/>
        <v>-1</v>
      </c>
      <c r="Y83" s="164">
        <f t="shared" si="161"/>
        <v>300</v>
      </c>
    </row>
    <row r="84" ht="15.75" customHeight="1">
      <c r="A84" s="162" t="s">
        <v>91</v>
      </c>
      <c r="B84" s="163">
        <f t="shared" ref="B84:L84" si="162">IF(AND(ISBLANK(O11),ISBLANK(O11)),"",B11-O11)</f>
        <v>-527</v>
      </c>
      <c r="C84" s="163">
        <f t="shared" si="162"/>
        <v>-123</v>
      </c>
      <c r="D84" s="163">
        <f t="shared" si="162"/>
        <v>-80</v>
      </c>
      <c r="E84" s="163">
        <f t="shared" si="162"/>
        <v>-162</v>
      </c>
      <c r="F84" s="163">
        <f t="shared" si="162"/>
        <v>-138</v>
      </c>
      <c r="G84" s="163">
        <f t="shared" si="162"/>
        <v>-118</v>
      </c>
      <c r="H84" s="163">
        <f t="shared" si="162"/>
        <v>-66</v>
      </c>
      <c r="I84" s="163">
        <f t="shared" si="162"/>
        <v>-8</v>
      </c>
      <c r="J84" s="163">
        <f t="shared" si="162"/>
        <v>-2</v>
      </c>
      <c r="K84" s="163" t="str">
        <f t="shared" si="162"/>
        <v/>
      </c>
      <c r="L84" s="164">
        <f t="shared" si="162"/>
        <v>-1224</v>
      </c>
      <c r="N84" s="162" t="s">
        <v>91</v>
      </c>
      <c r="O84" s="163">
        <f t="shared" ref="O84:Y84" si="163">IF(AND(ISBLANK(AB11),ISBLANK(AB11)),"",O11-AB11)</f>
        <v>702</v>
      </c>
      <c r="P84" s="163">
        <f t="shared" si="163"/>
        <v>209</v>
      </c>
      <c r="Q84" s="163">
        <f t="shared" si="163"/>
        <v>16</v>
      </c>
      <c r="R84" s="163">
        <f t="shared" si="163"/>
        <v>-19</v>
      </c>
      <c r="S84" s="163">
        <f t="shared" si="163"/>
        <v>-56</v>
      </c>
      <c r="T84" s="163">
        <f t="shared" si="163"/>
        <v>-71</v>
      </c>
      <c r="U84" s="163">
        <f t="shared" si="163"/>
        <v>-29</v>
      </c>
      <c r="V84" s="163">
        <f t="shared" si="163"/>
        <v>-4</v>
      </c>
      <c r="W84" s="163">
        <f t="shared" si="163"/>
        <v>7</v>
      </c>
      <c r="X84" s="163" t="str">
        <f t="shared" si="163"/>
        <v/>
      </c>
      <c r="Y84" s="164">
        <f t="shared" si="163"/>
        <v>755</v>
      </c>
    </row>
    <row r="85" ht="15.75" customHeight="1">
      <c r="A85" s="162" t="s">
        <v>93</v>
      </c>
      <c r="B85" s="163">
        <f t="shared" ref="B85:L85" si="164">IF(AND(ISBLANK(O12),ISBLANK(O12)),"",B12-O12)</f>
        <v>-624</v>
      </c>
      <c r="C85" s="163">
        <f t="shared" si="164"/>
        <v>-30</v>
      </c>
      <c r="D85" s="163">
        <f t="shared" si="164"/>
        <v>17</v>
      </c>
      <c r="E85" s="163">
        <f t="shared" si="164"/>
        <v>-90</v>
      </c>
      <c r="F85" s="163">
        <f t="shared" si="164"/>
        <v>-52</v>
      </c>
      <c r="G85" s="163">
        <f t="shared" si="164"/>
        <v>-52</v>
      </c>
      <c r="H85" s="163">
        <f t="shared" si="164"/>
        <v>-17</v>
      </c>
      <c r="I85" s="163">
        <f t="shared" si="164"/>
        <v>4</v>
      </c>
      <c r="J85" s="163">
        <f t="shared" si="164"/>
        <v>1</v>
      </c>
      <c r="K85" s="163" t="str">
        <f t="shared" si="164"/>
        <v/>
      </c>
      <c r="L85" s="164">
        <f t="shared" si="164"/>
        <v>-843</v>
      </c>
      <c r="N85" s="162" t="s">
        <v>93</v>
      </c>
      <c r="O85" s="163">
        <f t="shared" ref="O85:Y85" si="165">IF(AND(ISBLANK(AB12),ISBLANK(AB12)),"",O12-AB12)</f>
        <v>1050</v>
      </c>
      <c r="P85" s="163">
        <f t="shared" si="165"/>
        <v>282</v>
      </c>
      <c r="Q85" s="163">
        <f t="shared" si="165"/>
        <v>42</v>
      </c>
      <c r="R85" s="163">
        <f t="shared" si="165"/>
        <v>-28</v>
      </c>
      <c r="S85" s="163">
        <f t="shared" si="165"/>
        <v>-78</v>
      </c>
      <c r="T85" s="163">
        <f t="shared" si="165"/>
        <v>-121</v>
      </c>
      <c r="U85" s="163">
        <f t="shared" si="165"/>
        <v>-82</v>
      </c>
      <c r="V85" s="163">
        <f t="shared" si="165"/>
        <v>1</v>
      </c>
      <c r="W85" s="163">
        <f t="shared" si="165"/>
        <v>-4</v>
      </c>
      <c r="X85" s="163" t="str">
        <f t="shared" si="165"/>
        <v/>
      </c>
      <c r="Y85" s="164">
        <f t="shared" si="165"/>
        <v>1062</v>
      </c>
    </row>
    <row r="86" ht="15.75" customHeight="1">
      <c r="A86" s="162" t="s">
        <v>95</v>
      </c>
      <c r="B86" s="163">
        <f t="shared" ref="B86:L86" si="166">IF(AND(ISBLANK(O13),ISBLANK(O13)),"",B13-O13)</f>
        <v>-356</v>
      </c>
      <c r="C86" s="163">
        <f t="shared" si="166"/>
        <v>-96</v>
      </c>
      <c r="D86" s="163">
        <f t="shared" si="166"/>
        <v>-98</v>
      </c>
      <c r="E86" s="163">
        <f t="shared" si="166"/>
        <v>-138</v>
      </c>
      <c r="F86" s="163">
        <f t="shared" si="166"/>
        <v>-76</v>
      </c>
      <c r="G86" s="163">
        <f t="shared" si="166"/>
        <v>-71</v>
      </c>
      <c r="H86" s="163">
        <f t="shared" si="166"/>
        <v>-29</v>
      </c>
      <c r="I86" s="163">
        <f t="shared" si="166"/>
        <v>1</v>
      </c>
      <c r="J86" s="163">
        <f t="shared" si="166"/>
        <v>-3</v>
      </c>
      <c r="K86" s="163">
        <f t="shared" si="166"/>
        <v>-2</v>
      </c>
      <c r="L86" s="164">
        <f t="shared" si="166"/>
        <v>-868</v>
      </c>
      <c r="N86" s="162" t="s">
        <v>95</v>
      </c>
      <c r="O86" s="163">
        <f t="shared" ref="O86:Y86" si="167">IF(AND(ISBLANK(AB13),ISBLANK(AB13)),"",O13-AB13)</f>
        <v>813</v>
      </c>
      <c r="P86" s="163">
        <f t="shared" si="167"/>
        <v>332</v>
      </c>
      <c r="Q86" s="163">
        <f t="shared" si="167"/>
        <v>82</v>
      </c>
      <c r="R86" s="163">
        <f t="shared" si="167"/>
        <v>-57</v>
      </c>
      <c r="S86" s="163">
        <f t="shared" si="167"/>
        <v>-21</v>
      </c>
      <c r="T86" s="163">
        <f t="shared" si="167"/>
        <v>-20</v>
      </c>
      <c r="U86" s="163">
        <f t="shared" si="167"/>
        <v>-4</v>
      </c>
      <c r="V86" s="163">
        <f t="shared" si="167"/>
        <v>0</v>
      </c>
      <c r="W86" s="163">
        <f t="shared" si="167"/>
        <v>-4</v>
      </c>
      <c r="X86" s="163">
        <f t="shared" si="167"/>
        <v>1</v>
      </c>
      <c r="Y86" s="164">
        <f t="shared" si="167"/>
        <v>1122</v>
      </c>
    </row>
    <row r="87" ht="15.75" customHeight="1">
      <c r="A87" s="162" t="s">
        <v>97</v>
      </c>
      <c r="B87" s="163">
        <f t="shared" ref="B87:L87" si="168">IF(AND(ISBLANK(O14),ISBLANK(O14)),"",B14-O14)</f>
        <v>-912</v>
      </c>
      <c r="C87" s="163">
        <f t="shared" si="168"/>
        <v>77</v>
      </c>
      <c r="D87" s="163">
        <f t="shared" si="168"/>
        <v>-14</v>
      </c>
      <c r="E87" s="163">
        <f t="shared" si="168"/>
        <v>57</v>
      </c>
      <c r="F87" s="163">
        <f t="shared" si="168"/>
        <v>54</v>
      </c>
      <c r="G87" s="163">
        <f t="shared" si="168"/>
        <v>86</v>
      </c>
      <c r="H87" s="163">
        <f t="shared" si="168"/>
        <v>34</v>
      </c>
      <c r="I87" s="163">
        <f t="shared" si="168"/>
        <v>13</v>
      </c>
      <c r="J87" s="163">
        <f t="shared" si="168"/>
        <v>-4</v>
      </c>
      <c r="K87" s="163">
        <f t="shared" si="168"/>
        <v>1</v>
      </c>
      <c r="L87" s="164">
        <f t="shared" si="168"/>
        <v>-608</v>
      </c>
      <c r="N87" s="162" t="s">
        <v>97</v>
      </c>
      <c r="O87" s="163">
        <f t="shared" ref="O87:Y87" si="169">IF(AND(ISBLANK(AB14),ISBLANK(AB14)),"",O14-AB14)</f>
        <v>1685</v>
      </c>
      <c r="P87" s="163">
        <f t="shared" si="169"/>
        <v>378</v>
      </c>
      <c r="Q87" s="163">
        <f t="shared" si="169"/>
        <v>104</v>
      </c>
      <c r="R87" s="163">
        <f t="shared" si="169"/>
        <v>-52</v>
      </c>
      <c r="S87" s="163">
        <f t="shared" si="169"/>
        <v>-119</v>
      </c>
      <c r="T87" s="163">
        <f t="shared" si="169"/>
        <v>-115</v>
      </c>
      <c r="U87" s="163">
        <f t="shared" si="169"/>
        <v>-60</v>
      </c>
      <c r="V87" s="163">
        <f t="shared" si="169"/>
        <v>-2</v>
      </c>
      <c r="W87" s="163">
        <f t="shared" si="169"/>
        <v>-2</v>
      </c>
      <c r="X87" s="163" t="str">
        <f t="shared" si="169"/>
        <v/>
      </c>
      <c r="Y87" s="164">
        <f t="shared" si="169"/>
        <v>1818</v>
      </c>
    </row>
    <row r="88" ht="15.75" customHeight="1">
      <c r="A88" s="162" t="s">
        <v>99</v>
      </c>
      <c r="B88" s="163">
        <f t="shared" ref="B88:L88" si="170">IF(AND(ISBLANK(O15),ISBLANK(O15)),"",B15-O15)</f>
        <v>-368</v>
      </c>
      <c r="C88" s="163">
        <f t="shared" si="170"/>
        <v>21</v>
      </c>
      <c r="D88" s="163">
        <f t="shared" si="170"/>
        <v>-1</v>
      </c>
      <c r="E88" s="163">
        <f t="shared" si="170"/>
        <v>-51</v>
      </c>
      <c r="F88" s="163">
        <f t="shared" si="170"/>
        <v>-98</v>
      </c>
      <c r="G88" s="163">
        <f t="shared" si="170"/>
        <v>-73</v>
      </c>
      <c r="H88" s="163">
        <f t="shared" si="170"/>
        <v>-37</v>
      </c>
      <c r="I88" s="163">
        <f t="shared" si="170"/>
        <v>-1</v>
      </c>
      <c r="J88" s="163">
        <f t="shared" si="170"/>
        <v>-2</v>
      </c>
      <c r="K88" s="163">
        <f t="shared" si="170"/>
        <v>-1</v>
      </c>
      <c r="L88" s="164">
        <f t="shared" si="170"/>
        <v>-611</v>
      </c>
      <c r="N88" s="162" t="s">
        <v>99</v>
      </c>
      <c r="O88" s="163">
        <f t="shared" ref="O88:Y88" si="171">IF(AND(ISBLANK(AB15),ISBLANK(AB15)),"",O15-AB15)</f>
        <v>770</v>
      </c>
      <c r="P88" s="163">
        <f t="shared" si="171"/>
        <v>166</v>
      </c>
      <c r="Q88" s="163">
        <f t="shared" si="171"/>
        <v>72</v>
      </c>
      <c r="R88" s="163">
        <f t="shared" si="171"/>
        <v>34</v>
      </c>
      <c r="S88" s="163">
        <f t="shared" si="171"/>
        <v>-40</v>
      </c>
      <c r="T88" s="163">
        <f t="shared" si="171"/>
        <v>-67</v>
      </c>
      <c r="U88" s="163">
        <f t="shared" si="171"/>
        <v>-48</v>
      </c>
      <c r="V88" s="163">
        <f t="shared" si="171"/>
        <v>-14</v>
      </c>
      <c r="W88" s="163">
        <f t="shared" si="171"/>
        <v>-1</v>
      </c>
      <c r="X88" s="163" t="str">
        <f t="shared" si="171"/>
        <v/>
      </c>
      <c r="Y88" s="164">
        <f t="shared" si="171"/>
        <v>873</v>
      </c>
    </row>
    <row r="89" ht="15.75" customHeight="1">
      <c r="A89" s="162" t="s">
        <v>101</v>
      </c>
      <c r="B89" s="163">
        <f t="shared" ref="B89:L89" si="172">IF(AND(ISBLANK(O16),ISBLANK(O16)),"",B16-O16)</f>
        <v>-428</v>
      </c>
      <c r="C89" s="163">
        <f t="shared" si="172"/>
        <v>-60</v>
      </c>
      <c r="D89" s="163">
        <f t="shared" si="172"/>
        <v>-67</v>
      </c>
      <c r="E89" s="163">
        <f t="shared" si="172"/>
        <v>-66</v>
      </c>
      <c r="F89" s="163">
        <f t="shared" si="172"/>
        <v>13</v>
      </c>
      <c r="G89" s="163">
        <f t="shared" si="172"/>
        <v>-39</v>
      </c>
      <c r="H89" s="163">
        <f t="shared" si="172"/>
        <v>8</v>
      </c>
      <c r="I89" s="163">
        <f t="shared" si="172"/>
        <v>-4</v>
      </c>
      <c r="J89" s="163">
        <f t="shared" si="172"/>
        <v>-1</v>
      </c>
      <c r="K89" s="163" t="str">
        <f t="shared" si="172"/>
        <v/>
      </c>
      <c r="L89" s="164">
        <f t="shared" si="172"/>
        <v>-644</v>
      </c>
      <c r="N89" s="162" t="s">
        <v>101</v>
      </c>
      <c r="O89" s="163">
        <f t="shared" ref="O89:Y89" si="173">IF(AND(ISBLANK(AB16),ISBLANK(AB16)),"",O16-AB16)</f>
        <v>1018</v>
      </c>
      <c r="P89" s="163">
        <f t="shared" si="173"/>
        <v>425</v>
      </c>
      <c r="Q89" s="163">
        <f t="shared" si="173"/>
        <v>126</v>
      </c>
      <c r="R89" s="163">
        <f t="shared" si="173"/>
        <v>-33</v>
      </c>
      <c r="S89" s="163">
        <f t="shared" si="173"/>
        <v>-90</v>
      </c>
      <c r="T89" s="163">
        <f t="shared" si="173"/>
        <v>-162</v>
      </c>
      <c r="U89" s="163">
        <f t="shared" si="173"/>
        <v>-96</v>
      </c>
      <c r="V89" s="163">
        <f t="shared" si="173"/>
        <v>-11</v>
      </c>
      <c r="W89" s="163">
        <f t="shared" si="173"/>
        <v>1</v>
      </c>
      <c r="X89" s="163" t="str">
        <f t="shared" si="173"/>
        <v/>
      </c>
      <c r="Y89" s="164">
        <f t="shared" si="173"/>
        <v>1178</v>
      </c>
    </row>
    <row r="90" ht="15.75" customHeight="1">
      <c r="A90" s="162" t="s">
        <v>103</v>
      </c>
      <c r="B90" s="163">
        <f t="shared" ref="B90:L90" si="174">IF(AND(ISBLANK(O17),ISBLANK(O17)),"",B17-O17)</f>
        <v>-1058</v>
      </c>
      <c r="C90" s="163">
        <f t="shared" si="174"/>
        <v>-60</v>
      </c>
      <c r="D90" s="163">
        <f t="shared" si="174"/>
        <v>52</v>
      </c>
      <c r="E90" s="163">
        <f t="shared" si="174"/>
        <v>163</v>
      </c>
      <c r="F90" s="163">
        <f t="shared" si="174"/>
        <v>-17</v>
      </c>
      <c r="G90" s="163">
        <f t="shared" si="174"/>
        <v>14</v>
      </c>
      <c r="H90" s="163">
        <f t="shared" si="174"/>
        <v>3</v>
      </c>
      <c r="I90" s="163">
        <f t="shared" si="174"/>
        <v>18</v>
      </c>
      <c r="J90" s="163">
        <f t="shared" si="174"/>
        <v>2</v>
      </c>
      <c r="K90" s="163">
        <f t="shared" si="174"/>
        <v>-1</v>
      </c>
      <c r="L90" s="164">
        <f t="shared" si="174"/>
        <v>-884</v>
      </c>
      <c r="N90" s="162" t="s">
        <v>103</v>
      </c>
      <c r="O90" s="163">
        <f t="shared" ref="O90:Y90" si="175">IF(AND(ISBLANK(AB17),ISBLANK(AB17)),"",O17-AB17)</f>
        <v>2443</v>
      </c>
      <c r="P90" s="163">
        <f t="shared" si="175"/>
        <v>686</v>
      </c>
      <c r="Q90" s="163">
        <f t="shared" si="175"/>
        <v>148</v>
      </c>
      <c r="R90" s="163">
        <f t="shared" si="175"/>
        <v>-27</v>
      </c>
      <c r="S90" s="163">
        <f t="shared" si="175"/>
        <v>-51</v>
      </c>
      <c r="T90" s="163">
        <f t="shared" si="175"/>
        <v>-117</v>
      </c>
      <c r="U90" s="163">
        <f t="shared" si="175"/>
        <v>-23</v>
      </c>
      <c r="V90" s="163">
        <f t="shared" si="175"/>
        <v>-7</v>
      </c>
      <c r="W90" s="163">
        <f t="shared" si="175"/>
        <v>-3</v>
      </c>
      <c r="X90" s="163">
        <f t="shared" si="175"/>
        <v>1</v>
      </c>
      <c r="Y90" s="164">
        <f t="shared" si="175"/>
        <v>3050</v>
      </c>
    </row>
    <row r="91" ht="15.75" customHeight="1">
      <c r="A91" s="162" t="s">
        <v>105</v>
      </c>
      <c r="B91" s="163">
        <f t="shared" ref="B91:L91" si="176">IF(AND(ISBLANK(O18),ISBLANK(O18)),"",B18-O18)</f>
        <v>-229</v>
      </c>
      <c r="C91" s="163">
        <f t="shared" si="176"/>
        <v>-14</v>
      </c>
      <c r="D91" s="163">
        <f t="shared" si="176"/>
        <v>-69</v>
      </c>
      <c r="E91" s="163">
        <f t="shared" si="176"/>
        <v>-15</v>
      </c>
      <c r="F91" s="163">
        <f t="shared" si="176"/>
        <v>-67</v>
      </c>
      <c r="G91" s="163">
        <f t="shared" si="176"/>
        <v>-38</v>
      </c>
      <c r="H91" s="163">
        <f t="shared" si="176"/>
        <v>-23</v>
      </c>
      <c r="I91" s="163">
        <f t="shared" si="176"/>
        <v>-2</v>
      </c>
      <c r="J91" s="163">
        <f t="shared" si="176"/>
        <v>-1</v>
      </c>
      <c r="K91" s="163" t="str">
        <f t="shared" si="176"/>
        <v/>
      </c>
      <c r="L91" s="164">
        <f t="shared" si="176"/>
        <v>-458</v>
      </c>
      <c r="N91" s="162" t="s">
        <v>105</v>
      </c>
      <c r="O91" s="163">
        <f t="shared" ref="O91:Y91" si="177">IF(AND(ISBLANK(AB18),ISBLANK(AB18)),"",O18-AB18)</f>
        <v>489</v>
      </c>
      <c r="P91" s="163">
        <f t="shared" si="177"/>
        <v>160</v>
      </c>
      <c r="Q91" s="163">
        <f t="shared" si="177"/>
        <v>45</v>
      </c>
      <c r="R91" s="163">
        <f t="shared" si="177"/>
        <v>-29</v>
      </c>
      <c r="S91" s="163">
        <f t="shared" si="177"/>
        <v>-35</v>
      </c>
      <c r="T91" s="163">
        <f t="shared" si="177"/>
        <v>-24</v>
      </c>
      <c r="U91" s="163">
        <f t="shared" si="177"/>
        <v>-17</v>
      </c>
      <c r="V91" s="163">
        <f t="shared" si="177"/>
        <v>-2</v>
      </c>
      <c r="W91" s="163">
        <f t="shared" si="177"/>
        <v>-1</v>
      </c>
      <c r="X91" s="163" t="str">
        <f t="shared" si="177"/>
        <v/>
      </c>
      <c r="Y91" s="164">
        <f t="shared" si="177"/>
        <v>586</v>
      </c>
    </row>
    <row r="92" ht="15.75" customHeight="1">
      <c r="A92" s="162" t="s">
        <v>110</v>
      </c>
      <c r="B92" s="163">
        <f t="shared" ref="B92:L92" si="178">IF(AND(ISBLANK(O19),ISBLANK(O19)),"",B19-O19)</f>
        <v>-310</v>
      </c>
      <c r="C92" s="163">
        <f t="shared" si="178"/>
        <v>-17</v>
      </c>
      <c r="D92" s="163">
        <f t="shared" si="178"/>
        <v>-31</v>
      </c>
      <c r="E92" s="163">
        <f t="shared" si="178"/>
        <v>-39</v>
      </c>
      <c r="F92" s="163">
        <f t="shared" si="178"/>
        <v>-77</v>
      </c>
      <c r="G92" s="163">
        <f t="shared" si="178"/>
        <v>-47</v>
      </c>
      <c r="H92" s="163">
        <f t="shared" si="178"/>
        <v>-10</v>
      </c>
      <c r="I92" s="163">
        <f t="shared" si="178"/>
        <v>-6</v>
      </c>
      <c r="J92" s="163">
        <f t="shared" si="178"/>
        <v>-1</v>
      </c>
      <c r="K92" s="163">
        <f t="shared" si="178"/>
        <v>1</v>
      </c>
      <c r="L92" s="164">
        <f t="shared" si="178"/>
        <v>-537</v>
      </c>
      <c r="N92" s="162" t="s">
        <v>110</v>
      </c>
      <c r="O92" s="163">
        <f t="shared" ref="O92:Y92" si="179">IF(AND(ISBLANK(AB19),ISBLANK(AB19)),"",O19-AB19)</f>
        <v>828</v>
      </c>
      <c r="P92" s="163">
        <f t="shared" si="179"/>
        <v>232</v>
      </c>
      <c r="Q92" s="163">
        <f t="shared" si="179"/>
        <v>68</v>
      </c>
      <c r="R92" s="163">
        <f t="shared" si="179"/>
        <v>-20</v>
      </c>
      <c r="S92" s="163">
        <f t="shared" si="179"/>
        <v>-98</v>
      </c>
      <c r="T92" s="163">
        <f t="shared" si="179"/>
        <v>-68</v>
      </c>
      <c r="U92" s="163">
        <f t="shared" si="179"/>
        <v>-53</v>
      </c>
      <c r="V92" s="163">
        <f t="shared" si="179"/>
        <v>-9</v>
      </c>
      <c r="W92" s="163">
        <f t="shared" si="179"/>
        <v>0</v>
      </c>
      <c r="X92" s="163">
        <f t="shared" si="179"/>
        <v>0</v>
      </c>
      <c r="Y92" s="164">
        <f t="shared" si="179"/>
        <v>880</v>
      </c>
    </row>
    <row r="93" ht="15.75" customHeight="1">
      <c r="A93" s="171" t="s">
        <v>113</v>
      </c>
      <c r="B93" s="173">
        <f t="shared" ref="B93:L93" si="180">IF(AND(ISBLANK(O20),ISBLANK(O20)),"",B20-O20)</f>
        <v>-405</v>
      </c>
      <c r="C93" s="173">
        <f t="shared" si="180"/>
        <v>2</v>
      </c>
      <c r="D93" s="173">
        <f t="shared" si="180"/>
        <v>9</v>
      </c>
      <c r="E93" s="173">
        <f t="shared" si="180"/>
        <v>36</v>
      </c>
      <c r="F93" s="173">
        <f t="shared" si="180"/>
        <v>135</v>
      </c>
      <c r="G93" s="173">
        <f t="shared" si="180"/>
        <v>33</v>
      </c>
      <c r="H93" s="173">
        <f t="shared" si="180"/>
        <v>74</v>
      </c>
      <c r="I93" s="173">
        <f t="shared" si="180"/>
        <v>2</v>
      </c>
      <c r="J93" s="173">
        <f t="shared" si="180"/>
        <v>2</v>
      </c>
      <c r="K93" s="173">
        <f t="shared" si="180"/>
        <v>0</v>
      </c>
      <c r="L93" s="175">
        <f t="shared" si="180"/>
        <v>-112</v>
      </c>
      <c r="N93" s="171" t="s">
        <v>113</v>
      </c>
      <c r="O93" s="173">
        <f t="shared" ref="O93:Y93" si="181">IF(AND(ISBLANK(AB20),ISBLANK(AB20)),"",O20-AB20)</f>
        <v>1000</v>
      </c>
      <c r="P93" s="173">
        <f t="shared" si="181"/>
        <v>315</v>
      </c>
      <c r="Q93" s="173">
        <f t="shared" si="181"/>
        <v>79</v>
      </c>
      <c r="R93" s="173">
        <f t="shared" si="181"/>
        <v>-36</v>
      </c>
      <c r="S93" s="173">
        <f t="shared" si="181"/>
        <v>-27</v>
      </c>
      <c r="T93" s="173">
        <f t="shared" si="181"/>
        <v>29</v>
      </c>
      <c r="U93" s="173">
        <f t="shared" si="181"/>
        <v>-8</v>
      </c>
      <c r="V93" s="173">
        <f t="shared" si="181"/>
        <v>-8</v>
      </c>
      <c r="W93" s="173">
        <f t="shared" si="181"/>
        <v>-2</v>
      </c>
      <c r="X93" s="173" t="str">
        <f t="shared" si="181"/>
        <v/>
      </c>
      <c r="Y93" s="175">
        <f t="shared" si="181"/>
        <v>1343</v>
      </c>
    </row>
    <row r="94" ht="15.75" customHeight="1">
      <c r="A94" s="189" t="s">
        <v>13</v>
      </c>
      <c r="B94" s="191">
        <f t="shared" ref="B94:L94" si="182">IF(AND(ISBLANK(O21),ISBLANK(O21)),"",B21-O21)</f>
        <v>-11625</v>
      </c>
      <c r="C94" s="191">
        <f t="shared" si="182"/>
        <v>-1137</v>
      </c>
      <c r="D94" s="191">
        <f t="shared" si="182"/>
        <v>-934</v>
      </c>
      <c r="E94" s="191">
        <f t="shared" si="182"/>
        <v>-977</v>
      </c>
      <c r="F94" s="191">
        <f t="shared" si="182"/>
        <v>-743</v>
      </c>
      <c r="G94" s="191">
        <f t="shared" si="182"/>
        <v>-677</v>
      </c>
      <c r="H94" s="191">
        <f t="shared" si="182"/>
        <v>-201</v>
      </c>
      <c r="I94" s="191">
        <f t="shared" si="182"/>
        <v>-4</v>
      </c>
      <c r="J94" s="191">
        <f t="shared" si="182"/>
        <v>-20</v>
      </c>
      <c r="K94" s="191">
        <f t="shared" si="182"/>
        <v>-3</v>
      </c>
      <c r="L94" s="193">
        <f t="shared" si="182"/>
        <v>-16321</v>
      </c>
      <c r="N94" s="189" t="s">
        <v>13</v>
      </c>
      <c r="O94" s="191">
        <f t="shared" ref="O94:Y94" si="183">IF(AND(ISBLANK(AB21),ISBLANK(AB21)),"",O21-AB21)</f>
        <v>20892</v>
      </c>
      <c r="P94" s="191">
        <f t="shared" si="183"/>
        <v>5824</v>
      </c>
      <c r="Q94" s="191">
        <f t="shared" si="183"/>
        <v>1789</v>
      </c>
      <c r="R94" s="191">
        <f t="shared" si="183"/>
        <v>33</v>
      </c>
      <c r="S94" s="191">
        <f t="shared" si="183"/>
        <v>-1039</v>
      </c>
      <c r="T94" s="191">
        <f t="shared" si="183"/>
        <v>-1122</v>
      </c>
      <c r="U94" s="191">
        <f t="shared" si="183"/>
        <v>-721</v>
      </c>
      <c r="V94" s="191">
        <f t="shared" si="183"/>
        <v>-100</v>
      </c>
      <c r="W94" s="191">
        <f t="shared" si="183"/>
        <v>-3</v>
      </c>
      <c r="X94" s="191">
        <f t="shared" si="183"/>
        <v>3</v>
      </c>
      <c r="Y94" s="193">
        <f t="shared" si="183"/>
        <v>25556</v>
      </c>
    </row>
    <row r="95" ht="15.75" customHeight="1"/>
    <row r="96" ht="15.75" customHeight="1">
      <c r="A96" s="140" t="s">
        <v>72</v>
      </c>
      <c r="N96" s="140" t="s">
        <v>73</v>
      </c>
    </row>
    <row r="97" ht="15.75" customHeight="1">
      <c r="A97" s="145"/>
      <c r="B97" s="146" t="s">
        <v>25</v>
      </c>
      <c r="C97" s="146" t="s">
        <v>28</v>
      </c>
      <c r="D97" s="146" t="s">
        <v>29</v>
      </c>
      <c r="E97" s="146" t="s">
        <v>30</v>
      </c>
      <c r="F97" s="146" t="s">
        <v>31</v>
      </c>
      <c r="G97" s="146" t="s">
        <v>32</v>
      </c>
      <c r="H97" s="146" t="s">
        <v>33</v>
      </c>
      <c r="I97" s="146" t="s">
        <v>34</v>
      </c>
      <c r="J97" s="146" t="s">
        <v>35</v>
      </c>
      <c r="K97" s="146" t="s">
        <v>36</v>
      </c>
      <c r="L97" s="147" t="s">
        <v>13</v>
      </c>
      <c r="N97" s="145"/>
      <c r="O97" s="146" t="s">
        <v>25</v>
      </c>
      <c r="P97" s="146" t="s">
        <v>28</v>
      </c>
      <c r="Q97" s="146" t="s">
        <v>29</v>
      </c>
      <c r="R97" s="146" t="s">
        <v>30</v>
      </c>
      <c r="S97" s="146" t="s">
        <v>31</v>
      </c>
      <c r="T97" s="146" t="s">
        <v>32</v>
      </c>
      <c r="U97" s="146" t="s">
        <v>33</v>
      </c>
      <c r="V97" s="146" t="s">
        <v>34</v>
      </c>
      <c r="W97" s="146" t="s">
        <v>35</v>
      </c>
      <c r="X97" s="146" t="s">
        <v>36</v>
      </c>
      <c r="Y97" s="147" t="s">
        <v>13</v>
      </c>
    </row>
    <row r="98" ht="15.75" customHeight="1">
      <c r="A98" s="151" t="s">
        <v>79</v>
      </c>
      <c r="B98" s="153" t="s">
        <v>21</v>
      </c>
      <c r="C98" s="155"/>
      <c r="D98" s="155"/>
      <c r="E98" s="155"/>
      <c r="F98" s="155"/>
      <c r="G98" s="155"/>
      <c r="H98" s="155"/>
      <c r="I98" s="155"/>
      <c r="J98" s="155"/>
      <c r="K98" s="155"/>
      <c r="L98" s="156"/>
      <c r="N98" s="151" t="s">
        <v>79</v>
      </c>
      <c r="O98" s="153" t="s">
        <v>21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6"/>
    </row>
    <row r="99" ht="15.75" customHeight="1">
      <c r="A99" s="159" t="s">
        <v>81</v>
      </c>
      <c r="B99" s="214">
        <f t="shared" ref="B99:L99" si="184">IF(ISBLANK(O6),IF(B79="","","***"),B79/O6*100)</f>
        <v>-61.87723963</v>
      </c>
      <c r="C99" s="214">
        <f t="shared" si="184"/>
        <v>-22.47885491</v>
      </c>
      <c r="D99" s="214">
        <f t="shared" si="184"/>
        <v>-13.362626</v>
      </c>
      <c r="E99" s="214">
        <f t="shared" si="184"/>
        <v>-5.49143057</v>
      </c>
      <c r="F99" s="214">
        <f t="shared" si="184"/>
        <v>-5.097560976</v>
      </c>
      <c r="G99" s="214">
        <f t="shared" si="184"/>
        <v>-6.07493634</v>
      </c>
      <c r="H99" s="214">
        <f t="shared" si="184"/>
        <v>-5.466970387</v>
      </c>
      <c r="I99" s="214">
        <f t="shared" si="184"/>
        <v>-3.289473684</v>
      </c>
      <c r="J99" s="214">
        <f t="shared" si="184"/>
        <v>-16.66666667</v>
      </c>
      <c r="K99" s="214">
        <f t="shared" si="184"/>
        <v>-50</v>
      </c>
      <c r="L99" s="111">
        <f t="shared" si="184"/>
        <v>-24.72360793</v>
      </c>
      <c r="N99" s="159" t="s">
        <v>81</v>
      </c>
      <c r="O99" s="214">
        <f t="shared" ref="O99:Y99" si="185">IF(ISBLANK(AB6),"",O79/AB6*100)</f>
        <v>1644.153226</v>
      </c>
      <c r="P99" s="214">
        <f t="shared" si="185"/>
        <v>219.2107996</v>
      </c>
      <c r="Q99" s="214">
        <f t="shared" si="185"/>
        <v>27.85855915</v>
      </c>
      <c r="R99" s="214">
        <f t="shared" si="185"/>
        <v>6.619429424</v>
      </c>
      <c r="S99" s="214">
        <f t="shared" si="185"/>
        <v>-3.778455762</v>
      </c>
      <c r="T99" s="214">
        <f t="shared" si="185"/>
        <v>-4.911795227</v>
      </c>
      <c r="U99" s="214">
        <f t="shared" si="185"/>
        <v>-10.65128901</v>
      </c>
      <c r="V99" s="214">
        <f t="shared" si="185"/>
        <v>-9.523809524</v>
      </c>
      <c r="W99" s="214">
        <f t="shared" si="185"/>
        <v>0</v>
      </c>
      <c r="X99" s="214">
        <f t="shared" si="185"/>
        <v>-33.33333333</v>
      </c>
      <c r="Y99" s="111">
        <f t="shared" si="185"/>
        <v>58.813768</v>
      </c>
    </row>
    <row r="100" ht="15.75" customHeight="1">
      <c r="A100" s="162" t="s">
        <v>83</v>
      </c>
      <c r="B100" s="223">
        <f t="shared" ref="B100:L100" si="186">IF(ISBLANK(O7),IF(B80="","","***"),B80/O7*100)</f>
        <v>-61.62464986</v>
      </c>
      <c r="C100" s="223">
        <f t="shared" si="186"/>
        <v>-39.89637306</v>
      </c>
      <c r="D100" s="223">
        <f t="shared" si="186"/>
        <v>-5.597014925</v>
      </c>
      <c r="E100" s="223">
        <f t="shared" si="186"/>
        <v>-1.55210643</v>
      </c>
      <c r="F100" s="223">
        <f t="shared" si="186"/>
        <v>-5.301204819</v>
      </c>
      <c r="G100" s="223">
        <f t="shared" si="186"/>
        <v>-6.620209059</v>
      </c>
      <c r="H100" s="223">
        <f t="shared" si="186"/>
        <v>-11.33333333</v>
      </c>
      <c r="I100" s="223">
        <f t="shared" si="186"/>
        <v>-7.142857143</v>
      </c>
      <c r="J100" s="223">
        <f t="shared" si="186"/>
        <v>0</v>
      </c>
      <c r="K100" s="223" t="str">
        <f t="shared" si="186"/>
        <v/>
      </c>
      <c r="L100" s="114">
        <f t="shared" si="186"/>
        <v>-17.68834815</v>
      </c>
      <c r="N100" s="162" t="s">
        <v>83</v>
      </c>
      <c r="O100" s="223">
        <f t="shared" ref="O100:Y100" si="187">IF(ISBLANK(AB7),"",O80/AB7*100)</f>
        <v>1175</v>
      </c>
      <c r="P100" s="223">
        <f t="shared" si="187"/>
        <v>264.1509434</v>
      </c>
      <c r="Q100" s="223">
        <f t="shared" si="187"/>
        <v>38.86010363</v>
      </c>
      <c r="R100" s="223">
        <f t="shared" si="187"/>
        <v>12.18905473</v>
      </c>
      <c r="S100" s="223">
        <f t="shared" si="187"/>
        <v>-13.17991632</v>
      </c>
      <c r="T100" s="223">
        <f t="shared" si="187"/>
        <v>-12.76595745</v>
      </c>
      <c r="U100" s="223">
        <f t="shared" si="187"/>
        <v>-16.20111732</v>
      </c>
      <c r="V100" s="223">
        <f t="shared" si="187"/>
        <v>0</v>
      </c>
      <c r="W100" s="223">
        <f t="shared" si="187"/>
        <v>-33.33333333</v>
      </c>
      <c r="X100" s="223" t="str">
        <f t="shared" si="187"/>
        <v/>
      </c>
      <c r="Y100" s="114">
        <f t="shared" si="187"/>
        <v>27.27814175</v>
      </c>
    </row>
    <row r="101" ht="15.75" customHeight="1">
      <c r="A101" s="162" t="s">
        <v>85</v>
      </c>
      <c r="B101" s="223">
        <f t="shared" ref="B101:L101" si="188">IF(ISBLANK(O8),IF(B81="","","***"),B81/O8*100)</f>
        <v>-66.14583333</v>
      </c>
      <c r="C101" s="223">
        <f t="shared" si="188"/>
        <v>-23.07692308</v>
      </c>
      <c r="D101" s="223">
        <f t="shared" si="188"/>
        <v>-12.83783784</v>
      </c>
      <c r="E101" s="223">
        <f t="shared" si="188"/>
        <v>-31.42389525</v>
      </c>
      <c r="F101" s="223">
        <f t="shared" si="188"/>
        <v>-29.08745247</v>
      </c>
      <c r="G101" s="223">
        <f t="shared" si="188"/>
        <v>-30.74792244</v>
      </c>
      <c r="H101" s="223">
        <f t="shared" si="188"/>
        <v>-34.5971564</v>
      </c>
      <c r="I101" s="223">
        <f t="shared" si="188"/>
        <v>-15.15151515</v>
      </c>
      <c r="J101" s="223">
        <f t="shared" si="188"/>
        <v>-46.66666667</v>
      </c>
      <c r="K101" s="223" t="str">
        <f t="shared" si="188"/>
        <v/>
      </c>
      <c r="L101" s="114">
        <f t="shared" si="188"/>
        <v>-37.28813559</v>
      </c>
      <c r="N101" s="162" t="s">
        <v>85</v>
      </c>
      <c r="O101" s="223">
        <f t="shared" ref="O101:Y101" si="189">IF(ISBLANK(AB8),"",O81/AB8*100)</f>
        <v>1405.882353</v>
      </c>
      <c r="P101" s="223">
        <f t="shared" si="189"/>
        <v>190.5882353</v>
      </c>
      <c r="Q101" s="223">
        <f t="shared" si="189"/>
        <v>4.225352113</v>
      </c>
      <c r="R101" s="223">
        <f t="shared" si="189"/>
        <v>-1.292407108</v>
      </c>
      <c r="S101" s="223">
        <f t="shared" si="189"/>
        <v>-9.621993127</v>
      </c>
      <c r="T101" s="223">
        <f t="shared" si="189"/>
        <v>-14.04761905</v>
      </c>
      <c r="U101" s="223">
        <f t="shared" si="189"/>
        <v>-15.6</v>
      </c>
      <c r="V101" s="223">
        <f t="shared" si="189"/>
        <v>-29.78723404</v>
      </c>
      <c r="W101" s="223">
        <f t="shared" si="189"/>
        <v>15.38461538</v>
      </c>
      <c r="X101" s="223" t="str">
        <f t="shared" si="189"/>
        <v/>
      </c>
      <c r="Y101" s="114">
        <f t="shared" si="189"/>
        <v>30.49766057</v>
      </c>
    </row>
    <row r="102" ht="15.75" customHeight="1">
      <c r="A102" s="162" t="s">
        <v>87</v>
      </c>
      <c r="B102" s="223">
        <f t="shared" ref="B102:L102" si="190">IF(ISBLANK(O9),IF(B82="","","***"),B82/O9*100)</f>
        <v>-34.13729128</v>
      </c>
      <c r="C102" s="223">
        <f t="shared" si="190"/>
        <v>-7.522123894</v>
      </c>
      <c r="D102" s="223">
        <f t="shared" si="190"/>
        <v>-17.42243437</v>
      </c>
      <c r="E102" s="223">
        <f t="shared" si="190"/>
        <v>-13.65914787</v>
      </c>
      <c r="F102" s="223">
        <f t="shared" si="190"/>
        <v>-3.425774878</v>
      </c>
      <c r="G102" s="223">
        <f t="shared" si="190"/>
        <v>-7.459207459</v>
      </c>
      <c r="H102" s="223">
        <f t="shared" si="190"/>
        <v>10.05025126</v>
      </c>
      <c r="I102" s="223">
        <f t="shared" si="190"/>
        <v>-8.333333333</v>
      </c>
      <c r="J102" s="223">
        <f t="shared" si="190"/>
        <v>7.692307692</v>
      </c>
      <c r="K102" s="223" t="str">
        <f t="shared" si="190"/>
        <v/>
      </c>
      <c r="L102" s="114">
        <f t="shared" si="190"/>
        <v>-12.77506112</v>
      </c>
      <c r="N102" s="162" t="s">
        <v>87</v>
      </c>
      <c r="O102" s="223">
        <f t="shared" ref="O102:Y102" si="191">IF(ISBLANK(AB9),"",O82/AB9*100)</f>
        <v>1356.756757</v>
      </c>
      <c r="P102" s="223">
        <f t="shared" si="191"/>
        <v>130.6122449</v>
      </c>
      <c r="Q102" s="223">
        <f t="shared" si="191"/>
        <v>9.399477807</v>
      </c>
      <c r="R102" s="223">
        <f t="shared" si="191"/>
        <v>-8.591065292</v>
      </c>
      <c r="S102" s="223">
        <f t="shared" si="191"/>
        <v>-11.41618497</v>
      </c>
      <c r="T102" s="223">
        <f t="shared" si="191"/>
        <v>-10.625</v>
      </c>
      <c r="U102" s="223">
        <f t="shared" si="191"/>
        <v>-13.47826087</v>
      </c>
      <c r="V102" s="223">
        <f t="shared" si="191"/>
        <v>-16.27906977</v>
      </c>
      <c r="W102" s="223">
        <f t="shared" si="191"/>
        <v>44.44444444</v>
      </c>
      <c r="X102" s="223" t="str">
        <f t="shared" si="191"/>
        <v/>
      </c>
      <c r="Y102" s="114">
        <f t="shared" si="191"/>
        <v>15.00878735</v>
      </c>
    </row>
    <row r="103" ht="15.75" customHeight="1">
      <c r="A103" s="162" t="s">
        <v>89</v>
      </c>
      <c r="B103" s="223">
        <f t="shared" ref="B103:L103" si="192">IF(ISBLANK(O10),IF(B83="","","***"),B83/O10*100)</f>
        <v>-33.56807512</v>
      </c>
      <c r="C103" s="223">
        <f t="shared" si="192"/>
        <v>3.105590062</v>
      </c>
      <c r="D103" s="223">
        <f t="shared" si="192"/>
        <v>-2.848101266</v>
      </c>
      <c r="E103" s="223">
        <f t="shared" si="192"/>
        <v>-8.305647841</v>
      </c>
      <c r="F103" s="223">
        <f t="shared" si="192"/>
        <v>-2.906976744</v>
      </c>
      <c r="G103" s="223">
        <f t="shared" si="192"/>
        <v>-10.61728395</v>
      </c>
      <c r="H103" s="223">
        <f t="shared" si="192"/>
        <v>1.666666667</v>
      </c>
      <c r="I103" s="223">
        <f t="shared" si="192"/>
        <v>-17.07317073</v>
      </c>
      <c r="J103" s="223">
        <f t="shared" si="192"/>
        <v>11.11111111</v>
      </c>
      <c r="K103" s="223" t="str">
        <f t="shared" si="192"/>
        <v/>
      </c>
      <c r="L103" s="114">
        <f t="shared" si="192"/>
        <v>-9.462444772</v>
      </c>
      <c r="N103" s="162" t="s">
        <v>89</v>
      </c>
      <c r="O103" s="223">
        <f t="shared" ref="O103:Y103" si="193">IF(ISBLANK(AB10),"",O83/AB10*100)</f>
        <v>1117.142857</v>
      </c>
      <c r="P103" s="223">
        <f t="shared" si="193"/>
        <v>155.5555556</v>
      </c>
      <c r="Q103" s="223">
        <f t="shared" si="193"/>
        <v>14.90909091</v>
      </c>
      <c r="R103" s="223">
        <f t="shared" si="193"/>
        <v>-3.370786517</v>
      </c>
      <c r="S103" s="223">
        <f t="shared" si="193"/>
        <v>-11.18760757</v>
      </c>
      <c r="T103" s="223">
        <f t="shared" si="193"/>
        <v>-18.5110664</v>
      </c>
      <c r="U103" s="223">
        <f t="shared" si="193"/>
        <v>-15.78947368</v>
      </c>
      <c r="V103" s="223">
        <f t="shared" si="193"/>
        <v>-14.58333333</v>
      </c>
      <c r="W103" s="223">
        <f t="shared" si="193"/>
        <v>12.5</v>
      </c>
      <c r="X103" s="223">
        <f t="shared" si="193"/>
        <v>-100</v>
      </c>
      <c r="Y103" s="114">
        <f t="shared" si="193"/>
        <v>12.41721854</v>
      </c>
    </row>
    <row r="104" ht="15.75" customHeight="1">
      <c r="A104" s="162" t="s">
        <v>91</v>
      </c>
      <c r="B104" s="223">
        <f t="shared" ref="B104:L104" si="194">IF(ISBLANK(O11),IF(B84="","","***"),B84/O11*100)</f>
        <v>-70.92866756</v>
      </c>
      <c r="C104" s="223">
        <f t="shared" si="194"/>
        <v>-42.4137931</v>
      </c>
      <c r="D104" s="223">
        <f t="shared" si="194"/>
        <v>-22.03856749</v>
      </c>
      <c r="E104" s="223">
        <f t="shared" si="194"/>
        <v>-23.07692308</v>
      </c>
      <c r="F104" s="223">
        <f t="shared" si="194"/>
        <v>-24.12587413</v>
      </c>
      <c r="G104" s="223">
        <f t="shared" si="194"/>
        <v>-25.93406593</v>
      </c>
      <c r="H104" s="223">
        <f t="shared" si="194"/>
        <v>-31.73076923</v>
      </c>
      <c r="I104" s="223">
        <f t="shared" si="194"/>
        <v>-24.24242424</v>
      </c>
      <c r="J104" s="223">
        <f t="shared" si="194"/>
        <v>-15.38461538</v>
      </c>
      <c r="K104" s="223" t="str">
        <f t="shared" si="194"/>
        <v/>
      </c>
      <c r="L104" s="114">
        <f t="shared" si="194"/>
        <v>-36.22373483</v>
      </c>
      <c r="N104" s="162" t="s">
        <v>91</v>
      </c>
      <c r="O104" s="223">
        <f t="shared" ref="O104:Y104" si="195">IF(ISBLANK(AB11),"",O84/AB11*100)</f>
        <v>1712.195122</v>
      </c>
      <c r="P104" s="223">
        <f t="shared" si="195"/>
        <v>258.0246914</v>
      </c>
      <c r="Q104" s="223">
        <f t="shared" si="195"/>
        <v>4.610951009</v>
      </c>
      <c r="R104" s="223">
        <f t="shared" si="195"/>
        <v>-2.635228849</v>
      </c>
      <c r="S104" s="223">
        <f t="shared" si="195"/>
        <v>-8.917197452</v>
      </c>
      <c r="T104" s="223">
        <f t="shared" si="195"/>
        <v>-13.49809886</v>
      </c>
      <c r="U104" s="223">
        <f t="shared" si="195"/>
        <v>-12.23628692</v>
      </c>
      <c r="V104" s="223">
        <f t="shared" si="195"/>
        <v>-10.81081081</v>
      </c>
      <c r="W104" s="223">
        <f t="shared" si="195"/>
        <v>116.6666667</v>
      </c>
      <c r="X104" s="223" t="str">
        <f t="shared" si="195"/>
        <v/>
      </c>
      <c r="Y104" s="114">
        <f t="shared" si="195"/>
        <v>28.77286585</v>
      </c>
    </row>
    <row r="105" ht="15.75" customHeight="1">
      <c r="A105" s="162" t="s">
        <v>93</v>
      </c>
      <c r="B105" s="223">
        <f t="shared" ref="B105:L105" si="196">IF(ISBLANK(O12),IF(B85="","","***"),B85/O12*100)</f>
        <v>-55.36823425</v>
      </c>
      <c r="C105" s="223">
        <f t="shared" si="196"/>
        <v>-6.976744186</v>
      </c>
      <c r="D105" s="223">
        <f t="shared" si="196"/>
        <v>2.791461412</v>
      </c>
      <c r="E105" s="223">
        <f t="shared" si="196"/>
        <v>-7.425742574</v>
      </c>
      <c r="F105" s="223">
        <f t="shared" si="196"/>
        <v>-5.371900826</v>
      </c>
      <c r="G105" s="223">
        <f t="shared" si="196"/>
        <v>-7.591240876</v>
      </c>
      <c r="H105" s="223">
        <f t="shared" si="196"/>
        <v>-4.427083333</v>
      </c>
      <c r="I105" s="223">
        <f t="shared" si="196"/>
        <v>7.547169811</v>
      </c>
      <c r="J105" s="223">
        <f t="shared" si="196"/>
        <v>9.090909091</v>
      </c>
      <c r="K105" s="223" t="str">
        <f t="shared" si="196"/>
        <v/>
      </c>
      <c r="L105" s="114">
        <f t="shared" si="196"/>
        <v>-15.38601935</v>
      </c>
      <c r="N105" s="162" t="s">
        <v>93</v>
      </c>
      <c r="O105" s="223">
        <f t="shared" ref="O105:Y105" si="197">IF(ISBLANK(AB12),"",O85/AB12*100)</f>
        <v>1363.636364</v>
      </c>
      <c r="P105" s="223">
        <f t="shared" si="197"/>
        <v>190.5405405</v>
      </c>
      <c r="Q105" s="223">
        <f t="shared" si="197"/>
        <v>7.407407407</v>
      </c>
      <c r="R105" s="223">
        <f t="shared" si="197"/>
        <v>-2.258064516</v>
      </c>
      <c r="S105" s="223">
        <f t="shared" si="197"/>
        <v>-7.456978967</v>
      </c>
      <c r="T105" s="223">
        <f t="shared" si="197"/>
        <v>-15.01240695</v>
      </c>
      <c r="U105" s="223">
        <f t="shared" si="197"/>
        <v>-17.59656652</v>
      </c>
      <c r="V105" s="223">
        <f t="shared" si="197"/>
        <v>1.923076923</v>
      </c>
      <c r="W105" s="223">
        <f t="shared" si="197"/>
        <v>-26.66666667</v>
      </c>
      <c r="X105" s="223" t="str">
        <f t="shared" si="197"/>
        <v/>
      </c>
      <c r="Y105" s="114">
        <f t="shared" si="197"/>
        <v>24.04346842</v>
      </c>
    </row>
    <row r="106" ht="15.75" customHeight="1">
      <c r="A106" s="162" t="s">
        <v>95</v>
      </c>
      <c r="B106" s="223">
        <f t="shared" ref="B106:L106" si="198">IF(ISBLANK(O13),IF(B86="","","***"),B86/O13*100)</f>
        <v>-41.29930394</v>
      </c>
      <c r="C106" s="223">
        <f t="shared" si="198"/>
        <v>-21.05263158</v>
      </c>
      <c r="D106" s="223">
        <f t="shared" si="198"/>
        <v>-16.33333333</v>
      </c>
      <c r="E106" s="223">
        <f t="shared" si="198"/>
        <v>-14.87068966</v>
      </c>
      <c r="F106" s="223">
        <f t="shared" si="198"/>
        <v>-12.08267091</v>
      </c>
      <c r="G106" s="223">
        <f t="shared" si="198"/>
        <v>-16.06334842</v>
      </c>
      <c r="H106" s="223">
        <f t="shared" si="198"/>
        <v>-13.87559809</v>
      </c>
      <c r="I106" s="223">
        <f t="shared" si="198"/>
        <v>4.761904762</v>
      </c>
      <c r="J106" s="223">
        <f t="shared" si="198"/>
        <v>-37.5</v>
      </c>
      <c r="K106" s="223">
        <f t="shared" si="198"/>
        <v>-100</v>
      </c>
      <c r="L106" s="114">
        <f t="shared" si="198"/>
        <v>-20.88044263</v>
      </c>
      <c r="N106" s="162" t="s">
        <v>95</v>
      </c>
      <c r="O106" s="223">
        <f t="shared" ref="O106:Y106" si="199">IF(ISBLANK(AB13),"",O86/AB13*100)</f>
        <v>1659.183673</v>
      </c>
      <c r="P106" s="223">
        <f t="shared" si="199"/>
        <v>267.7419355</v>
      </c>
      <c r="Q106" s="223">
        <f t="shared" si="199"/>
        <v>15.83011583</v>
      </c>
      <c r="R106" s="223">
        <f t="shared" si="199"/>
        <v>-5.78680203</v>
      </c>
      <c r="S106" s="223">
        <f t="shared" si="199"/>
        <v>-3.230769231</v>
      </c>
      <c r="T106" s="223">
        <f t="shared" si="199"/>
        <v>-4.329004329</v>
      </c>
      <c r="U106" s="223">
        <f t="shared" si="199"/>
        <v>-1.877934272</v>
      </c>
      <c r="V106" s="223">
        <f t="shared" si="199"/>
        <v>0</v>
      </c>
      <c r="W106" s="223">
        <f t="shared" si="199"/>
        <v>-33.33333333</v>
      </c>
      <c r="X106" s="223">
        <f t="shared" si="199"/>
        <v>100</v>
      </c>
      <c r="Y106" s="114">
        <f t="shared" si="199"/>
        <v>36.96869852</v>
      </c>
    </row>
    <row r="107" ht="15.75" customHeight="1">
      <c r="A107" s="162" t="s">
        <v>97</v>
      </c>
      <c r="B107" s="223">
        <f t="shared" ref="B107:L107" si="200">IF(ISBLANK(O14),IF(B87="","","***"),B87/O14*100)</f>
        <v>-50.97820011</v>
      </c>
      <c r="C107" s="223">
        <f t="shared" si="200"/>
        <v>13.82405745</v>
      </c>
      <c r="D107" s="223">
        <f t="shared" si="200"/>
        <v>-1.79028133</v>
      </c>
      <c r="E107" s="223">
        <f t="shared" si="200"/>
        <v>4.253731343</v>
      </c>
      <c r="F107" s="223">
        <f t="shared" si="200"/>
        <v>4.909090909</v>
      </c>
      <c r="G107" s="223">
        <f t="shared" si="200"/>
        <v>8.784473953</v>
      </c>
      <c r="H107" s="223">
        <f t="shared" si="200"/>
        <v>5.996472663</v>
      </c>
      <c r="I107" s="223">
        <f t="shared" si="200"/>
        <v>14.94252874</v>
      </c>
      <c r="J107" s="223">
        <f t="shared" si="200"/>
        <v>-16.66666667</v>
      </c>
      <c r="K107" s="223">
        <f t="shared" si="200"/>
        <v>100</v>
      </c>
      <c r="L107" s="114">
        <f t="shared" si="200"/>
        <v>-8.414060338</v>
      </c>
      <c r="N107" s="162" t="s">
        <v>97</v>
      </c>
      <c r="O107" s="223">
        <f t="shared" ref="O107:Y107" si="201">IF(ISBLANK(AB14),"",O87/AB14*100)</f>
        <v>1620.192308</v>
      </c>
      <c r="P107" s="223">
        <f t="shared" si="201"/>
        <v>211.1731844</v>
      </c>
      <c r="Q107" s="223">
        <f t="shared" si="201"/>
        <v>15.33923304</v>
      </c>
      <c r="R107" s="223">
        <f t="shared" si="201"/>
        <v>-3.735632184</v>
      </c>
      <c r="S107" s="223">
        <f t="shared" si="201"/>
        <v>-9.762100082</v>
      </c>
      <c r="T107" s="223">
        <f t="shared" si="201"/>
        <v>-10.511883</v>
      </c>
      <c r="U107" s="223">
        <f t="shared" si="201"/>
        <v>-9.56937799</v>
      </c>
      <c r="V107" s="223">
        <f t="shared" si="201"/>
        <v>-2.247191011</v>
      </c>
      <c r="W107" s="223">
        <f t="shared" si="201"/>
        <v>-7.692307692</v>
      </c>
      <c r="X107" s="223" t="str">
        <f t="shared" si="201"/>
        <v/>
      </c>
      <c r="Y107" s="114">
        <f t="shared" si="201"/>
        <v>33.61686391</v>
      </c>
    </row>
    <row r="108" ht="15.75" customHeight="1">
      <c r="A108" s="162" t="s">
        <v>99</v>
      </c>
      <c r="B108" s="223">
        <f t="shared" ref="B108:L108" si="202">IF(ISBLANK(O15),IF(B88="","","***"),B88/O15*100)</f>
        <v>-45.60099133</v>
      </c>
      <c r="C108" s="223">
        <f t="shared" si="202"/>
        <v>8.43373494</v>
      </c>
      <c r="D108" s="223">
        <f t="shared" si="202"/>
        <v>-0.2590673575</v>
      </c>
      <c r="E108" s="223">
        <f t="shared" si="202"/>
        <v>-6.351183064</v>
      </c>
      <c r="F108" s="223">
        <f t="shared" si="202"/>
        <v>-13.42465753</v>
      </c>
      <c r="G108" s="223">
        <f t="shared" si="202"/>
        <v>-11.55063291</v>
      </c>
      <c r="H108" s="223">
        <f t="shared" si="202"/>
        <v>-9.711286089</v>
      </c>
      <c r="I108" s="223">
        <f t="shared" si="202"/>
        <v>-1.785714286</v>
      </c>
      <c r="J108" s="223">
        <f t="shared" si="202"/>
        <v>-15.38461538</v>
      </c>
      <c r="K108" s="223">
        <f t="shared" si="202"/>
        <v>-100</v>
      </c>
      <c r="L108" s="114">
        <f t="shared" si="202"/>
        <v>-15.05667817</v>
      </c>
      <c r="N108" s="162" t="s">
        <v>99</v>
      </c>
      <c r="O108" s="223">
        <f t="shared" ref="O108:Y108" si="203">IF(ISBLANK(AB15),"",O88/AB15*100)</f>
        <v>2081.081081</v>
      </c>
      <c r="P108" s="223">
        <f t="shared" si="203"/>
        <v>200</v>
      </c>
      <c r="Q108" s="223">
        <f t="shared" si="203"/>
        <v>22.92993631</v>
      </c>
      <c r="R108" s="223">
        <f t="shared" si="203"/>
        <v>4.421326398</v>
      </c>
      <c r="S108" s="223">
        <f t="shared" si="203"/>
        <v>-5.194805195</v>
      </c>
      <c r="T108" s="223">
        <f t="shared" si="203"/>
        <v>-9.585121602</v>
      </c>
      <c r="U108" s="223">
        <f t="shared" si="203"/>
        <v>-11.18881119</v>
      </c>
      <c r="V108" s="223">
        <f t="shared" si="203"/>
        <v>-20</v>
      </c>
      <c r="W108" s="223">
        <f t="shared" si="203"/>
        <v>-7.142857143</v>
      </c>
      <c r="X108" s="223" t="str">
        <f t="shared" si="203"/>
        <v/>
      </c>
      <c r="Y108" s="114">
        <f t="shared" si="203"/>
        <v>27.40973312</v>
      </c>
    </row>
    <row r="109" ht="15.75" customHeight="1">
      <c r="A109" s="162" t="s">
        <v>101</v>
      </c>
      <c r="B109" s="223">
        <f t="shared" ref="B109:L109" si="204">IF(ISBLANK(O16),IF(B89="","","***"),B89/O16*100)</f>
        <v>-40.07490637</v>
      </c>
      <c r="C109" s="223">
        <f t="shared" si="204"/>
        <v>-10.2915952</v>
      </c>
      <c r="D109" s="223">
        <f t="shared" si="204"/>
        <v>-7.683486239</v>
      </c>
      <c r="E109" s="223">
        <f t="shared" si="204"/>
        <v>-4.05654579</v>
      </c>
      <c r="F109" s="223">
        <f t="shared" si="204"/>
        <v>0.9393063584</v>
      </c>
      <c r="G109" s="223">
        <f t="shared" si="204"/>
        <v>-3.955375254</v>
      </c>
      <c r="H109" s="223">
        <f t="shared" si="204"/>
        <v>1.684210526</v>
      </c>
      <c r="I109" s="223">
        <f t="shared" si="204"/>
        <v>-15.38461538</v>
      </c>
      <c r="J109" s="223">
        <f t="shared" si="204"/>
        <v>-33.33333333</v>
      </c>
      <c r="K109" s="223" t="str">
        <f t="shared" si="204"/>
        <v/>
      </c>
      <c r="L109" s="114">
        <f t="shared" si="204"/>
        <v>-9.16856492</v>
      </c>
      <c r="N109" s="162" t="s">
        <v>101</v>
      </c>
      <c r="O109" s="223">
        <f t="shared" ref="O109:Y109" si="205">IF(ISBLANK(AB16),"",O89/AB16*100)</f>
        <v>2036</v>
      </c>
      <c r="P109" s="223">
        <f t="shared" si="205"/>
        <v>268.9873418</v>
      </c>
      <c r="Q109" s="223">
        <f t="shared" si="205"/>
        <v>16.89008043</v>
      </c>
      <c r="R109" s="223">
        <f t="shared" si="205"/>
        <v>-1.987951807</v>
      </c>
      <c r="S109" s="223">
        <f t="shared" si="205"/>
        <v>-6.105834464</v>
      </c>
      <c r="T109" s="223">
        <f t="shared" si="205"/>
        <v>-14.11149826</v>
      </c>
      <c r="U109" s="223">
        <f t="shared" si="205"/>
        <v>-16.81260946</v>
      </c>
      <c r="V109" s="223">
        <f t="shared" si="205"/>
        <v>-29.72972973</v>
      </c>
      <c r="W109" s="223">
        <f t="shared" si="205"/>
        <v>50</v>
      </c>
      <c r="X109" s="223" t="str">
        <f t="shared" si="205"/>
        <v/>
      </c>
      <c r="Y109" s="114">
        <f t="shared" si="205"/>
        <v>20.15053028</v>
      </c>
    </row>
    <row r="110" ht="15.75" customHeight="1">
      <c r="A110" s="162" t="s">
        <v>103</v>
      </c>
      <c r="B110" s="223">
        <f t="shared" ref="B110:L110" si="206">IF(ISBLANK(O17),IF(B90="","","***"),B90/O17*100)</f>
        <v>-40.10614102</v>
      </c>
      <c r="C110" s="223">
        <f t="shared" si="206"/>
        <v>-5.258545136</v>
      </c>
      <c r="D110" s="223">
        <f t="shared" si="206"/>
        <v>3.494623656</v>
      </c>
      <c r="E110" s="223">
        <f t="shared" si="206"/>
        <v>7.560296846</v>
      </c>
      <c r="F110" s="223">
        <f t="shared" si="206"/>
        <v>-1.057871811</v>
      </c>
      <c r="G110" s="223">
        <f t="shared" si="206"/>
        <v>1.4</v>
      </c>
      <c r="H110" s="223">
        <f t="shared" si="206"/>
        <v>0.5976095618</v>
      </c>
      <c r="I110" s="223">
        <f t="shared" si="206"/>
        <v>31.03448276</v>
      </c>
      <c r="J110" s="223">
        <f t="shared" si="206"/>
        <v>18.18181818</v>
      </c>
      <c r="K110" s="223">
        <f t="shared" si="206"/>
        <v>-33.33333333</v>
      </c>
      <c r="L110" s="114">
        <f t="shared" si="206"/>
        <v>-8.336476801</v>
      </c>
      <c r="N110" s="162" t="s">
        <v>103</v>
      </c>
      <c r="O110" s="223">
        <f t="shared" ref="O110:Y110" si="207">IF(ISBLANK(AB17),"",O90/AB17*100)</f>
        <v>1252.820513</v>
      </c>
      <c r="P110" s="223">
        <f t="shared" si="207"/>
        <v>150.7692308</v>
      </c>
      <c r="Q110" s="223">
        <f t="shared" si="207"/>
        <v>11.04477612</v>
      </c>
      <c r="R110" s="223">
        <f t="shared" si="207"/>
        <v>-1.23683005</v>
      </c>
      <c r="S110" s="223">
        <f t="shared" si="207"/>
        <v>-3.075995175</v>
      </c>
      <c r="T110" s="223">
        <f t="shared" si="207"/>
        <v>-10.47448523</v>
      </c>
      <c r="U110" s="223">
        <f t="shared" si="207"/>
        <v>-4.380952381</v>
      </c>
      <c r="V110" s="223">
        <f t="shared" si="207"/>
        <v>-10.76923077</v>
      </c>
      <c r="W110" s="223">
        <f t="shared" si="207"/>
        <v>-21.42857143</v>
      </c>
      <c r="X110" s="223">
        <f t="shared" si="207"/>
        <v>50</v>
      </c>
      <c r="Y110" s="114">
        <f t="shared" si="207"/>
        <v>40.37595976</v>
      </c>
    </row>
    <row r="111" ht="15.75" customHeight="1">
      <c r="A111" s="162" t="s">
        <v>105</v>
      </c>
      <c r="B111" s="223">
        <f t="shared" ref="B111:L111" si="208">IF(ISBLANK(O18),IF(B91="","","***"),B91/O18*100)</f>
        <v>-43.28922495</v>
      </c>
      <c r="C111" s="223">
        <f t="shared" si="208"/>
        <v>-5.857740586</v>
      </c>
      <c r="D111" s="223">
        <f t="shared" si="208"/>
        <v>-17.07920792</v>
      </c>
      <c r="E111" s="223">
        <f t="shared" si="208"/>
        <v>-2.803738318</v>
      </c>
      <c r="F111" s="223">
        <f t="shared" si="208"/>
        <v>-13.4</v>
      </c>
      <c r="G111" s="223">
        <f t="shared" si="208"/>
        <v>-9.290953545</v>
      </c>
      <c r="H111" s="223">
        <f t="shared" si="208"/>
        <v>-10.0877193</v>
      </c>
      <c r="I111" s="223">
        <f t="shared" si="208"/>
        <v>-7.142857143</v>
      </c>
      <c r="J111" s="223">
        <f t="shared" si="208"/>
        <v>-16.66666667</v>
      </c>
      <c r="K111" s="223" t="str">
        <f t="shared" si="208"/>
        <v/>
      </c>
      <c r="L111" s="114">
        <f t="shared" si="208"/>
        <v>-15.91382905</v>
      </c>
      <c r="N111" s="162" t="s">
        <v>105</v>
      </c>
      <c r="O111" s="223">
        <f t="shared" ref="O111:Y111" si="209">IF(ISBLANK(AB18),"",O91/AB18*100)</f>
        <v>1222.5</v>
      </c>
      <c r="P111" s="223">
        <f t="shared" si="209"/>
        <v>202.5316456</v>
      </c>
      <c r="Q111" s="223">
        <f t="shared" si="209"/>
        <v>12.53481894</v>
      </c>
      <c r="R111" s="223">
        <f t="shared" si="209"/>
        <v>-5.141843972</v>
      </c>
      <c r="S111" s="223">
        <f t="shared" si="209"/>
        <v>-6.542056075</v>
      </c>
      <c r="T111" s="223">
        <f t="shared" si="209"/>
        <v>-5.542725173</v>
      </c>
      <c r="U111" s="223">
        <f t="shared" si="209"/>
        <v>-6.93877551</v>
      </c>
      <c r="V111" s="223">
        <f t="shared" si="209"/>
        <v>-6.666666667</v>
      </c>
      <c r="W111" s="223">
        <f t="shared" si="209"/>
        <v>-14.28571429</v>
      </c>
      <c r="X111" s="223" t="str">
        <f t="shared" si="209"/>
        <v/>
      </c>
      <c r="Y111" s="114">
        <f t="shared" si="209"/>
        <v>25.56719023</v>
      </c>
    </row>
    <row r="112" ht="15.75" customHeight="1">
      <c r="A112" s="162" t="s">
        <v>110</v>
      </c>
      <c r="B112" s="223">
        <f t="shared" ref="B112:L112" si="210">IF(ISBLANK(O19),IF(B92="","","***"),B92/O19*100)</f>
        <v>-35.5912744</v>
      </c>
      <c r="C112" s="223">
        <f t="shared" si="210"/>
        <v>-4.775280899</v>
      </c>
      <c r="D112" s="223">
        <f t="shared" si="210"/>
        <v>-5.28109029</v>
      </c>
      <c r="E112" s="223">
        <f t="shared" si="210"/>
        <v>-3.823529412</v>
      </c>
      <c r="F112" s="223">
        <f t="shared" si="210"/>
        <v>-9.123222749</v>
      </c>
      <c r="G112" s="223">
        <f t="shared" si="210"/>
        <v>-6.791907514</v>
      </c>
      <c r="H112" s="223">
        <f t="shared" si="210"/>
        <v>-2.066115702</v>
      </c>
      <c r="I112" s="223">
        <f t="shared" si="210"/>
        <v>-6.818181818</v>
      </c>
      <c r="J112" s="223">
        <f t="shared" si="210"/>
        <v>-4.545454545</v>
      </c>
      <c r="K112" s="223">
        <f t="shared" si="210"/>
        <v>50</v>
      </c>
      <c r="L112" s="114">
        <f t="shared" si="210"/>
        <v>-10.81353202</v>
      </c>
      <c r="N112" s="162" t="s">
        <v>110</v>
      </c>
      <c r="O112" s="223">
        <f t="shared" ref="O112:Y112" si="211">IF(ISBLANK(AB19),"",O92/AB19*100)</f>
        <v>1925.581395</v>
      </c>
      <c r="P112" s="223">
        <f t="shared" si="211"/>
        <v>187.0967742</v>
      </c>
      <c r="Q112" s="223">
        <f t="shared" si="211"/>
        <v>13.10211946</v>
      </c>
      <c r="R112" s="223">
        <f t="shared" si="211"/>
        <v>-1.923076923</v>
      </c>
      <c r="S112" s="223">
        <f t="shared" si="211"/>
        <v>-10.40339703</v>
      </c>
      <c r="T112" s="223">
        <f t="shared" si="211"/>
        <v>-8.947368421</v>
      </c>
      <c r="U112" s="223">
        <f t="shared" si="211"/>
        <v>-9.869646182</v>
      </c>
      <c r="V112" s="223">
        <f t="shared" si="211"/>
        <v>-9.278350515</v>
      </c>
      <c r="W112" s="223">
        <f t="shared" si="211"/>
        <v>0</v>
      </c>
      <c r="X112" s="223">
        <f t="shared" si="211"/>
        <v>0</v>
      </c>
      <c r="Y112" s="114">
        <f t="shared" si="211"/>
        <v>21.53695546</v>
      </c>
    </row>
    <row r="113" ht="15.75" customHeight="1">
      <c r="A113" s="171" t="s">
        <v>113</v>
      </c>
      <c r="B113" s="229">
        <f t="shared" ref="B113:L113" si="212">IF(ISBLANK(O20),IF(B93="","","***"),B93/O20*100)</f>
        <v>-38.35227273</v>
      </c>
      <c r="C113" s="229">
        <f t="shared" si="212"/>
        <v>0.4115226337</v>
      </c>
      <c r="D113" s="229">
        <f t="shared" si="212"/>
        <v>1.269393512</v>
      </c>
      <c r="E113" s="229">
        <f t="shared" si="212"/>
        <v>2.924451665</v>
      </c>
      <c r="F113" s="229">
        <f t="shared" si="212"/>
        <v>14.28571429</v>
      </c>
      <c r="G113" s="229">
        <f t="shared" si="212"/>
        <v>4.545454545</v>
      </c>
      <c r="H113" s="229">
        <f t="shared" si="212"/>
        <v>24.58471761</v>
      </c>
      <c r="I113" s="229">
        <f t="shared" si="212"/>
        <v>5.263157895</v>
      </c>
      <c r="J113" s="229">
        <f t="shared" si="212"/>
        <v>18.18181818</v>
      </c>
      <c r="K113" s="229">
        <f t="shared" si="212"/>
        <v>0</v>
      </c>
      <c r="L113" s="121">
        <f t="shared" si="212"/>
        <v>-2.034883721</v>
      </c>
      <c r="N113" s="171" t="s">
        <v>113</v>
      </c>
      <c r="O113" s="229">
        <f t="shared" ref="O113:Y113" si="213">IF(ISBLANK(AB20),"",O93/AB20*100)</f>
        <v>1785.714286</v>
      </c>
      <c r="P113" s="229">
        <f t="shared" si="213"/>
        <v>184.2105263</v>
      </c>
      <c r="Q113" s="229">
        <f t="shared" si="213"/>
        <v>12.53968254</v>
      </c>
      <c r="R113" s="229">
        <f t="shared" si="213"/>
        <v>-2.841357537</v>
      </c>
      <c r="S113" s="229">
        <f t="shared" si="213"/>
        <v>-2.777777778</v>
      </c>
      <c r="T113" s="229">
        <f t="shared" si="213"/>
        <v>4.160688666</v>
      </c>
      <c r="U113" s="229">
        <f t="shared" si="213"/>
        <v>-2.588996764</v>
      </c>
      <c r="V113" s="229">
        <f t="shared" si="213"/>
        <v>-17.39130435</v>
      </c>
      <c r="W113" s="229">
        <f t="shared" si="213"/>
        <v>-15.38461538</v>
      </c>
      <c r="X113" s="229" t="str">
        <f t="shared" si="213"/>
        <v/>
      </c>
      <c r="Y113" s="121">
        <f t="shared" si="213"/>
        <v>32.27589522</v>
      </c>
    </row>
    <row r="114" ht="15.75" customHeight="1">
      <c r="A114" s="189" t="s">
        <v>13</v>
      </c>
      <c r="B114" s="236">
        <f t="shared" ref="B114:L114" si="214">IF(ISBLANK(O21),IF(B94="","","***"),B94/O21*100)</f>
        <v>-52.29184472</v>
      </c>
      <c r="C114" s="236">
        <f t="shared" si="214"/>
        <v>-13.08701657</v>
      </c>
      <c r="D114" s="236">
        <f t="shared" si="214"/>
        <v>-7.804144385</v>
      </c>
      <c r="E114" s="236">
        <f t="shared" si="214"/>
        <v>-4.950846255</v>
      </c>
      <c r="F114" s="236">
        <f t="shared" si="214"/>
        <v>-4.809372775</v>
      </c>
      <c r="G114" s="236">
        <f t="shared" si="214"/>
        <v>-6.024739699</v>
      </c>
      <c r="H114" s="236">
        <f t="shared" si="214"/>
        <v>-3.432377049</v>
      </c>
      <c r="I114" s="236">
        <f t="shared" si="214"/>
        <v>-0.5235602094</v>
      </c>
      <c r="J114" s="236">
        <f t="shared" si="214"/>
        <v>-10.15228426</v>
      </c>
      <c r="K114" s="236">
        <f t="shared" si="214"/>
        <v>-25</v>
      </c>
      <c r="L114" s="118">
        <f t="shared" si="214"/>
        <v>-16.97699093</v>
      </c>
      <c r="N114" s="189" t="s">
        <v>13</v>
      </c>
      <c r="O114" s="236">
        <f t="shared" ref="O114:Y114" si="215">IF(ISBLANK(AB21),"",O94/AB21*100)</f>
        <v>1560.268857</v>
      </c>
      <c r="P114" s="236">
        <f t="shared" si="215"/>
        <v>203.3519553</v>
      </c>
      <c r="Q114" s="236">
        <f t="shared" si="215"/>
        <v>17.57540033</v>
      </c>
      <c r="R114" s="236">
        <f t="shared" si="215"/>
        <v>0.1675041876</v>
      </c>
      <c r="S114" s="236">
        <f t="shared" si="215"/>
        <v>-6.301552644</v>
      </c>
      <c r="T114" s="236">
        <f t="shared" si="215"/>
        <v>-9.078404402</v>
      </c>
      <c r="U114" s="236">
        <f t="shared" si="215"/>
        <v>-10.96244488</v>
      </c>
      <c r="V114" s="236">
        <f t="shared" si="215"/>
        <v>-11.57407407</v>
      </c>
      <c r="W114" s="236">
        <f t="shared" si="215"/>
        <v>-1.5</v>
      </c>
      <c r="X114" s="236">
        <f t="shared" si="215"/>
        <v>33.33333333</v>
      </c>
      <c r="Y114" s="118">
        <f t="shared" si="215"/>
        <v>36.20855767</v>
      </c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O40:Y40"/>
    <mergeCell ref="AB40:AL40"/>
    <mergeCell ref="B57:L57"/>
    <mergeCell ref="O57:Y57"/>
    <mergeCell ref="AB57:AL57"/>
    <mergeCell ref="B78:L78"/>
    <mergeCell ref="O78:Y78"/>
    <mergeCell ref="B98:L98"/>
    <mergeCell ref="O98:Y98"/>
    <mergeCell ref="B5:L5"/>
    <mergeCell ref="O5:Y5"/>
    <mergeCell ref="AB5:AL5"/>
    <mergeCell ref="B23:L23"/>
    <mergeCell ref="O23:Y23"/>
    <mergeCell ref="AB23:AL23"/>
    <mergeCell ref="B40:L40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23.57"/>
    <col customWidth="1" min="2" max="13" width="9.14"/>
    <col customWidth="1" min="14" max="14" width="11.0"/>
    <col customWidth="1" min="15" max="15" width="9.14"/>
    <col customWidth="1" min="16" max="16" width="13.0"/>
    <col customWidth="1" min="17" max="17" width="9.43"/>
    <col customWidth="1" min="18" max="18" width="7.86"/>
    <col customWidth="1" min="19" max="20" width="6.29"/>
    <col customWidth="1" min="21" max="21" width="7.29"/>
    <col customWidth="1" min="22" max="23" width="8.29"/>
    <col customWidth="1" min="24" max="24" width="9.29"/>
    <col customWidth="1" min="25" max="25" width="10.29"/>
    <col customWidth="1" min="26" max="26" width="5.57"/>
    <col customWidth="1" min="27" max="27" width="9.57"/>
    <col customWidth="1" min="28" max="28" width="7.57"/>
    <col customWidth="1" min="29" max="29" width="9.86"/>
    <col customWidth="1" min="30" max="30" width="9.14"/>
    <col customWidth="1" min="31" max="31" width="20.29"/>
    <col customWidth="1" min="32" max="32" width="9.43"/>
    <col customWidth="1" min="33" max="33" width="7.86"/>
    <col customWidth="1" min="34" max="35" width="6.29"/>
    <col customWidth="1" min="36" max="36" width="7.29"/>
    <col customWidth="1" min="37" max="38" width="8.29"/>
    <col customWidth="1" min="39" max="39" width="9.29"/>
    <col customWidth="1" min="40" max="40" width="10.29"/>
    <col customWidth="1" min="41" max="41" width="6.43"/>
    <col customWidth="1" min="42" max="42" width="9.14"/>
  </cols>
  <sheetData>
    <row r="1">
      <c r="A1" s="170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70" t="s">
        <v>108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70" t="s">
        <v>109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>
      <c r="A2" s="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7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 t="s">
        <v>8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4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>
      <c r="A4" s="172"/>
      <c r="B4" s="174" t="s">
        <v>25</v>
      </c>
      <c r="C4" s="174" t="s">
        <v>28</v>
      </c>
      <c r="D4" s="174" t="s">
        <v>29</v>
      </c>
      <c r="E4" s="174" t="s">
        <v>30</v>
      </c>
      <c r="F4" s="174" t="s">
        <v>31</v>
      </c>
      <c r="G4" s="174" t="s">
        <v>32</v>
      </c>
      <c r="H4" s="174" t="s">
        <v>33</v>
      </c>
      <c r="I4" s="174" t="s">
        <v>34</v>
      </c>
      <c r="J4" s="174" t="s">
        <v>35</v>
      </c>
      <c r="K4" s="176" t="s">
        <v>112</v>
      </c>
      <c r="L4" s="10"/>
      <c r="M4" s="177" t="s">
        <v>42</v>
      </c>
      <c r="N4" s="178" t="s">
        <v>114</v>
      </c>
      <c r="O4" s="2"/>
      <c r="P4" s="172"/>
      <c r="Q4" s="174" t="s">
        <v>25</v>
      </c>
      <c r="R4" s="174" t="s">
        <v>28</v>
      </c>
      <c r="S4" s="174" t="s">
        <v>29</v>
      </c>
      <c r="T4" s="174" t="s">
        <v>30</v>
      </c>
      <c r="U4" s="174" t="s">
        <v>31</v>
      </c>
      <c r="V4" s="174" t="s">
        <v>32</v>
      </c>
      <c r="W4" s="174" t="s">
        <v>33</v>
      </c>
      <c r="X4" s="174" t="s">
        <v>34</v>
      </c>
      <c r="Y4" s="174" t="s">
        <v>35</v>
      </c>
      <c r="Z4" s="176" t="s">
        <v>42</v>
      </c>
      <c r="AA4" s="10"/>
      <c r="AB4" s="177" t="s">
        <v>45</v>
      </c>
      <c r="AC4" s="178" t="s">
        <v>115</v>
      </c>
      <c r="AD4" s="2"/>
      <c r="AE4" s="172"/>
      <c r="AF4" s="174" t="s">
        <v>25</v>
      </c>
      <c r="AG4" s="174" t="s">
        <v>28</v>
      </c>
      <c r="AH4" s="174" t="s">
        <v>29</v>
      </c>
      <c r="AI4" s="174" t="s">
        <v>30</v>
      </c>
      <c r="AJ4" s="174" t="s">
        <v>31</v>
      </c>
      <c r="AK4" s="174" t="s">
        <v>32</v>
      </c>
      <c r="AL4" s="174" t="s">
        <v>33</v>
      </c>
      <c r="AM4" s="174" t="s">
        <v>34</v>
      </c>
      <c r="AN4" s="174" t="s">
        <v>35</v>
      </c>
      <c r="AO4" s="176" t="s">
        <v>13</v>
      </c>
      <c r="AP4" s="10"/>
    </row>
    <row r="5">
      <c r="A5" s="180" t="s">
        <v>116</v>
      </c>
      <c r="B5" s="182" t="s">
        <v>21</v>
      </c>
      <c r="C5" s="155"/>
      <c r="D5" s="155"/>
      <c r="E5" s="155"/>
      <c r="F5" s="155"/>
      <c r="G5" s="155"/>
      <c r="H5" s="155"/>
      <c r="I5" s="155"/>
      <c r="J5" s="183"/>
      <c r="K5" s="184" t="s">
        <v>117</v>
      </c>
      <c r="L5" s="185" t="s">
        <v>118</v>
      </c>
      <c r="M5" s="187"/>
      <c r="N5" s="188"/>
      <c r="O5" s="2"/>
      <c r="P5" s="180" t="s">
        <v>116</v>
      </c>
      <c r="Q5" s="182" t="s">
        <v>21</v>
      </c>
      <c r="R5" s="155"/>
      <c r="S5" s="155"/>
      <c r="T5" s="155"/>
      <c r="U5" s="155"/>
      <c r="V5" s="155"/>
      <c r="W5" s="155"/>
      <c r="X5" s="155"/>
      <c r="Y5" s="183"/>
      <c r="Z5" s="184" t="s">
        <v>117</v>
      </c>
      <c r="AA5" s="185" t="s">
        <v>118</v>
      </c>
      <c r="AB5" s="187"/>
      <c r="AC5" s="188"/>
      <c r="AD5" s="2"/>
      <c r="AE5" s="180" t="s">
        <v>116</v>
      </c>
      <c r="AF5" s="182" t="s">
        <v>21</v>
      </c>
      <c r="AG5" s="155"/>
      <c r="AH5" s="155"/>
      <c r="AI5" s="155"/>
      <c r="AJ5" s="155"/>
      <c r="AK5" s="155"/>
      <c r="AL5" s="155"/>
      <c r="AM5" s="155"/>
      <c r="AN5" s="156"/>
      <c r="AO5" s="190" t="s">
        <v>117</v>
      </c>
      <c r="AP5" s="192" t="s">
        <v>118</v>
      </c>
    </row>
    <row r="6">
      <c r="A6" s="194" t="s">
        <v>119</v>
      </c>
      <c r="B6" s="196"/>
      <c r="C6" s="196"/>
      <c r="D6" s="196"/>
      <c r="E6" s="196"/>
      <c r="F6" s="196"/>
      <c r="G6" s="196"/>
      <c r="H6" s="196"/>
      <c r="I6" s="196"/>
      <c r="J6" s="198"/>
      <c r="K6" s="200" t="str">
        <f t="shared" ref="K6:K61" si="1">IF(SUM(B6:J6)=0,"",SUM(B6:J6))</f>
        <v/>
      </c>
      <c r="L6" s="201" t="str">
        <f t="shared" ref="L6:L61" si="2">IF(K6="","",K6*100/$K$62)</f>
        <v/>
      </c>
      <c r="M6" s="200">
        <f t="shared" ref="M6:M61" si="3">IF(ISBLANK(Z6),"",Z6)</f>
        <v>2</v>
      </c>
      <c r="N6" s="204">
        <f t="shared" ref="N6:N61" si="4">IF(K6="",0,K6)-IF(M6="",0,M6)</f>
        <v>-2</v>
      </c>
      <c r="O6" s="2"/>
      <c r="P6" s="194" t="s">
        <v>119</v>
      </c>
      <c r="Q6" s="196">
        <v>2.0</v>
      </c>
      <c r="R6" s="196"/>
      <c r="S6" s="196"/>
      <c r="T6" s="196"/>
      <c r="U6" s="196"/>
      <c r="V6" s="196"/>
      <c r="W6" s="196"/>
      <c r="X6" s="196"/>
      <c r="Y6" s="198"/>
      <c r="Z6" s="200">
        <v>2.0</v>
      </c>
      <c r="AA6" s="201">
        <f t="shared" ref="AA6:AA9" si="5">IF(ISBLANK(Z6),"",Z6*100/$Z$62)</f>
        <v>0.06711409396</v>
      </c>
      <c r="AB6" s="200" t="str">
        <f t="shared" ref="AB6:AB9" si="6">IF(ISBLANK(AO6),"",AO6)</f>
        <v/>
      </c>
      <c r="AC6" s="204">
        <f t="shared" ref="AC6:AC9" si="7">Z6-IF(AB6="",0,AB6)</f>
        <v>2</v>
      </c>
      <c r="AD6" s="2"/>
      <c r="AE6" s="194" t="s">
        <v>119</v>
      </c>
      <c r="AF6" s="196"/>
      <c r="AG6" s="196"/>
      <c r="AH6" s="196"/>
      <c r="AI6" s="196"/>
      <c r="AJ6" s="196"/>
      <c r="AK6" s="196"/>
      <c r="AL6" s="196"/>
      <c r="AM6" s="196"/>
      <c r="AN6" s="198"/>
      <c r="AO6" s="200"/>
      <c r="AP6" s="201"/>
    </row>
    <row r="7">
      <c r="A7" s="210" t="s">
        <v>121</v>
      </c>
      <c r="B7" s="212">
        <v>8.0</v>
      </c>
      <c r="C7" s="212">
        <v>7.0</v>
      </c>
      <c r="D7" s="212">
        <v>16.0</v>
      </c>
      <c r="E7" s="212">
        <v>11.0</v>
      </c>
      <c r="F7" s="212">
        <v>14.0</v>
      </c>
      <c r="G7" s="212">
        <v>21.0</v>
      </c>
      <c r="H7" s="212">
        <v>8.0</v>
      </c>
      <c r="I7" s="212">
        <v>1.0</v>
      </c>
      <c r="J7" s="213"/>
      <c r="K7" s="215">
        <f t="shared" si="1"/>
        <v>86</v>
      </c>
      <c r="L7" s="216">
        <f t="shared" si="2"/>
        <v>3.599832566</v>
      </c>
      <c r="M7" s="215">
        <f t="shared" si="3"/>
        <v>77</v>
      </c>
      <c r="N7" s="217">
        <f t="shared" si="4"/>
        <v>9</v>
      </c>
      <c r="O7" s="2"/>
      <c r="P7" s="210" t="s">
        <v>121</v>
      </c>
      <c r="Q7" s="212">
        <v>13.0</v>
      </c>
      <c r="R7" s="212">
        <v>10.0</v>
      </c>
      <c r="S7" s="212">
        <v>14.0</v>
      </c>
      <c r="T7" s="212">
        <v>12.0</v>
      </c>
      <c r="U7" s="212">
        <v>12.0</v>
      </c>
      <c r="V7" s="212">
        <v>7.0</v>
      </c>
      <c r="W7" s="212">
        <v>7.0</v>
      </c>
      <c r="X7" s="212">
        <v>2.0</v>
      </c>
      <c r="Y7" s="213"/>
      <c r="Z7" s="215">
        <v>77.0</v>
      </c>
      <c r="AA7" s="216">
        <f t="shared" si="5"/>
        <v>2.583892617</v>
      </c>
      <c r="AB7" s="215">
        <f t="shared" si="6"/>
        <v>43</v>
      </c>
      <c r="AC7" s="217">
        <f t="shared" si="7"/>
        <v>34</v>
      </c>
      <c r="AD7" s="2"/>
      <c r="AE7" s="210" t="s">
        <v>121</v>
      </c>
      <c r="AF7" s="220">
        <v>4.0</v>
      </c>
      <c r="AG7" s="220">
        <v>2.0</v>
      </c>
      <c r="AH7" s="220">
        <v>9.0</v>
      </c>
      <c r="AI7" s="220">
        <v>4.0</v>
      </c>
      <c r="AJ7" s="220">
        <v>10.0</v>
      </c>
      <c r="AK7" s="220">
        <v>7.0</v>
      </c>
      <c r="AL7" s="220">
        <v>6.0</v>
      </c>
      <c r="AM7" s="220">
        <v>1.0</v>
      </c>
      <c r="AN7" s="220"/>
      <c r="AO7" s="215">
        <v>43.0</v>
      </c>
      <c r="AP7" s="216">
        <f>AO7*100/$AO$62</f>
        <v>3.053977273</v>
      </c>
    </row>
    <row r="8">
      <c r="A8" s="210" t="s">
        <v>122</v>
      </c>
      <c r="B8" s="212"/>
      <c r="C8" s="212"/>
      <c r="D8" s="212"/>
      <c r="E8" s="212"/>
      <c r="F8" s="212"/>
      <c r="G8" s="212"/>
      <c r="H8" s="212"/>
      <c r="I8" s="212"/>
      <c r="J8" s="213"/>
      <c r="K8" s="215" t="str">
        <f t="shared" si="1"/>
        <v/>
      </c>
      <c r="L8" s="216" t="str">
        <f t="shared" si="2"/>
        <v/>
      </c>
      <c r="M8" s="215">
        <f t="shared" si="3"/>
        <v>1</v>
      </c>
      <c r="N8" s="217">
        <f t="shared" si="4"/>
        <v>-1</v>
      </c>
      <c r="O8" s="2"/>
      <c r="P8" s="210" t="s">
        <v>122</v>
      </c>
      <c r="Q8" s="212">
        <v>1.0</v>
      </c>
      <c r="R8" s="212"/>
      <c r="S8" s="212"/>
      <c r="T8" s="212"/>
      <c r="U8" s="212"/>
      <c r="V8" s="212"/>
      <c r="W8" s="212"/>
      <c r="X8" s="212"/>
      <c r="Y8" s="213"/>
      <c r="Z8" s="215">
        <v>1.0</v>
      </c>
      <c r="AA8" s="216">
        <f t="shared" si="5"/>
        <v>0.03355704698</v>
      </c>
      <c r="AB8" s="215" t="str">
        <f t="shared" si="6"/>
        <v/>
      </c>
      <c r="AC8" s="217">
        <f t="shared" si="7"/>
        <v>1</v>
      </c>
      <c r="AD8" s="2"/>
      <c r="AE8" s="210" t="s">
        <v>122</v>
      </c>
      <c r="AF8" s="224"/>
      <c r="AG8" s="224"/>
      <c r="AH8" s="224"/>
      <c r="AI8" s="224"/>
      <c r="AJ8" s="224"/>
      <c r="AK8" s="224"/>
      <c r="AL8" s="224"/>
      <c r="AM8" s="224"/>
      <c r="AN8" s="224"/>
      <c r="AO8" s="215"/>
      <c r="AP8" s="216"/>
    </row>
    <row r="9">
      <c r="A9" s="210" t="s">
        <v>123</v>
      </c>
      <c r="B9" s="212">
        <v>1.0</v>
      </c>
      <c r="C9" s="212">
        <v>1.0</v>
      </c>
      <c r="D9" s="212"/>
      <c r="E9" s="212"/>
      <c r="F9" s="212"/>
      <c r="G9" s="212"/>
      <c r="H9" s="212"/>
      <c r="I9" s="212"/>
      <c r="J9" s="213"/>
      <c r="K9" s="215">
        <f t="shared" si="1"/>
        <v>2</v>
      </c>
      <c r="L9" s="216">
        <f t="shared" si="2"/>
        <v>0.08371703642</v>
      </c>
      <c r="M9" s="215">
        <f t="shared" si="3"/>
        <v>1</v>
      </c>
      <c r="N9" s="217">
        <f t="shared" si="4"/>
        <v>1</v>
      </c>
      <c r="O9" s="2"/>
      <c r="P9" s="210" t="s">
        <v>123</v>
      </c>
      <c r="Q9" s="212">
        <v>1.0</v>
      </c>
      <c r="R9" s="212"/>
      <c r="S9" s="212"/>
      <c r="T9" s="212"/>
      <c r="U9" s="212"/>
      <c r="V9" s="212"/>
      <c r="W9" s="212"/>
      <c r="X9" s="212"/>
      <c r="Y9" s="213"/>
      <c r="Z9" s="215">
        <v>1.0</v>
      </c>
      <c r="AA9" s="216">
        <f t="shared" si="5"/>
        <v>0.03355704698</v>
      </c>
      <c r="AB9" s="215" t="str">
        <f t="shared" si="6"/>
        <v/>
      </c>
      <c r="AC9" s="217">
        <f t="shared" si="7"/>
        <v>1</v>
      </c>
      <c r="AD9" s="2"/>
      <c r="AE9" s="210" t="s">
        <v>123</v>
      </c>
      <c r="AF9" s="224"/>
      <c r="AG9" s="224"/>
      <c r="AH9" s="224"/>
      <c r="AI9" s="224"/>
      <c r="AJ9" s="224"/>
      <c r="AK9" s="224"/>
      <c r="AL9" s="224"/>
      <c r="AM9" s="224"/>
      <c r="AN9" s="224"/>
      <c r="AO9" s="215"/>
      <c r="AP9" s="216"/>
    </row>
    <row r="10">
      <c r="A10" s="210" t="s">
        <v>124</v>
      </c>
      <c r="B10" s="212"/>
      <c r="C10" s="212"/>
      <c r="D10" s="212">
        <v>1.0</v>
      </c>
      <c r="E10" s="212"/>
      <c r="F10" s="212"/>
      <c r="G10" s="212"/>
      <c r="H10" s="212"/>
      <c r="I10" s="212"/>
      <c r="J10" s="213"/>
      <c r="K10" s="215">
        <f t="shared" si="1"/>
        <v>1</v>
      </c>
      <c r="L10" s="216">
        <f t="shared" si="2"/>
        <v>0.04185851821</v>
      </c>
      <c r="M10" s="215" t="str">
        <f t="shared" si="3"/>
        <v/>
      </c>
      <c r="N10" s="217">
        <f t="shared" si="4"/>
        <v>1</v>
      </c>
      <c r="O10" s="2"/>
      <c r="P10" s="210" t="s">
        <v>124</v>
      </c>
      <c r="Q10" s="212"/>
      <c r="R10" s="212"/>
      <c r="S10" s="212"/>
      <c r="T10" s="212"/>
      <c r="U10" s="212"/>
      <c r="V10" s="212"/>
      <c r="W10" s="212"/>
      <c r="X10" s="212"/>
      <c r="Y10" s="213"/>
      <c r="Z10" s="215"/>
      <c r="AA10" s="216"/>
      <c r="AB10" s="215"/>
      <c r="AC10" s="217"/>
      <c r="AD10" s="2"/>
      <c r="AE10" s="210" t="s">
        <v>124</v>
      </c>
      <c r="AF10" s="224"/>
      <c r="AG10" s="224"/>
      <c r="AH10" s="224"/>
      <c r="AI10" s="224"/>
      <c r="AJ10" s="224"/>
      <c r="AK10" s="224"/>
      <c r="AL10" s="224"/>
      <c r="AM10" s="224"/>
      <c r="AN10" s="224"/>
      <c r="AO10" s="215"/>
      <c r="AP10" s="216"/>
    </row>
    <row r="11">
      <c r="A11" s="210" t="s">
        <v>126</v>
      </c>
      <c r="B11" s="212">
        <v>10.0</v>
      </c>
      <c r="C11" s="212">
        <v>2.0</v>
      </c>
      <c r="D11" s="212">
        <v>9.0</v>
      </c>
      <c r="E11" s="212">
        <v>4.0</v>
      </c>
      <c r="F11" s="212">
        <v>6.0</v>
      </c>
      <c r="G11" s="212">
        <v>6.0</v>
      </c>
      <c r="H11" s="212">
        <v>1.0</v>
      </c>
      <c r="I11" s="226"/>
      <c r="J11" s="213"/>
      <c r="K11" s="215">
        <f t="shared" si="1"/>
        <v>38</v>
      </c>
      <c r="L11" s="216">
        <f t="shared" si="2"/>
        <v>1.590623692</v>
      </c>
      <c r="M11" s="215">
        <f t="shared" si="3"/>
        <v>24</v>
      </c>
      <c r="N11" s="217">
        <f t="shared" si="4"/>
        <v>14</v>
      </c>
      <c r="O11" s="2"/>
      <c r="P11" s="210" t="s">
        <v>126</v>
      </c>
      <c r="Q11" s="212">
        <v>9.0</v>
      </c>
      <c r="R11" s="212">
        <v>1.0</v>
      </c>
      <c r="S11" s="212">
        <v>4.0</v>
      </c>
      <c r="T11" s="212">
        <v>3.0</v>
      </c>
      <c r="U11" s="212">
        <v>3.0</v>
      </c>
      <c r="V11" s="212">
        <v>3.0</v>
      </c>
      <c r="W11" s="212">
        <v>1.0</v>
      </c>
      <c r="X11" s="226"/>
      <c r="Y11" s="213"/>
      <c r="Z11" s="215">
        <v>24.0</v>
      </c>
      <c r="AA11" s="216">
        <f t="shared" ref="AA11:AA18" si="8">IF(ISBLANK(Z11),"",Z11*100/$Z$62)</f>
        <v>0.8053691275</v>
      </c>
      <c r="AB11" s="215">
        <f t="shared" ref="AB11:AB18" si="9">IF(ISBLANK(AO11),"",AO11)</f>
        <v>11</v>
      </c>
      <c r="AC11" s="217">
        <f t="shared" ref="AC11:AC18" si="10">Z11-IF(AB11="",0,AB11)</f>
        <v>13</v>
      </c>
      <c r="AD11" s="2"/>
      <c r="AE11" s="210" t="s">
        <v>126</v>
      </c>
      <c r="AF11" s="224">
        <v>1.0</v>
      </c>
      <c r="AG11" s="224"/>
      <c r="AH11" s="224">
        <v>3.0</v>
      </c>
      <c r="AI11" s="224">
        <v>4.0</v>
      </c>
      <c r="AJ11" s="224"/>
      <c r="AK11" s="224">
        <v>1.0</v>
      </c>
      <c r="AL11" s="224">
        <v>2.0</v>
      </c>
      <c r="AM11" s="224"/>
      <c r="AN11" s="224"/>
      <c r="AO11" s="215">
        <v>11.0</v>
      </c>
      <c r="AP11" s="216">
        <f t="shared" ref="AP11:AP13" si="11">AO11*100/$AO$62</f>
        <v>0.78125</v>
      </c>
    </row>
    <row r="12">
      <c r="A12" s="210" t="s">
        <v>127</v>
      </c>
      <c r="B12" s="212">
        <v>1.0</v>
      </c>
      <c r="C12" s="212"/>
      <c r="D12" s="212"/>
      <c r="E12" s="212">
        <v>2.0</v>
      </c>
      <c r="F12" s="212">
        <v>1.0</v>
      </c>
      <c r="G12" s="212">
        <v>2.0</v>
      </c>
      <c r="H12" s="212"/>
      <c r="I12" s="212"/>
      <c r="J12" s="213"/>
      <c r="K12" s="215">
        <f t="shared" si="1"/>
        <v>6</v>
      </c>
      <c r="L12" s="216">
        <f t="shared" si="2"/>
        <v>0.2511511093</v>
      </c>
      <c r="M12" s="215">
        <f t="shared" si="3"/>
        <v>6</v>
      </c>
      <c r="N12" s="217">
        <f t="shared" si="4"/>
        <v>0</v>
      </c>
      <c r="O12" s="2"/>
      <c r="P12" s="210" t="s">
        <v>127</v>
      </c>
      <c r="Q12" s="212">
        <v>3.0</v>
      </c>
      <c r="R12" s="212"/>
      <c r="S12" s="212">
        <v>1.0</v>
      </c>
      <c r="T12" s="212">
        <v>1.0</v>
      </c>
      <c r="U12" s="212"/>
      <c r="V12" s="212">
        <v>1.0</v>
      </c>
      <c r="W12" s="212"/>
      <c r="X12" s="212"/>
      <c r="Y12" s="213"/>
      <c r="Z12" s="215">
        <v>6.0</v>
      </c>
      <c r="AA12" s="216">
        <f t="shared" si="8"/>
        <v>0.2013422819</v>
      </c>
      <c r="AB12" s="215">
        <f t="shared" si="9"/>
        <v>2</v>
      </c>
      <c r="AC12" s="217">
        <f t="shared" si="10"/>
        <v>4</v>
      </c>
      <c r="AD12" s="2"/>
      <c r="AE12" s="210" t="s">
        <v>127</v>
      </c>
      <c r="AF12" s="224"/>
      <c r="AG12" s="224"/>
      <c r="AH12" s="224"/>
      <c r="AI12" s="224">
        <v>1.0</v>
      </c>
      <c r="AJ12" s="224"/>
      <c r="AK12" s="224">
        <v>1.0</v>
      </c>
      <c r="AL12" s="224"/>
      <c r="AM12" s="224"/>
      <c r="AN12" s="224"/>
      <c r="AO12" s="215">
        <v>2.0</v>
      </c>
      <c r="AP12" s="216">
        <f t="shared" si="11"/>
        <v>0.1420454545</v>
      </c>
    </row>
    <row r="13">
      <c r="A13" s="210" t="s">
        <v>128</v>
      </c>
      <c r="B13" s="212">
        <v>1.0</v>
      </c>
      <c r="C13" s="212">
        <v>3.0</v>
      </c>
      <c r="D13" s="212"/>
      <c r="E13" s="212">
        <v>2.0</v>
      </c>
      <c r="F13" s="212">
        <v>5.0</v>
      </c>
      <c r="G13" s="212">
        <v>3.0</v>
      </c>
      <c r="H13" s="212">
        <v>1.0</v>
      </c>
      <c r="I13" s="212">
        <v>1.0</v>
      </c>
      <c r="J13" s="213"/>
      <c r="K13" s="215">
        <f t="shared" si="1"/>
        <v>16</v>
      </c>
      <c r="L13" s="216">
        <f t="shared" si="2"/>
        <v>0.6697362913</v>
      </c>
      <c r="M13" s="215">
        <f t="shared" si="3"/>
        <v>27</v>
      </c>
      <c r="N13" s="217">
        <f t="shared" si="4"/>
        <v>-11</v>
      </c>
      <c r="O13" s="2"/>
      <c r="P13" s="210" t="s">
        <v>128</v>
      </c>
      <c r="Q13" s="212">
        <v>9.0</v>
      </c>
      <c r="R13" s="212">
        <v>3.0</v>
      </c>
      <c r="S13" s="212">
        <v>4.0</v>
      </c>
      <c r="T13" s="212">
        <v>2.0</v>
      </c>
      <c r="U13" s="212">
        <v>5.0</v>
      </c>
      <c r="V13" s="212">
        <v>2.0</v>
      </c>
      <c r="W13" s="212">
        <v>1.0</v>
      </c>
      <c r="X13" s="212">
        <v>1.0</v>
      </c>
      <c r="Y13" s="213"/>
      <c r="Z13" s="215">
        <v>27.0</v>
      </c>
      <c r="AA13" s="216">
        <f t="shared" si="8"/>
        <v>0.9060402685</v>
      </c>
      <c r="AB13" s="215">
        <f t="shared" si="9"/>
        <v>9</v>
      </c>
      <c r="AC13" s="217">
        <f t="shared" si="10"/>
        <v>18</v>
      </c>
      <c r="AD13" s="2"/>
      <c r="AE13" s="210" t="s">
        <v>128</v>
      </c>
      <c r="AF13" s="224"/>
      <c r="AG13" s="224"/>
      <c r="AH13" s="224">
        <v>1.0</v>
      </c>
      <c r="AI13" s="224">
        <v>3.0</v>
      </c>
      <c r="AJ13" s="224">
        <v>3.0</v>
      </c>
      <c r="AK13" s="224">
        <v>1.0</v>
      </c>
      <c r="AL13" s="224"/>
      <c r="AM13" s="224">
        <v>1.0</v>
      </c>
      <c r="AN13" s="224"/>
      <c r="AO13" s="215">
        <v>9.0</v>
      </c>
      <c r="AP13" s="216">
        <f t="shared" si="11"/>
        <v>0.6392045455</v>
      </c>
    </row>
    <row r="14">
      <c r="A14" s="210" t="s">
        <v>129</v>
      </c>
      <c r="B14" s="212"/>
      <c r="C14" s="212"/>
      <c r="D14" s="212"/>
      <c r="E14" s="212"/>
      <c r="F14" s="212"/>
      <c r="G14" s="212"/>
      <c r="H14" s="212"/>
      <c r="I14" s="212"/>
      <c r="J14" s="213"/>
      <c r="K14" s="215" t="str">
        <f t="shared" si="1"/>
        <v/>
      </c>
      <c r="L14" s="216" t="str">
        <f t="shared" si="2"/>
        <v/>
      </c>
      <c r="M14" s="215">
        <f t="shared" si="3"/>
        <v>1</v>
      </c>
      <c r="N14" s="217">
        <f t="shared" si="4"/>
        <v>-1</v>
      </c>
      <c r="O14" s="2"/>
      <c r="P14" s="210" t="s">
        <v>129</v>
      </c>
      <c r="Q14" s="212">
        <v>1.0</v>
      </c>
      <c r="R14" s="212"/>
      <c r="S14" s="212"/>
      <c r="T14" s="212"/>
      <c r="U14" s="212"/>
      <c r="V14" s="212"/>
      <c r="W14" s="212"/>
      <c r="X14" s="212"/>
      <c r="Y14" s="213"/>
      <c r="Z14" s="215">
        <v>1.0</v>
      </c>
      <c r="AA14" s="216">
        <f t="shared" si="8"/>
        <v>0.03355704698</v>
      </c>
      <c r="AB14" s="215" t="str">
        <f t="shared" si="9"/>
        <v/>
      </c>
      <c r="AC14" s="217">
        <f t="shared" si="10"/>
        <v>1</v>
      </c>
      <c r="AD14" s="2"/>
      <c r="AE14" s="210" t="s">
        <v>129</v>
      </c>
      <c r="AF14" s="224"/>
      <c r="AG14" s="224"/>
      <c r="AH14" s="224"/>
      <c r="AI14" s="224"/>
      <c r="AJ14" s="224"/>
      <c r="AK14" s="224"/>
      <c r="AL14" s="224"/>
      <c r="AM14" s="224"/>
      <c r="AN14" s="224"/>
      <c r="AO14" s="215"/>
      <c r="AP14" s="216"/>
    </row>
    <row r="15">
      <c r="A15" s="210" t="s">
        <v>130</v>
      </c>
      <c r="B15" s="212"/>
      <c r="C15" s="212"/>
      <c r="D15" s="212"/>
      <c r="E15" s="212"/>
      <c r="F15" s="212"/>
      <c r="G15" s="212"/>
      <c r="H15" s="212"/>
      <c r="I15" s="212"/>
      <c r="J15" s="213"/>
      <c r="K15" s="215" t="str">
        <f t="shared" si="1"/>
        <v/>
      </c>
      <c r="L15" s="216" t="str">
        <f t="shared" si="2"/>
        <v/>
      </c>
      <c r="M15" s="215">
        <f t="shared" si="3"/>
        <v>1</v>
      </c>
      <c r="N15" s="217">
        <f t="shared" si="4"/>
        <v>-1</v>
      </c>
      <c r="O15" s="2"/>
      <c r="P15" s="210" t="s">
        <v>130</v>
      </c>
      <c r="Q15" s="212">
        <v>1.0</v>
      </c>
      <c r="R15" s="212"/>
      <c r="S15" s="212"/>
      <c r="T15" s="212"/>
      <c r="U15" s="212"/>
      <c r="V15" s="212"/>
      <c r="W15" s="212"/>
      <c r="X15" s="212"/>
      <c r="Y15" s="213"/>
      <c r="Z15" s="215">
        <v>1.0</v>
      </c>
      <c r="AA15" s="216">
        <f t="shared" si="8"/>
        <v>0.03355704698</v>
      </c>
      <c r="AB15" s="215">
        <f t="shared" si="9"/>
        <v>2</v>
      </c>
      <c r="AC15" s="217">
        <f t="shared" si="10"/>
        <v>-1</v>
      </c>
      <c r="AD15" s="2"/>
      <c r="AE15" s="210" t="s">
        <v>130</v>
      </c>
      <c r="AF15" s="224"/>
      <c r="AG15" s="224"/>
      <c r="AH15" s="224"/>
      <c r="AI15" s="224"/>
      <c r="AJ15" s="224">
        <v>1.0</v>
      </c>
      <c r="AK15" s="224">
        <v>1.0</v>
      </c>
      <c r="AL15" s="224"/>
      <c r="AM15" s="224"/>
      <c r="AN15" s="224"/>
      <c r="AO15" s="215">
        <v>2.0</v>
      </c>
      <c r="AP15" s="216">
        <f>AO15*100/$AO$62</f>
        <v>0.1420454545</v>
      </c>
    </row>
    <row r="16">
      <c r="A16" s="210" t="s">
        <v>131</v>
      </c>
      <c r="B16" s="212"/>
      <c r="C16" s="212"/>
      <c r="D16" s="212"/>
      <c r="E16" s="212"/>
      <c r="F16" s="212"/>
      <c r="G16" s="212"/>
      <c r="H16" s="212"/>
      <c r="I16" s="212"/>
      <c r="J16" s="213"/>
      <c r="K16" s="215" t="str">
        <f t="shared" si="1"/>
        <v/>
      </c>
      <c r="L16" s="216" t="str">
        <f t="shared" si="2"/>
        <v/>
      </c>
      <c r="M16" s="215">
        <f t="shared" si="3"/>
        <v>1</v>
      </c>
      <c r="N16" s="217">
        <f t="shared" si="4"/>
        <v>-1</v>
      </c>
      <c r="O16" s="2"/>
      <c r="P16" s="210" t="s">
        <v>131</v>
      </c>
      <c r="Q16" s="212">
        <v>1.0</v>
      </c>
      <c r="R16" s="212"/>
      <c r="S16" s="212"/>
      <c r="T16" s="212"/>
      <c r="U16" s="212"/>
      <c r="V16" s="212"/>
      <c r="W16" s="212"/>
      <c r="X16" s="212"/>
      <c r="Y16" s="213"/>
      <c r="Z16" s="215">
        <v>1.0</v>
      </c>
      <c r="AA16" s="216">
        <f t="shared" si="8"/>
        <v>0.03355704698</v>
      </c>
      <c r="AB16" s="215" t="str">
        <f t="shared" si="9"/>
        <v/>
      </c>
      <c r="AC16" s="217">
        <f t="shared" si="10"/>
        <v>1</v>
      </c>
      <c r="AD16" s="2"/>
      <c r="AE16" s="210" t="s">
        <v>131</v>
      </c>
      <c r="AF16" s="224"/>
      <c r="AG16" s="224"/>
      <c r="AH16" s="224"/>
      <c r="AI16" s="224"/>
      <c r="AJ16" s="224"/>
      <c r="AK16" s="224"/>
      <c r="AL16" s="224"/>
      <c r="AM16" s="224"/>
      <c r="AN16" s="224"/>
      <c r="AO16" s="215"/>
      <c r="AP16" s="216"/>
    </row>
    <row r="17">
      <c r="A17" s="210" t="s">
        <v>132</v>
      </c>
      <c r="B17" s="212"/>
      <c r="C17" s="212"/>
      <c r="D17" s="212"/>
      <c r="E17" s="212"/>
      <c r="F17" s="212"/>
      <c r="G17" s="212"/>
      <c r="H17" s="212"/>
      <c r="I17" s="212"/>
      <c r="J17" s="213"/>
      <c r="K17" s="215" t="str">
        <f t="shared" si="1"/>
        <v/>
      </c>
      <c r="L17" s="216" t="str">
        <f t="shared" si="2"/>
        <v/>
      </c>
      <c r="M17" s="215">
        <f t="shared" si="3"/>
        <v>1</v>
      </c>
      <c r="N17" s="217">
        <f t="shared" si="4"/>
        <v>-1</v>
      </c>
      <c r="O17" s="2"/>
      <c r="P17" s="210" t="s">
        <v>132</v>
      </c>
      <c r="Q17" s="212"/>
      <c r="R17" s="212"/>
      <c r="S17" s="212">
        <v>1.0</v>
      </c>
      <c r="T17" s="212"/>
      <c r="U17" s="212"/>
      <c r="V17" s="212"/>
      <c r="W17" s="212"/>
      <c r="X17" s="212"/>
      <c r="Y17" s="213"/>
      <c r="Z17" s="215">
        <v>1.0</v>
      </c>
      <c r="AA17" s="216">
        <f t="shared" si="8"/>
        <v>0.03355704698</v>
      </c>
      <c r="AB17" s="215" t="str">
        <f t="shared" si="9"/>
        <v/>
      </c>
      <c r="AC17" s="217">
        <f t="shared" si="10"/>
        <v>1</v>
      </c>
      <c r="AD17" s="2"/>
      <c r="AE17" s="210" t="s">
        <v>132</v>
      </c>
      <c r="AF17" s="224"/>
      <c r="AG17" s="224"/>
      <c r="AH17" s="224"/>
      <c r="AI17" s="224"/>
      <c r="AJ17" s="224"/>
      <c r="AK17" s="224"/>
      <c r="AL17" s="224"/>
      <c r="AM17" s="224"/>
      <c r="AN17" s="224"/>
      <c r="AO17" s="215"/>
      <c r="AP17" s="216"/>
    </row>
    <row r="18">
      <c r="A18" s="210" t="s">
        <v>133</v>
      </c>
      <c r="B18" s="212"/>
      <c r="C18" s="212"/>
      <c r="D18" s="212"/>
      <c r="E18" s="212"/>
      <c r="F18" s="212"/>
      <c r="G18" s="212"/>
      <c r="H18" s="212"/>
      <c r="I18" s="212"/>
      <c r="J18" s="213"/>
      <c r="K18" s="215" t="str">
        <f t="shared" si="1"/>
        <v/>
      </c>
      <c r="L18" s="216" t="str">
        <f t="shared" si="2"/>
        <v/>
      </c>
      <c r="M18" s="215">
        <f t="shared" si="3"/>
        <v>1</v>
      </c>
      <c r="N18" s="217">
        <f t="shared" si="4"/>
        <v>-1</v>
      </c>
      <c r="O18" s="2"/>
      <c r="P18" s="210" t="s">
        <v>133</v>
      </c>
      <c r="Q18" s="212"/>
      <c r="R18" s="212"/>
      <c r="S18" s="212"/>
      <c r="T18" s="212"/>
      <c r="U18" s="212">
        <v>1.0</v>
      </c>
      <c r="V18" s="212"/>
      <c r="W18" s="212"/>
      <c r="X18" s="212"/>
      <c r="Y18" s="213"/>
      <c r="Z18" s="215">
        <v>1.0</v>
      </c>
      <c r="AA18" s="216">
        <f t="shared" si="8"/>
        <v>0.03355704698</v>
      </c>
      <c r="AB18" s="215" t="str">
        <f t="shared" si="9"/>
        <v/>
      </c>
      <c r="AC18" s="217">
        <f t="shared" si="10"/>
        <v>1</v>
      </c>
      <c r="AD18" s="2"/>
      <c r="AE18" s="210" t="s">
        <v>133</v>
      </c>
      <c r="AF18" s="224"/>
      <c r="AG18" s="224"/>
      <c r="AH18" s="224"/>
      <c r="AI18" s="224"/>
      <c r="AJ18" s="224"/>
      <c r="AK18" s="224"/>
      <c r="AL18" s="224"/>
      <c r="AM18" s="224"/>
      <c r="AN18" s="224"/>
      <c r="AO18" s="215"/>
      <c r="AP18" s="216"/>
    </row>
    <row r="19">
      <c r="A19" s="210" t="s">
        <v>134</v>
      </c>
      <c r="B19" s="212">
        <v>2.0</v>
      </c>
      <c r="C19" s="212">
        <v>1.0</v>
      </c>
      <c r="D19" s="212"/>
      <c r="E19" s="212"/>
      <c r="F19" s="212"/>
      <c r="G19" s="212"/>
      <c r="H19" s="212"/>
      <c r="I19" s="212"/>
      <c r="J19" s="213"/>
      <c r="K19" s="215">
        <f t="shared" si="1"/>
        <v>3</v>
      </c>
      <c r="L19" s="216">
        <f t="shared" si="2"/>
        <v>0.1255755546</v>
      </c>
      <c r="M19" s="215" t="str">
        <f t="shared" si="3"/>
        <v/>
      </c>
      <c r="N19" s="217">
        <f t="shared" si="4"/>
        <v>3</v>
      </c>
      <c r="O19" s="2"/>
      <c r="P19" s="210" t="s">
        <v>134</v>
      </c>
      <c r="Q19" s="212"/>
      <c r="R19" s="212"/>
      <c r="S19" s="212"/>
      <c r="T19" s="212"/>
      <c r="U19" s="212"/>
      <c r="V19" s="212"/>
      <c r="W19" s="212"/>
      <c r="X19" s="212"/>
      <c r="Y19" s="213"/>
      <c r="Z19" s="215"/>
      <c r="AA19" s="216"/>
      <c r="AB19" s="215"/>
      <c r="AC19" s="217"/>
      <c r="AD19" s="2"/>
      <c r="AE19" s="210" t="s">
        <v>134</v>
      </c>
      <c r="AF19" s="224"/>
      <c r="AG19" s="224"/>
      <c r="AH19" s="224"/>
      <c r="AI19" s="224"/>
      <c r="AJ19" s="224"/>
      <c r="AK19" s="224"/>
      <c r="AL19" s="224"/>
      <c r="AM19" s="224"/>
      <c r="AN19" s="224"/>
      <c r="AO19" s="215"/>
      <c r="AP19" s="216"/>
    </row>
    <row r="20">
      <c r="A20" s="210" t="s">
        <v>135</v>
      </c>
      <c r="B20" s="212">
        <v>1.0</v>
      </c>
      <c r="C20" s="212">
        <v>1.0</v>
      </c>
      <c r="D20" s="212">
        <v>4.0</v>
      </c>
      <c r="E20" s="212">
        <v>3.0</v>
      </c>
      <c r="F20" s="212">
        <v>1.0</v>
      </c>
      <c r="G20" s="212">
        <v>1.0</v>
      </c>
      <c r="H20" s="212"/>
      <c r="I20" s="212"/>
      <c r="J20" s="213"/>
      <c r="K20" s="215">
        <f t="shared" si="1"/>
        <v>11</v>
      </c>
      <c r="L20" s="216">
        <f t="shared" si="2"/>
        <v>0.4604437003</v>
      </c>
      <c r="M20" s="215">
        <f t="shared" si="3"/>
        <v>10</v>
      </c>
      <c r="N20" s="217">
        <f t="shared" si="4"/>
        <v>1</v>
      </c>
      <c r="O20" s="2"/>
      <c r="P20" s="210" t="s">
        <v>135</v>
      </c>
      <c r="Q20" s="212">
        <v>6.0</v>
      </c>
      <c r="R20" s="212">
        <v>2.0</v>
      </c>
      <c r="S20" s="212"/>
      <c r="T20" s="212">
        <v>1.0</v>
      </c>
      <c r="U20" s="212">
        <v>1.0</v>
      </c>
      <c r="V20" s="212"/>
      <c r="W20" s="212"/>
      <c r="X20" s="212"/>
      <c r="Y20" s="213"/>
      <c r="Z20" s="215">
        <v>10.0</v>
      </c>
      <c r="AA20" s="216">
        <f t="shared" ref="AA20:AA22" si="12">IF(ISBLANK(Z20),"",Z20*100/$Z$62)</f>
        <v>0.3355704698</v>
      </c>
      <c r="AB20" s="215">
        <f t="shared" ref="AB20:AB22" si="13">IF(ISBLANK(AO20),"",AO20)</f>
        <v>4</v>
      </c>
      <c r="AC20" s="217">
        <f t="shared" ref="AC20:AC22" si="14">Z20-IF(AB20="",0,AB20)</f>
        <v>6</v>
      </c>
      <c r="AD20" s="2"/>
      <c r="AE20" s="210" t="s">
        <v>135</v>
      </c>
      <c r="AF20" s="224"/>
      <c r="AG20" s="224">
        <v>1.0</v>
      </c>
      <c r="AH20" s="224"/>
      <c r="AI20" s="224">
        <v>2.0</v>
      </c>
      <c r="AJ20" s="224">
        <v>1.0</v>
      </c>
      <c r="AK20" s="224"/>
      <c r="AL20" s="224"/>
      <c r="AM20" s="224"/>
      <c r="AN20" s="224"/>
      <c r="AO20" s="215">
        <v>4.0</v>
      </c>
      <c r="AP20" s="216">
        <f t="shared" ref="AP20:AP22" si="15">AO20*100/$AO$62</f>
        <v>0.2840909091</v>
      </c>
    </row>
    <row r="21" ht="15.75" customHeight="1">
      <c r="A21" s="210" t="s">
        <v>136</v>
      </c>
      <c r="B21" s="212">
        <v>1.0</v>
      </c>
      <c r="C21" s="212">
        <v>1.0</v>
      </c>
      <c r="D21" s="212">
        <v>4.0</v>
      </c>
      <c r="E21" s="212">
        <v>2.0</v>
      </c>
      <c r="F21" s="212">
        <v>2.0</v>
      </c>
      <c r="G21" s="212">
        <v>1.0</v>
      </c>
      <c r="H21" s="212"/>
      <c r="I21" s="212"/>
      <c r="J21" s="213"/>
      <c r="K21" s="215">
        <f t="shared" si="1"/>
        <v>11</v>
      </c>
      <c r="L21" s="216">
        <f t="shared" si="2"/>
        <v>0.4604437003</v>
      </c>
      <c r="M21" s="215">
        <f t="shared" si="3"/>
        <v>14</v>
      </c>
      <c r="N21" s="217">
        <f t="shared" si="4"/>
        <v>-3</v>
      </c>
      <c r="O21" s="2"/>
      <c r="P21" s="210" t="s">
        <v>136</v>
      </c>
      <c r="Q21" s="212">
        <v>3.0</v>
      </c>
      <c r="R21" s="212">
        <v>1.0</v>
      </c>
      <c r="S21" s="212">
        <v>3.0</v>
      </c>
      <c r="T21" s="212">
        <v>5.0</v>
      </c>
      <c r="U21" s="212">
        <v>2.0</v>
      </c>
      <c r="V21" s="212"/>
      <c r="W21" s="212"/>
      <c r="X21" s="212"/>
      <c r="Y21" s="213"/>
      <c r="Z21" s="215">
        <v>14.0</v>
      </c>
      <c r="AA21" s="216">
        <f t="shared" si="12"/>
        <v>0.4697986577</v>
      </c>
      <c r="AB21" s="215">
        <f t="shared" si="13"/>
        <v>7</v>
      </c>
      <c r="AC21" s="217">
        <f t="shared" si="14"/>
        <v>7</v>
      </c>
      <c r="AD21" s="2"/>
      <c r="AE21" s="210" t="s">
        <v>136</v>
      </c>
      <c r="AF21" s="224"/>
      <c r="AG21" s="224"/>
      <c r="AH21" s="224">
        <v>2.0</v>
      </c>
      <c r="AI21" s="224">
        <v>3.0</v>
      </c>
      <c r="AJ21" s="224">
        <v>1.0</v>
      </c>
      <c r="AK21" s="224"/>
      <c r="AL21" s="224">
        <v>1.0</v>
      </c>
      <c r="AM21" s="224"/>
      <c r="AN21" s="224"/>
      <c r="AO21" s="215">
        <v>7.0</v>
      </c>
      <c r="AP21" s="216">
        <f t="shared" si="15"/>
        <v>0.4971590909</v>
      </c>
    </row>
    <row r="22" ht="15.75" customHeight="1">
      <c r="A22" s="210" t="s">
        <v>137</v>
      </c>
      <c r="B22" s="212">
        <v>9.0</v>
      </c>
      <c r="C22" s="212">
        <v>3.0</v>
      </c>
      <c r="D22" s="212">
        <v>6.0</v>
      </c>
      <c r="E22" s="212">
        <v>13.0</v>
      </c>
      <c r="F22" s="212">
        <v>3.0</v>
      </c>
      <c r="G22" s="212">
        <v>2.0</v>
      </c>
      <c r="H22" s="212">
        <v>3.0</v>
      </c>
      <c r="I22" s="212"/>
      <c r="J22" s="213"/>
      <c r="K22" s="215">
        <f t="shared" si="1"/>
        <v>39</v>
      </c>
      <c r="L22" s="216">
        <f t="shared" si="2"/>
        <v>1.63248221</v>
      </c>
      <c r="M22" s="215">
        <f t="shared" si="3"/>
        <v>36</v>
      </c>
      <c r="N22" s="217">
        <f t="shared" si="4"/>
        <v>3</v>
      </c>
      <c r="O22" s="2"/>
      <c r="P22" s="210" t="s">
        <v>137</v>
      </c>
      <c r="Q22" s="212">
        <v>9.0</v>
      </c>
      <c r="R22" s="212">
        <v>7.0</v>
      </c>
      <c r="S22" s="212">
        <v>3.0</v>
      </c>
      <c r="T22" s="212">
        <v>8.0</v>
      </c>
      <c r="U22" s="212">
        <v>4.0</v>
      </c>
      <c r="V22" s="212">
        <v>4.0</v>
      </c>
      <c r="W22" s="212">
        <v>1.0</v>
      </c>
      <c r="X22" s="212"/>
      <c r="Y22" s="213"/>
      <c r="Z22" s="215">
        <v>36.0</v>
      </c>
      <c r="AA22" s="216">
        <f t="shared" si="12"/>
        <v>1.208053691</v>
      </c>
      <c r="AB22" s="215">
        <f t="shared" si="13"/>
        <v>12</v>
      </c>
      <c r="AC22" s="217">
        <f t="shared" si="14"/>
        <v>24</v>
      </c>
      <c r="AD22" s="2"/>
      <c r="AE22" s="210" t="s">
        <v>137</v>
      </c>
      <c r="AF22" s="224">
        <v>1.0</v>
      </c>
      <c r="AG22" s="224">
        <v>1.0</v>
      </c>
      <c r="AH22" s="224">
        <v>3.0</v>
      </c>
      <c r="AI22" s="224">
        <v>3.0</v>
      </c>
      <c r="AJ22" s="224">
        <v>2.0</v>
      </c>
      <c r="AK22" s="224">
        <v>2.0</v>
      </c>
      <c r="AL22" s="224"/>
      <c r="AM22" s="224"/>
      <c r="AN22" s="224"/>
      <c r="AO22" s="215">
        <v>12.0</v>
      </c>
      <c r="AP22" s="216">
        <f t="shared" si="15"/>
        <v>0.8522727273</v>
      </c>
    </row>
    <row r="23" ht="15.75" customHeight="1">
      <c r="A23" s="210" t="s">
        <v>138</v>
      </c>
      <c r="B23" s="212"/>
      <c r="C23" s="212"/>
      <c r="D23" s="212">
        <v>1.0</v>
      </c>
      <c r="E23" s="212"/>
      <c r="F23" s="212"/>
      <c r="G23" s="212"/>
      <c r="H23" s="212"/>
      <c r="I23" s="212"/>
      <c r="J23" s="213"/>
      <c r="K23" s="215">
        <f t="shared" si="1"/>
        <v>1</v>
      </c>
      <c r="L23" s="216">
        <f t="shared" si="2"/>
        <v>0.04185851821</v>
      </c>
      <c r="M23" s="215" t="str">
        <f t="shared" si="3"/>
        <v/>
      </c>
      <c r="N23" s="217">
        <f t="shared" si="4"/>
        <v>1</v>
      </c>
      <c r="O23" s="2"/>
      <c r="P23" s="210" t="s">
        <v>138</v>
      </c>
      <c r="Q23" s="212"/>
      <c r="R23" s="212"/>
      <c r="S23" s="212"/>
      <c r="T23" s="212"/>
      <c r="U23" s="212"/>
      <c r="V23" s="212"/>
      <c r="W23" s="212"/>
      <c r="X23" s="212"/>
      <c r="Y23" s="213"/>
      <c r="Z23" s="215"/>
      <c r="AA23" s="216"/>
      <c r="AB23" s="215"/>
      <c r="AC23" s="217"/>
      <c r="AD23" s="2"/>
      <c r="AE23" s="210" t="s">
        <v>138</v>
      </c>
      <c r="AF23" s="224"/>
      <c r="AG23" s="224"/>
      <c r="AH23" s="224"/>
      <c r="AI23" s="224"/>
      <c r="AJ23" s="224"/>
      <c r="AK23" s="224"/>
      <c r="AL23" s="224"/>
      <c r="AM23" s="224"/>
      <c r="AN23" s="224"/>
      <c r="AO23" s="215"/>
      <c r="AP23" s="216"/>
    </row>
    <row r="24" ht="15.75" customHeight="1">
      <c r="A24" s="210" t="s">
        <v>139</v>
      </c>
      <c r="B24" s="212"/>
      <c r="C24" s="212"/>
      <c r="D24" s="212"/>
      <c r="E24" s="212">
        <v>1.0</v>
      </c>
      <c r="F24" s="212"/>
      <c r="G24" s="212"/>
      <c r="H24" s="212"/>
      <c r="I24" s="212"/>
      <c r="J24" s="213"/>
      <c r="K24" s="215">
        <f t="shared" si="1"/>
        <v>1</v>
      </c>
      <c r="L24" s="216">
        <f t="shared" si="2"/>
        <v>0.04185851821</v>
      </c>
      <c r="M24" s="215" t="str">
        <f t="shared" si="3"/>
        <v/>
      </c>
      <c r="N24" s="217">
        <f t="shared" si="4"/>
        <v>1</v>
      </c>
      <c r="O24" s="2"/>
      <c r="P24" s="210" t="s">
        <v>139</v>
      </c>
      <c r="Q24" s="212"/>
      <c r="R24" s="212"/>
      <c r="S24" s="212"/>
      <c r="T24" s="212"/>
      <c r="U24" s="212"/>
      <c r="V24" s="212"/>
      <c r="W24" s="212"/>
      <c r="X24" s="212"/>
      <c r="Y24" s="213"/>
      <c r="Z24" s="215"/>
      <c r="AA24" s="216"/>
      <c r="AB24" s="215"/>
      <c r="AC24" s="217"/>
      <c r="AD24" s="2"/>
      <c r="AE24" s="210" t="s">
        <v>139</v>
      </c>
      <c r="AF24" s="224"/>
      <c r="AG24" s="224"/>
      <c r="AH24" s="224"/>
      <c r="AI24" s="224"/>
      <c r="AJ24" s="224"/>
      <c r="AK24" s="224"/>
      <c r="AL24" s="224"/>
      <c r="AM24" s="224"/>
      <c r="AN24" s="224"/>
      <c r="AO24" s="215"/>
      <c r="AP24" s="216"/>
    </row>
    <row r="25" ht="15.75" customHeight="1">
      <c r="A25" s="210" t="s">
        <v>140</v>
      </c>
      <c r="B25" s="212"/>
      <c r="C25" s="212"/>
      <c r="D25" s="212"/>
      <c r="E25" s="212">
        <v>1.0</v>
      </c>
      <c r="F25" s="212"/>
      <c r="G25" s="212"/>
      <c r="H25" s="212"/>
      <c r="I25" s="212"/>
      <c r="J25" s="213"/>
      <c r="K25" s="215">
        <f t="shared" si="1"/>
        <v>1</v>
      </c>
      <c r="L25" s="216">
        <f t="shared" si="2"/>
        <v>0.04185851821</v>
      </c>
      <c r="M25" s="215" t="str">
        <f t="shared" si="3"/>
        <v/>
      </c>
      <c r="N25" s="217">
        <f t="shared" si="4"/>
        <v>1</v>
      </c>
      <c r="O25" s="2"/>
      <c r="P25" s="210" t="s">
        <v>140</v>
      </c>
      <c r="Q25" s="212"/>
      <c r="R25" s="212"/>
      <c r="S25" s="212"/>
      <c r="T25" s="212"/>
      <c r="U25" s="212"/>
      <c r="V25" s="212"/>
      <c r="W25" s="212"/>
      <c r="X25" s="212"/>
      <c r="Y25" s="213"/>
      <c r="Z25" s="215"/>
      <c r="AA25" s="216"/>
      <c r="AB25" s="215"/>
      <c r="AC25" s="217"/>
      <c r="AD25" s="2"/>
      <c r="AE25" s="210" t="s">
        <v>140</v>
      </c>
      <c r="AF25" s="224"/>
      <c r="AG25" s="224"/>
      <c r="AH25" s="224"/>
      <c r="AI25" s="224"/>
      <c r="AJ25" s="224"/>
      <c r="AK25" s="224"/>
      <c r="AL25" s="224"/>
      <c r="AM25" s="224"/>
      <c r="AN25" s="224"/>
      <c r="AO25" s="215"/>
      <c r="AP25" s="216"/>
    </row>
    <row r="26" ht="15.75" customHeight="1">
      <c r="A26" s="210" t="s">
        <v>141</v>
      </c>
      <c r="B26" s="212">
        <v>1.0</v>
      </c>
      <c r="C26" s="212">
        <v>1.0</v>
      </c>
      <c r="D26" s="212">
        <v>2.0</v>
      </c>
      <c r="E26" s="212">
        <v>3.0</v>
      </c>
      <c r="F26" s="212">
        <v>1.0</v>
      </c>
      <c r="G26" s="212">
        <v>1.0</v>
      </c>
      <c r="H26" s="212"/>
      <c r="I26" s="212"/>
      <c r="J26" s="213"/>
      <c r="K26" s="215">
        <f t="shared" si="1"/>
        <v>9</v>
      </c>
      <c r="L26" s="216">
        <f t="shared" si="2"/>
        <v>0.3767266639</v>
      </c>
      <c r="M26" s="215">
        <f t="shared" si="3"/>
        <v>3</v>
      </c>
      <c r="N26" s="217">
        <f t="shared" si="4"/>
        <v>6</v>
      </c>
      <c r="O26" s="2"/>
      <c r="P26" s="210" t="s">
        <v>141</v>
      </c>
      <c r="Q26" s="212">
        <v>1.0</v>
      </c>
      <c r="R26" s="212">
        <v>1.0</v>
      </c>
      <c r="S26" s="212"/>
      <c r="T26" s="212"/>
      <c r="U26" s="212">
        <v>1.0</v>
      </c>
      <c r="V26" s="212"/>
      <c r="W26" s="212"/>
      <c r="X26" s="212"/>
      <c r="Y26" s="213"/>
      <c r="Z26" s="215">
        <v>3.0</v>
      </c>
      <c r="AA26" s="216">
        <f t="shared" ref="AA26:AA27" si="16">IF(ISBLANK(Z26),"",Z26*100/$Z$62)</f>
        <v>0.1006711409</v>
      </c>
      <c r="AB26" s="215">
        <f t="shared" ref="AB26:AB27" si="17">IF(ISBLANK(AO26),"",AO26)</f>
        <v>1</v>
      </c>
      <c r="AC26" s="217">
        <f t="shared" ref="AC26:AC27" si="18">Z26-IF(AB26="",0,AB26)</f>
        <v>2</v>
      </c>
      <c r="AD26" s="2"/>
      <c r="AE26" s="210" t="s">
        <v>141</v>
      </c>
      <c r="AF26" s="224"/>
      <c r="AG26" s="224"/>
      <c r="AH26" s="224"/>
      <c r="AI26" s="224"/>
      <c r="AJ26" s="224"/>
      <c r="AK26" s="224">
        <v>1.0</v>
      </c>
      <c r="AL26" s="224"/>
      <c r="AM26" s="224"/>
      <c r="AN26" s="224"/>
      <c r="AO26" s="215">
        <v>1.0</v>
      </c>
      <c r="AP26" s="216">
        <f t="shared" ref="AP26:AP27" si="19">AO26*100/$AO$62</f>
        <v>0.07102272727</v>
      </c>
    </row>
    <row r="27" ht="15.75" customHeight="1">
      <c r="A27" s="210" t="s">
        <v>142</v>
      </c>
      <c r="B27" s="212">
        <v>5.0</v>
      </c>
      <c r="C27" s="212">
        <v>4.0</v>
      </c>
      <c r="D27" s="212">
        <v>14.0</v>
      </c>
      <c r="E27" s="212">
        <v>26.0</v>
      </c>
      <c r="F27" s="212">
        <v>11.0</v>
      </c>
      <c r="G27" s="212">
        <v>7.0</v>
      </c>
      <c r="H27" s="212">
        <v>5.0</v>
      </c>
      <c r="I27" s="212"/>
      <c r="J27" s="213"/>
      <c r="K27" s="215">
        <f t="shared" si="1"/>
        <v>72</v>
      </c>
      <c r="L27" s="216">
        <f t="shared" si="2"/>
        <v>3.013813311</v>
      </c>
      <c r="M27" s="215">
        <f t="shared" si="3"/>
        <v>63</v>
      </c>
      <c r="N27" s="217">
        <f t="shared" si="4"/>
        <v>9</v>
      </c>
      <c r="O27" s="2"/>
      <c r="P27" s="210" t="s">
        <v>142</v>
      </c>
      <c r="Q27" s="212">
        <v>5.0</v>
      </c>
      <c r="R27" s="212">
        <v>3.0</v>
      </c>
      <c r="S27" s="212">
        <v>9.0</v>
      </c>
      <c r="T27" s="212">
        <v>28.0</v>
      </c>
      <c r="U27" s="212">
        <v>10.0</v>
      </c>
      <c r="V27" s="212">
        <v>5.0</v>
      </c>
      <c r="W27" s="212">
        <v>2.0</v>
      </c>
      <c r="X27" s="212">
        <v>1.0</v>
      </c>
      <c r="Y27" s="213"/>
      <c r="Z27" s="215">
        <v>63.0</v>
      </c>
      <c r="AA27" s="216">
        <f t="shared" si="16"/>
        <v>2.11409396</v>
      </c>
      <c r="AB27" s="215">
        <f t="shared" si="17"/>
        <v>52</v>
      </c>
      <c r="AC27" s="217">
        <f t="shared" si="18"/>
        <v>11</v>
      </c>
      <c r="AD27" s="2"/>
      <c r="AE27" s="210" t="s">
        <v>142</v>
      </c>
      <c r="AF27" s="224"/>
      <c r="AG27" s="224"/>
      <c r="AH27" s="224">
        <v>10.0</v>
      </c>
      <c r="AI27" s="224">
        <v>17.0</v>
      </c>
      <c r="AJ27" s="224">
        <v>12.0</v>
      </c>
      <c r="AK27" s="224">
        <v>9.0</v>
      </c>
      <c r="AL27" s="224">
        <v>4.0</v>
      </c>
      <c r="AM27" s="224"/>
      <c r="AN27" s="224"/>
      <c r="AO27" s="215">
        <v>52.0</v>
      </c>
      <c r="AP27" s="216">
        <f t="shared" si="19"/>
        <v>3.693181818</v>
      </c>
    </row>
    <row r="28" ht="15.75" customHeight="1">
      <c r="A28" s="210" t="s">
        <v>143</v>
      </c>
      <c r="B28" s="212"/>
      <c r="C28" s="212"/>
      <c r="D28" s="212"/>
      <c r="E28" s="212">
        <v>1.0</v>
      </c>
      <c r="F28" s="212"/>
      <c r="G28" s="212"/>
      <c r="H28" s="212"/>
      <c r="I28" s="212"/>
      <c r="J28" s="213"/>
      <c r="K28" s="215">
        <f t="shared" si="1"/>
        <v>1</v>
      </c>
      <c r="L28" s="216">
        <f t="shared" si="2"/>
        <v>0.04185851821</v>
      </c>
      <c r="M28" s="215" t="str">
        <f t="shared" si="3"/>
        <v/>
      </c>
      <c r="N28" s="217">
        <f t="shared" si="4"/>
        <v>1</v>
      </c>
      <c r="O28" s="2"/>
      <c r="P28" s="210" t="s">
        <v>143</v>
      </c>
      <c r="Q28" s="212"/>
      <c r="R28" s="212"/>
      <c r="S28" s="212"/>
      <c r="T28" s="212"/>
      <c r="U28" s="212"/>
      <c r="V28" s="212"/>
      <c r="W28" s="212"/>
      <c r="X28" s="212"/>
      <c r="Y28" s="213"/>
      <c r="Z28" s="215"/>
      <c r="AA28" s="216"/>
      <c r="AB28" s="215"/>
      <c r="AC28" s="217"/>
      <c r="AD28" s="2"/>
      <c r="AE28" s="210" t="s">
        <v>143</v>
      </c>
      <c r="AF28" s="224"/>
      <c r="AG28" s="224"/>
      <c r="AH28" s="224"/>
      <c r="AI28" s="224"/>
      <c r="AJ28" s="224"/>
      <c r="AK28" s="224"/>
      <c r="AL28" s="224"/>
      <c r="AM28" s="224"/>
      <c r="AN28" s="224"/>
      <c r="AO28" s="215"/>
      <c r="AP28" s="216"/>
    </row>
    <row r="29" ht="15.75" customHeight="1">
      <c r="A29" s="210" t="s">
        <v>144</v>
      </c>
      <c r="B29" s="212"/>
      <c r="C29" s="212"/>
      <c r="D29" s="212"/>
      <c r="E29" s="212"/>
      <c r="F29" s="212"/>
      <c r="G29" s="212"/>
      <c r="H29" s="212"/>
      <c r="I29" s="212"/>
      <c r="J29" s="213"/>
      <c r="K29" s="215" t="str">
        <f t="shared" si="1"/>
        <v/>
      </c>
      <c r="L29" s="216" t="str">
        <f t="shared" si="2"/>
        <v/>
      </c>
      <c r="M29" s="215" t="str">
        <f t="shared" si="3"/>
        <v/>
      </c>
      <c r="N29" s="217">
        <f t="shared" si="4"/>
        <v>0</v>
      </c>
      <c r="O29" s="2"/>
      <c r="P29" s="210" t="s">
        <v>144</v>
      </c>
      <c r="Q29" s="212"/>
      <c r="R29" s="212"/>
      <c r="S29" s="212"/>
      <c r="T29" s="212"/>
      <c r="U29" s="212"/>
      <c r="V29" s="212"/>
      <c r="W29" s="212"/>
      <c r="X29" s="212"/>
      <c r="Y29" s="213"/>
      <c r="Z29" s="215"/>
      <c r="AA29" s="216" t="str">
        <f t="shared" ref="AA29:AA47" si="20">IF(ISBLANK(Z29),"",Z29*100/$Z$62)</f>
        <v/>
      </c>
      <c r="AB29" s="215">
        <f t="shared" ref="AB29:AB47" si="21">IF(ISBLANK(AO29),"",AO29)</f>
        <v>1</v>
      </c>
      <c r="AC29" s="217">
        <f t="shared" ref="AC29:AC47" si="22">Z29-IF(AB29="",0,AB29)</f>
        <v>-1</v>
      </c>
      <c r="AD29" s="2"/>
      <c r="AE29" s="210" t="s">
        <v>144</v>
      </c>
      <c r="AF29" s="224"/>
      <c r="AG29" s="224"/>
      <c r="AH29" s="224">
        <v>1.0</v>
      </c>
      <c r="AI29" s="224"/>
      <c r="AJ29" s="224"/>
      <c r="AK29" s="224"/>
      <c r="AL29" s="224"/>
      <c r="AM29" s="224"/>
      <c r="AN29" s="224"/>
      <c r="AO29" s="215">
        <v>1.0</v>
      </c>
      <c r="AP29" s="216">
        <f>AO29*100/$AO$62</f>
        <v>0.07102272727</v>
      </c>
    </row>
    <row r="30" ht="15.75" customHeight="1">
      <c r="A30" s="210" t="s">
        <v>145</v>
      </c>
      <c r="B30" s="212"/>
      <c r="C30" s="212"/>
      <c r="D30" s="212"/>
      <c r="E30" s="212">
        <v>1.0</v>
      </c>
      <c r="F30" s="212"/>
      <c r="G30" s="212"/>
      <c r="H30" s="212"/>
      <c r="I30" s="212"/>
      <c r="J30" s="213"/>
      <c r="K30" s="215">
        <f t="shared" si="1"/>
        <v>1</v>
      </c>
      <c r="L30" s="216">
        <f t="shared" si="2"/>
        <v>0.04185851821</v>
      </c>
      <c r="M30" s="215">
        <f t="shared" si="3"/>
        <v>1</v>
      </c>
      <c r="N30" s="217">
        <f t="shared" si="4"/>
        <v>0</v>
      </c>
      <c r="O30" s="2"/>
      <c r="P30" s="210" t="s">
        <v>145</v>
      </c>
      <c r="Q30" s="212">
        <v>1.0</v>
      </c>
      <c r="R30" s="212"/>
      <c r="S30" s="212"/>
      <c r="T30" s="212"/>
      <c r="U30" s="212"/>
      <c r="V30" s="212"/>
      <c r="W30" s="212"/>
      <c r="X30" s="212"/>
      <c r="Y30" s="213"/>
      <c r="Z30" s="215">
        <v>1.0</v>
      </c>
      <c r="AA30" s="216">
        <f t="shared" si="20"/>
        <v>0.03355704698</v>
      </c>
      <c r="AB30" s="215" t="str">
        <f t="shared" si="21"/>
        <v/>
      </c>
      <c r="AC30" s="217">
        <f t="shared" si="22"/>
        <v>1</v>
      </c>
      <c r="AD30" s="2"/>
      <c r="AE30" s="210" t="s">
        <v>145</v>
      </c>
      <c r="AF30" s="224"/>
      <c r="AG30" s="224"/>
      <c r="AH30" s="224"/>
      <c r="AI30" s="224"/>
      <c r="AJ30" s="224"/>
      <c r="AK30" s="224"/>
      <c r="AL30" s="224"/>
      <c r="AM30" s="224"/>
      <c r="AN30" s="224"/>
      <c r="AO30" s="215"/>
      <c r="AP30" s="216"/>
    </row>
    <row r="31" ht="15.75" customHeight="1">
      <c r="A31" s="210" t="s">
        <v>146</v>
      </c>
      <c r="B31" s="212"/>
      <c r="C31" s="212">
        <v>1.0</v>
      </c>
      <c r="D31" s="212">
        <v>1.0</v>
      </c>
      <c r="E31" s="212">
        <v>4.0</v>
      </c>
      <c r="F31" s="212">
        <v>1.0</v>
      </c>
      <c r="G31" s="212"/>
      <c r="H31" s="212"/>
      <c r="I31" s="212"/>
      <c r="J31" s="213"/>
      <c r="K31" s="215">
        <f t="shared" si="1"/>
        <v>7</v>
      </c>
      <c r="L31" s="216">
        <f t="shared" si="2"/>
        <v>0.2930096275</v>
      </c>
      <c r="M31" s="215">
        <f t="shared" si="3"/>
        <v>6</v>
      </c>
      <c r="N31" s="217">
        <f t="shared" si="4"/>
        <v>1</v>
      </c>
      <c r="O31" s="2"/>
      <c r="P31" s="210" t="s">
        <v>146</v>
      </c>
      <c r="Q31" s="212"/>
      <c r="R31" s="212">
        <v>2.0</v>
      </c>
      <c r="S31" s="212"/>
      <c r="T31" s="212">
        <v>4.0</v>
      </c>
      <c r="U31" s="212"/>
      <c r="V31" s="212"/>
      <c r="W31" s="212"/>
      <c r="X31" s="212"/>
      <c r="Y31" s="213"/>
      <c r="Z31" s="215">
        <v>6.0</v>
      </c>
      <c r="AA31" s="216">
        <f t="shared" si="20"/>
        <v>0.2013422819</v>
      </c>
      <c r="AB31" s="215">
        <f t="shared" si="21"/>
        <v>3</v>
      </c>
      <c r="AC31" s="217">
        <f t="shared" si="22"/>
        <v>3</v>
      </c>
      <c r="AD31" s="2"/>
      <c r="AE31" s="210" t="s">
        <v>146</v>
      </c>
      <c r="AF31" s="224"/>
      <c r="AG31" s="224"/>
      <c r="AH31" s="224">
        <v>1.0</v>
      </c>
      <c r="AI31" s="224">
        <v>1.0</v>
      </c>
      <c r="AJ31" s="224"/>
      <c r="AK31" s="224">
        <v>1.0</v>
      </c>
      <c r="AL31" s="224"/>
      <c r="AM31" s="224"/>
      <c r="AN31" s="224"/>
      <c r="AO31" s="215">
        <v>3.0</v>
      </c>
      <c r="AP31" s="216">
        <f t="shared" ref="AP31:AP33" si="23">AO31*100/$AO$62</f>
        <v>0.2130681818</v>
      </c>
    </row>
    <row r="32" ht="15.75" customHeight="1">
      <c r="A32" s="210" t="s">
        <v>147</v>
      </c>
      <c r="B32" s="212"/>
      <c r="C32" s="212">
        <v>1.0</v>
      </c>
      <c r="D32" s="212">
        <v>2.0</v>
      </c>
      <c r="E32" s="212"/>
      <c r="F32" s="212">
        <v>2.0</v>
      </c>
      <c r="G32" s="212">
        <v>3.0</v>
      </c>
      <c r="H32" s="212">
        <v>1.0</v>
      </c>
      <c r="I32" s="212"/>
      <c r="J32" s="213"/>
      <c r="K32" s="215">
        <f t="shared" si="1"/>
        <v>9</v>
      </c>
      <c r="L32" s="216">
        <f t="shared" si="2"/>
        <v>0.3767266639</v>
      </c>
      <c r="M32" s="215">
        <f t="shared" si="3"/>
        <v>16</v>
      </c>
      <c r="N32" s="217">
        <f t="shared" si="4"/>
        <v>-7</v>
      </c>
      <c r="O32" s="2"/>
      <c r="P32" s="210" t="s">
        <v>147</v>
      </c>
      <c r="Q32" s="212">
        <v>6.0</v>
      </c>
      <c r="R32" s="212">
        <v>1.0</v>
      </c>
      <c r="S32" s="212">
        <v>2.0</v>
      </c>
      <c r="T32" s="212">
        <v>5.0</v>
      </c>
      <c r="U32" s="212">
        <v>2.0</v>
      </c>
      <c r="V32" s="212"/>
      <c r="W32" s="212"/>
      <c r="X32" s="212"/>
      <c r="Y32" s="213"/>
      <c r="Z32" s="215">
        <v>16.0</v>
      </c>
      <c r="AA32" s="216">
        <f t="shared" si="20"/>
        <v>0.5369127517</v>
      </c>
      <c r="AB32" s="215">
        <f t="shared" si="21"/>
        <v>5</v>
      </c>
      <c r="AC32" s="217">
        <f t="shared" si="22"/>
        <v>11</v>
      </c>
      <c r="AD32" s="2"/>
      <c r="AE32" s="210" t="s">
        <v>147</v>
      </c>
      <c r="AF32" s="224">
        <v>1.0</v>
      </c>
      <c r="AG32" s="224"/>
      <c r="AH32" s="224">
        <v>1.0</v>
      </c>
      <c r="AI32" s="224">
        <v>2.0</v>
      </c>
      <c r="AJ32" s="224">
        <v>1.0</v>
      </c>
      <c r="AK32" s="224"/>
      <c r="AL32" s="224"/>
      <c r="AM32" s="224"/>
      <c r="AN32" s="224"/>
      <c r="AO32" s="215">
        <v>5.0</v>
      </c>
      <c r="AP32" s="216">
        <f t="shared" si="23"/>
        <v>0.3551136364</v>
      </c>
    </row>
    <row r="33" ht="15.75" customHeight="1">
      <c r="A33" s="210" t="s">
        <v>148</v>
      </c>
      <c r="B33" s="212">
        <v>2.0</v>
      </c>
      <c r="C33" s="212">
        <v>2.0</v>
      </c>
      <c r="D33" s="212">
        <v>2.0</v>
      </c>
      <c r="E33" s="212">
        <v>1.0</v>
      </c>
      <c r="F33" s="212">
        <v>3.0</v>
      </c>
      <c r="G33" s="212"/>
      <c r="H33" s="212">
        <v>1.0</v>
      </c>
      <c r="I33" s="212">
        <v>1.0</v>
      </c>
      <c r="J33" s="213"/>
      <c r="K33" s="215">
        <f t="shared" si="1"/>
        <v>12</v>
      </c>
      <c r="L33" s="216">
        <f t="shared" si="2"/>
        <v>0.5023022185</v>
      </c>
      <c r="M33" s="215">
        <f t="shared" si="3"/>
        <v>14</v>
      </c>
      <c r="N33" s="217">
        <f t="shared" si="4"/>
        <v>-2</v>
      </c>
      <c r="O33" s="2"/>
      <c r="P33" s="210" t="s">
        <v>148</v>
      </c>
      <c r="Q33" s="212">
        <v>4.0</v>
      </c>
      <c r="R33" s="212">
        <v>1.0</v>
      </c>
      <c r="S33" s="212">
        <v>2.0</v>
      </c>
      <c r="T33" s="212">
        <v>3.0</v>
      </c>
      <c r="U33" s="212">
        <v>2.0</v>
      </c>
      <c r="V33" s="212"/>
      <c r="W33" s="212">
        <v>1.0</v>
      </c>
      <c r="X33" s="212">
        <v>1.0</v>
      </c>
      <c r="Y33" s="213"/>
      <c r="Z33" s="215">
        <v>14.0</v>
      </c>
      <c r="AA33" s="216">
        <f t="shared" si="20"/>
        <v>0.4697986577</v>
      </c>
      <c r="AB33" s="215">
        <f t="shared" si="21"/>
        <v>13</v>
      </c>
      <c r="AC33" s="217">
        <f t="shared" si="22"/>
        <v>1</v>
      </c>
      <c r="AD33" s="2"/>
      <c r="AE33" s="210" t="s">
        <v>148</v>
      </c>
      <c r="AF33" s="224"/>
      <c r="AG33" s="224">
        <v>1.0</v>
      </c>
      <c r="AH33" s="224">
        <v>2.0</v>
      </c>
      <c r="AI33" s="224">
        <v>4.0</v>
      </c>
      <c r="AJ33" s="224">
        <v>2.0</v>
      </c>
      <c r="AK33" s="224">
        <v>2.0</v>
      </c>
      <c r="AL33" s="224">
        <v>1.0</v>
      </c>
      <c r="AM33" s="224">
        <v>1.0</v>
      </c>
      <c r="AN33" s="224"/>
      <c r="AO33" s="215">
        <v>13.0</v>
      </c>
      <c r="AP33" s="216">
        <f t="shared" si="23"/>
        <v>0.9232954545</v>
      </c>
    </row>
    <row r="34" ht="15.75" customHeight="1">
      <c r="A34" s="210" t="s">
        <v>149</v>
      </c>
      <c r="B34" s="212"/>
      <c r="C34" s="212"/>
      <c r="D34" s="212"/>
      <c r="E34" s="212"/>
      <c r="F34" s="212"/>
      <c r="G34" s="212"/>
      <c r="H34" s="212"/>
      <c r="I34" s="212"/>
      <c r="J34" s="213"/>
      <c r="K34" s="215" t="str">
        <f t="shared" si="1"/>
        <v/>
      </c>
      <c r="L34" s="216" t="str">
        <f t="shared" si="2"/>
        <v/>
      </c>
      <c r="M34" s="215">
        <f t="shared" si="3"/>
        <v>2</v>
      </c>
      <c r="N34" s="217">
        <f t="shared" si="4"/>
        <v>-2</v>
      </c>
      <c r="O34" s="2"/>
      <c r="P34" s="210" t="s">
        <v>149</v>
      </c>
      <c r="Q34" s="212"/>
      <c r="R34" s="212"/>
      <c r="S34" s="212">
        <v>1.0</v>
      </c>
      <c r="T34" s="212"/>
      <c r="U34" s="212">
        <v>1.0</v>
      </c>
      <c r="V34" s="212"/>
      <c r="W34" s="212"/>
      <c r="X34" s="212"/>
      <c r="Y34" s="213"/>
      <c r="Z34" s="215">
        <v>2.0</v>
      </c>
      <c r="AA34" s="216">
        <f t="shared" si="20"/>
        <v>0.06711409396</v>
      </c>
      <c r="AB34" s="215" t="str">
        <f t="shared" si="21"/>
        <v/>
      </c>
      <c r="AC34" s="217">
        <f t="shared" si="22"/>
        <v>2</v>
      </c>
      <c r="AD34" s="2"/>
      <c r="AE34" s="210" t="s">
        <v>149</v>
      </c>
      <c r="AF34" s="224"/>
      <c r="AG34" s="224"/>
      <c r="AH34" s="224"/>
      <c r="AI34" s="224"/>
      <c r="AJ34" s="224"/>
      <c r="AK34" s="224"/>
      <c r="AL34" s="224"/>
      <c r="AM34" s="224"/>
      <c r="AN34" s="224"/>
      <c r="AO34" s="215"/>
      <c r="AP34" s="216"/>
    </row>
    <row r="35" ht="15.75" customHeight="1">
      <c r="A35" s="210" t="s">
        <v>150</v>
      </c>
      <c r="B35" s="212"/>
      <c r="C35" s="212"/>
      <c r="D35" s="212"/>
      <c r="E35" s="212"/>
      <c r="F35" s="212"/>
      <c r="G35" s="212">
        <v>1.0</v>
      </c>
      <c r="H35" s="212"/>
      <c r="I35" s="212"/>
      <c r="J35" s="213"/>
      <c r="K35" s="215">
        <f t="shared" si="1"/>
        <v>1</v>
      </c>
      <c r="L35" s="216">
        <f t="shared" si="2"/>
        <v>0.04185851821</v>
      </c>
      <c r="M35" s="215">
        <f t="shared" si="3"/>
        <v>2</v>
      </c>
      <c r="N35" s="217">
        <f t="shared" si="4"/>
        <v>-1</v>
      </c>
      <c r="O35" s="2"/>
      <c r="P35" s="210" t="s">
        <v>150</v>
      </c>
      <c r="Q35" s="212">
        <v>1.0</v>
      </c>
      <c r="R35" s="212"/>
      <c r="S35" s="212"/>
      <c r="T35" s="212"/>
      <c r="U35" s="212"/>
      <c r="V35" s="212">
        <v>1.0</v>
      </c>
      <c r="W35" s="212"/>
      <c r="X35" s="212"/>
      <c r="Y35" s="213"/>
      <c r="Z35" s="215">
        <v>2.0</v>
      </c>
      <c r="AA35" s="216">
        <f t="shared" si="20"/>
        <v>0.06711409396</v>
      </c>
      <c r="AB35" s="215" t="str">
        <f t="shared" si="21"/>
        <v/>
      </c>
      <c r="AC35" s="217">
        <f t="shared" si="22"/>
        <v>2</v>
      </c>
      <c r="AD35" s="2"/>
      <c r="AE35" s="210" t="s">
        <v>150</v>
      </c>
      <c r="AF35" s="224"/>
      <c r="AG35" s="224"/>
      <c r="AH35" s="224"/>
      <c r="AI35" s="224"/>
      <c r="AJ35" s="224"/>
      <c r="AK35" s="224"/>
      <c r="AL35" s="224"/>
      <c r="AM35" s="224"/>
      <c r="AN35" s="224"/>
      <c r="AO35" s="215"/>
      <c r="AP35" s="216"/>
    </row>
    <row r="36" ht="15.75" customHeight="1">
      <c r="A36" s="210" t="s">
        <v>151</v>
      </c>
      <c r="B36" s="212">
        <v>1.0</v>
      </c>
      <c r="C36" s="212">
        <v>1.0</v>
      </c>
      <c r="D36" s="212"/>
      <c r="E36" s="212"/>
      <c r="F36" s="212"/>
      <c r="G36" s="212"/>
      <c r="H36" s="212"/>
      <c r="I36" s="212"/>
      <c r="J36" s="213"/>
      <c r="K36" s="215">
        <f t="shared" si="1"/>
        <v>2</v>
      </c>
      <c r="L36" s="216">
        <f t="shared" si="2"/>
        <v>0.08371703642</v>
      </c>
      <c r="M36" s="215">
        <f t="shared" si="3"/>
        <v>1</v>
      </c>
      <c r="N36" s="217">
        <f t="shared" si="4"/>
        <v>1</v>
      </c>
      <c r="O36" s="2"/>
      <c r="P36" s="210" t="s">
        <v>151</v>
      </c>
      <c r="Q36" s="212">
        <v>1.0</v>
      </c>
      <c r="R36" s="212"/>
      <c r="S36" s="212"/>
      <c r="T36" s="212"/>
      <c r="U36" s="212"/>
      <c r="V36" s="212"/>
      <c r="W36" s="212"/>
      <c r="X36" s="212"/>
      <c r="Y36" s="213"/>
      <c r="Z36" s="215">
        <v>1.0</v>
      </c>
      <c r="AA36" s="216">
        <f t="shared" si="20"/>
        <v>0.03355704698</v>
      </c>
      <c r="AB36" s="215" t="str">
        <f t="shared" si="21"/>
        <v/>
      </c>
      <c r="AC36" s="217">
        <f t="shared" si="22"/>
        <v>1</v>
      </c>
      <c r="AD36" s="2"/>
      <c r="AE36" s="210" t="s">
        <v>151</v>
      </c>
      <c r="AF36" s="224"/>
      <c r="AG36" s="224"/>
      <c r="AH36" s="224"/>
      <c r="AI36" s="224"/>
      <c r="AJ36" s="224"/>
      <c r="AK36" s="224"/>
      <c r="AL36" s="224"/>
      <c r="AM36" s="224"/>
      <c r="AN36" s="224"/>
      <c r="AO36" s="215"/>
      <c r="AP36" s="216"/>
    </row>
    <row r="37" ht="15.75" customHeight="1">
      <c r="A37" s="210" t="s">
        <v>152</v>
      </c>
      <c r="B37" s="212"/>
      <c r="C37" s="212">
        <v>2.0</v>
      </c>
      <c r="D37" s="212">
        <v>1.0</v>
      </c>
      <c r="E37" s="212"/>
      <c r="F37" s="212"/>
      <c r="G37" s="212">
        <v>1.0</v>
      </c>
      <c r="H37" s="212"/>
      <c r="I37" s="212"/>
      <c r="J37" s="213"/>
      <c r="K37" s="215">
        <f t="shared" si="1"/>
        <v>4</v>
      </c>
      <c r="L37" s="216">
        <f t="shared" si="2"/>
        <v>0.1674340728</v>
      </c>
      <c r="M37" s="215">
        <f t="shared" si="3"/>
        <v>6</v>
      </c>
      <c r="N37" s="217">
        <f t="shared" si="4"/>
        <v>-2</v>
      </c>
      <c r="O37" s="2"/>
      <c r="P37" s="210" t="s">
        <v>152</v>
      </c>
      <c r="Q37" s="212"/>
      <c r="R37" s="212">
        <v>2.0</v>
      </c>
      <c r="S37" s="212">
        <v>1.0</v>
      </c>
      <c r="T37" s="212"/>
      <c r="U37" s="212"/>
      <c r="V37" s="212">
        <v>2.0</v>
      </c>
      <c r="W37" s="212"/>
      <c r="X37" s="212">
        <v>1.0</v>
      </c>
      <c r="Y37" s="213"/>
      <c r="Z37" s="215">
        <v>6.0</v>
      </c>
      <c r="AA37" s="216">
        <f t="shared" si="20"/>
        <v>0.2013422819</v>
      </c>
      <c r="AB37" s="215">
        <f t="shared" si="21"/>
        <v>1</v>
      </c>
      <c r="AC37" s="217">
        <f t="shared" si="22"/>
        <v>5</v>
      </c>
      <c r="AD37" s="2"/>
      <c r="AE37" s="210" t="s">
        <v>152</v>
      </c>
      <c r="AF37" s="224"/>
      <c r="AG37" s="224"/>
      <c r="AH37" s="224"/>
      <c r="AI37" s="224"/>
      <c r="AJ37" s="224"/>
      <c r="AK37" s="224">
        <v>1.0</v>
      </c>
      <c r="AL37" s="224"/>
      <c r="AM37" s="224"/>
      <c r="AN37" s="224"/>
      <c r="AO37" s="215">
        <v>1.0</v>
      </c>
      <c r="AP37" s="216">
        <f>AO37*100/$AO$62</f>
        <v>0.07102272727</v>
      </c>
    </row>
    <row r="38" ht="15.75" customHeight="1">
      <c r="A38" s="210" t="s">
        <v>153</v>
      </c>
      <c r="B38" s="212"/>
      <c r="C38" s="212"/>
      <c r="D38" s="212"/>
      <c r="E38" s="212">
        <v>1.0</v>
      </c>
      <c r="F38" s="212"/>
      <c r="G38" s="212"/>
      <c r="H38" s="212"/>
      <c r="I38" s="212"/>
      <c r="J38" s="213"/>
      <c r="K38" s="215">
        <f t="shared" si="1"/>
        <v>1</v>
      </c>
      <c r="L38" s="216">
        <f t="shared" si="2"/>
        <v>0.04185851821</v>
      </c>
      <c r="M38" s="215">
        <f t="shared" si="3"/>
        <v>1</v>
      </c>
      <c r="N38" s="217">
        <f t="shared" si="4"/>
        <v>0</v>
      </c>
      <c r="O38" s="2"/>
      <c r="P38" s="210" t="s">
        <v>153</v>
      </c>
      <c r="Q38" s="212"/>
      <c r="R38" s="212"/>
      <c r="S38" s="212"/>
      <c r="T38" s="212">
        <v>1.0</v>
      </c>
      <c r="U38" s="212"/>
      <c r="V38" s="212"/>
      <c r="W38" s="212"/>
      <c r="X38" s="212"/>
      <c r="Y38" s="213"/>
      <c r="Z38" s="215">
        <v>1.0</v>
      </c>
      <c r="AA38" s="216">
        <f t="shared" si="20"/>
        <v>0.03355704698</v>
      </c>
      <c r="AB38" s="215" t="str">
        <f t="shared" si="21"/>
        <v/>
      </c>
      <c r="AC38" s="217">
        <f t="shared" si="22"/>
        <v>1</v>
      </c>
      <c r="AD38" s="2"/>
      <c r="AE38" s="210" t="s">
        <v>153</v>
      </c>
      <c r="AF38" s="224"/>
      <c r="AG38" s="224"/>
      <c r="AH38" s="224"/>
      <c r="AI38" s="224"/>
      <c r="AJ38" s="224"/>
      <c r="AK38" s="224"/>
      <c r="AL38" s="224"/>
      <c r="AM38" s="224"/>
      <c r="AN38" s="224"/>
      <c r="AO38" s="215"/>
      <c r="AP38" s="216"/>
    </row>
    <row r="39" ht="15.75" customHeight="1">
      <c r="A39" s="210" t="s">
        <v>154</v>
      </c>
      <c r="B39" s="212">
        <v>11.0</v>
      </c>
      <c r="C39" s="212">
        <v>3.0</v>
      </c>
      <c r="D39" s="212">
        <v>9.0</v>
      </c>
      <c r="E39" s="212">
        <v>6.0</v>
      </c>
      <c r="F39" s="212">
        <v>5.0</v>
      </c>
      <c r="G39" s="212">
        <v>4.0</v>
      </c>
      <c r="H39" s="212">
        <v>1.0</v>
      </c>
      <c r="I39" s="212"/>
      <c r="J39" s="213"/>
      <c r="K39" s="215">
        <f t="shared" si="1"/>
        <v>39</v>
      </c>
      <c r="L39" s="216">
        <f t="shared" si="2"/>
        <v>1.63248221</v>
      </c>
      <c r="M39" s="215">
        <f t="shared" si="3"/>
        <v>45</v>
      </c>
      <c r="N39" s="217">
        <f t="shared" si="4"/>
        <v>-6</v>
      </c>
      <c r="O39" s="2"/>
      <c r="P39" s="210" t="s">
        <v>154</v>
      </c>
      <c r="Q39" s="212">
        <v>18.0</v>
      </c>
      <c r="R39" s="212">
        <v>4.0</v>
      </c>
      <c r="S39" s="212">
        <v>5.0</v>
      </c>
      <c r="T39" s="212">
        <v>7.0</v>
      </c>
      <c r="U39" s="212">
        <v>8.0</v>
      </c>
      <c r="V39" s="212">
        <v>2.0</v>
      </c>
      <c r="W39" s="212">
        <v>1.0</v>
      </c>
      <c r="X39" s="212"/>
      <c r="Y39" s="213"/>
      <c r="Z39" s="215">
        <v>45.0</v>
      </c>
      <c r="AA39" s="216">
        <f t="shared" si="20"/>
        <v>1.510067114</v>
      </c>
      <c r="AB39" s="215">
        <f t="shared" si="21"/>
        <v>13</v>
      </c>
      <c r="AC39" s="217">
        <f t="shared" si="22"/>
        <v>32</v>
      </c>
      <c r="AD39" s="2"/>
      <c r="AE39" s="210" t="s">
        <v>154</v>
      </c>
      <c r="AF39" s="224">
        <v>2.0</v>
      </c>
      <c r="AG39" s="224">
        <v>2.0</v>
      </c>
      <c r="AH39" s="224">
        <v>2.0</v>
      </c>
      <c r="AI39" s="224">
        <v>4.0</v>
      </c>
      <c r="AJ39" s="224">
        <v>2.0</v>
      </c>
      <c r="AK39" s="224"/>
      <c r="AL39" s="224"/>
      <c r="AM39" s="224">
        <v>1.0</v>
      </c>
      <c r="AN39" s="224"/>
      <c r="AO39" s="215">
        <v>13.0</v>
      </c>
      <c r="AP39" s="216">
        <f>AO39*100/$AO$62</f>
        <v>0.9232954545</v>
      </c>
    </row>
    <row r="40" ht="15.75" customHeight="1">
      <c r="A40" s="210" t="s">
        <v>155</v>
      </c>
      <c r="B40" s="212"/>
      <c r="C40" s="212"/>
      <c r="D40" s="212"/>
      <c r="E40" s="212"/>
      <c r="F40" s="212"/>
      <c r="G40" s="212"/>
      <c r="H40" s="212"/>
      <c r="I40" s="212"/>
      <c r="J40" s="213"/>
      <c r="K40" s="215" t="str">
        <f t="shared" si="1"/>
        <v/>
      </c>
      <c r="L40" s="216" t="str">
        <f t="shared" si="2"/>
        <v/>
      </c>
      <c r="M40" s="215">
        <f t="shared" si="3"/>
        <v>2</v>
      </c>
      <c r="N40" s="217">
        <f t="shared" si="4"/>
        <v>-2</v>
      </c>
      <c r="O40" s="2"/>
      <c r="P40" s="210" t="s">
        <v>155</v>
      </c>
      <c r="Q40" s="212">
        <v>1.0</v>
      </c>
      <c r="R40" s="212"/>
      <c r="S40" s="212">
        <v>1.0</v>
      </c>
      <c r="T40" s="212"/>
      <c r="U40" s="212"/>
      <c r="V40" s="212"/>
      <c r="W40" s="212"/>
      <c r="X40" s="212"/>
      <c r="Y40" s="213"/>
      <c r="Z40" s="215">
        <v>2.0</v>
      </c>
      <c r="AA40" s="216">
        <f t="shared" si="20"/>
        <v>0.06711409396</v>
      </c>
      <c r="AB40" s="215" t="str">
        <f t="shared" si="21"/>
        <v/>
      </c>
      <c r="AC40" s="217">
        <f t="shared" si="22"/>
        <v>2</v>
      </c>
      <c r="AD40" s="2"/>
      <c r="AE40" s="210" t="s">
        <v>155</v>
      </c>
      <c r="AF40" s="224"/>
      <c r="AG40" s="224"/>
      <c r="AH40" s="224"/>
      <c r="AI40" s="224"/>
      <c r="AJ40" s="224"/>
      <c r="AK40" s="224"/>
      <c r="AL40" s="224"/>
      <c r="AM40" s="224"/>
      <c r="AN40" s="224"/>
      <c r="AO40" s="215"/>
      <c r="AP40" s="216"/>
    </row>
    <row r="41" ht="15.75" customHeight="1">
      <c r="A41" s="210" t="s">
        <v>156</v>
      </c>
      <c r="B41" s="212"/>
      <c r="C41" s="212"/>
      <c r="D41" s="212"/>
      <c r="E41" s="212"/>
      <c r="F41" s="212">
        <v>1.0</v>
      </c>
      <c r="G41" s="212"/>
      <c r="H41" s="212"/>
      <c r="I41" s="212"/>
      <c r="J41" s="213"/>
      <c r="K41" s="215">
        <f t="shared" si="1"/>
        <v>1</v>
      </c>
      <c r="L41" s="216">
        <f t="shared" si="2"/>
        <v>0.04185851821</v>
      </c>
      <c r="M41" s="215">
        <f t="shared" si="3"/>
        <v>2</v>
      </c>
      <c r="N41" s="217">
        <f t="shared" si="4"/>
        <v>-1</v>
      </c>
      <c r="O41" s="2"/>
      <c r="P41" s="210" t="s">
        <v>156</v>
      </c>
      <c r="Q41" s="212"/>
      <c r="R41" s="212"/>
      <c r="S41" s="212"/>
      <c r="T41" s="212"/>
      <c r="U41" s="212">
        <v>2.0</v>
      </c>
      <c r="V41" s="212"/>
      <c r="W41" s="212"/>
      <c r="X41" s="212"/>
      <c r="Y41" s="213"/>
      <c r="Z41" s="215">
        <v>2.0</v>
      </c>
      <c r="AA41" s="216">
        <f t="shared" si="20"/>
        <v>0.06711409396</v>
      </c>
      <c r="AB41" s="215">
        <f t="shared" si="21"/>
        <v>2</v>
      </c>
      <c r="AC41" s="217">
        <f t="shared" si="22"/>
        <v>0</v>
      </c>
      <c r="AD41" s="2"/>
      <c r="AE41" s="210" t="s">
        <v>156</v>
      </c>
      <c r="AF41" s="224"/>
      <c r="AG41" s="224"/>
      <c r="AH41" s="224"/>
      <c r="AI41" s="224"/>
      <c r="AJ41" s="224">
        <v>2.0</v>
      </c>
      <c r="AK41" s="224"/>
      <c r="AL41" s="224"/>
      <c r="AM41" s="224"/>
      <c r="AN41" s="224"/>
      <c r="AO41" s="215">
        <v>2.0</v>
      </c>
      <c r="AP41" s="216">
        <f>AO41*100/$AO$62</f>
        <v>0.1420454545</v>
      </c>
    </row>
    <row r="42" ht="15.75" customHeight="1">
      <c r="A42" s="210" t="s">
        <v>157</v>
      </c>
      <c r="B42" s="212"/>
      <c r="C42" s="212"/>
      <c r="D42" s="212"/>
      <c r="E42" s="212">
        <v>1.0</v>
      </c>
      <c r="F42" s="212"/>
      <c r="G42" s="212"/>
      <c r="H42" s="212"/>
      <c r="I42" s="212"/>
      <c r="J42" s="213"/>
      <c r="K42" s="215">
        <f t="shared" si="1"/>
        <v>1</v>
      </c>
      <c r="L42" s="216">
        <f t="shared" si="2"/>
        <v>0.04185851821</v>
      </c>
      <c r="M42" s="215">
        <f t="shared" si="3"/>
        <v>1</v>
      </c>
      <c r="N42" s="217">
        <f t="shared" si="4"/>
        <v>0</v>
      </c>
      <c r="O42" s="2"/>
      <c r="P42" s="210" t="s">
        <v>157</v>
      </c>
      <c r="Q42" s="212"/>
      <c r="R42" s="212"/>
      <c r="S42" s="212">
        <v>1.0</v>
      </c>
      <c r="T42" s="212"/>
      <c r="U42" s="212"/>
      <c r="V42" s="212"/>
      <c r="W42" s="212"/>
      <c r="X42" s="212"/>
      <c r="Y42" s="213"/>
      <c r="Z42" s="215">
        <v>1.0</v>
      </c>
      <c r="AA42" s="216">
        <f t="shared" si="20"/>
        <v>0.03355704698</v>
      </c>
      <c r="AB42" s="215" t="str">
        <f t="shared" si="21"/>
        <v/>
      </c>
      <c r="AC42" s="217">
        <f t="shared" si="22"/>
        <v>1</v>
      </c>
      <c r="AD42" s="2"/>
      <c r="AE42" s="210" t="s">
        <v>157</v>
      </c>
      <c r="AF42" s="224"/>
      <c r="AG42" s="224"/>
      <c r="AH42" s="224"/>
      <c r="AI42" s="224"/>
      <c r="AJ42" s="224"/>
      <c r="AK42" s="224"/>
      <c r="AL42" s="224"/>
      <c r="AM42" s="224"/>
      <c r="AN42" s="224"/>
      <c r="AO42" s="215"/>
      <c r="AP42" s="216"/>
    </row>
    <row r="43" ht="15.75" customHeight="1">
      <c r="A43" s="210" t="s">
        <v>158</v>
      </c>
      <c r="B43" s="212"/>
      <c r="C43" s="212">
        <v>1.0</v>
      </c>
      <c r="D43" s="212"/>
      <c r="E43" s="212">
        <v>1.0</v>
      </c>
      <c r="F43" s="212"/>
      <c r="G43" s="212"/>
      <c r="H43" s="212"/>
      <c r="I43" s="212"/>
      <c r="J43" s="213"/>
      <c r="K43" s="215">
        <f t="shared" si="1"/>
        <v>2</v>
      </c>
      <c r="L43" s="216">
        <f t="shared" si="2"/>
        <v>0.08371703642</v>
      </c>
      <c r="M43" s="215">
        <f t="shared" si="3"/>
        <v>1</v>
      </c>
      <c r="N43" s="217">
        <f t="shared" si="4"/>
        <v>1</v>
      </c>
      <c r="O43" s="2"/>
      <c r="P43" s="210" t="s">
        <v>158</v>
      </c>
      <c r="Q43" s="212"/>
      <c r="R43" s="212"/>
      <c r="S43" s="212"/>
      <c r="T43" s="212">
        <v>1.0</v>
      </c>
      <c r="U43" s="212"/>
      <c r="V43" s="212"/>
      <c r="W43" s="212"/>
      <c r="X43" s="212"/>
      <c r="Y43" s="213"/>
      <c r="Z43" s="215">
        <v>1.0</v>
      </c>
      <c r="AA43" s="216">
        <f t="shared" si="20"/>
        <v>0.03355704698</v>
      </c>
      <c r="AB43" s="215" t="str">
        <f t="shared" si="21"/>
        <v/>
      </c>
      <c r="AC43" s="217">
        <f t="shared" si="22"/>
        <v>1</v>
      </c>
      <c r="AD43" s="2"/>
      <c r="AE43" s="210" t="s">
        <v>158</v>
      </c>
      <c r="AF43" s="224"/>
      <c r="AG43" s="224"/>
      <c r="AH43" s="224"/>
      <c r="AI43" s="224"/>
      <c r="AJ43" s="224"/>
      <c r="AK43" s="224"/>
      <c r="AL43" s="224"/>
      <c r="AM43" s="224"/>
      <c r="AN43" s="224"/>
      <c r="AO43" s="215"/>
      <c r="AP43" s="216"/>
    </row>
    <row r="44" ht="15.75" customHeight="1">
      <c r="A44" s="210" t="s">
        <v>159</v>
      </c>
      <c r="B44" s="212"/>
      <c r="C44" s="212">
        <v>2.0</v>
      </c>
      <c r="D44" s="212">
        <v>2.0</v>
      </c>
      <c r="E44" s="212">
        <v>1.0</v>
      </c>
      <c r="F44" s="212">
        <v>2.0</v>
      </c>
      <c r="G44" s="212">
        <v>1.0</v>
      </c>
      <c r="H44" s="212"/>
      <c r="I44" s="212"/>
      <c r="J44" s="213"/>
      <c r="K44" s="215">
        <f t="shared" si="1"/>
        <v>8</v>
      </c>
      <c r="L44" s="216">
        <f t="shared" si="2"/>
        <v>0.3348681457</v>
      </c>
      <c r="M44" s="215">
        <f t="shared" si="3"/>
        <v>10</v>
      </c>
      <c r="N44" s="217">
        <f t="shared" si="4"/>
        <v>-2</v>
      </c>
      <c r="O44" s="2"/>
      <c r="P44" s="210" t="s">
        <v>159</v>
      </c>
      <c r="Q44" s="212">
        <v>6.0</v>
      </c>
      <c r="R44" s="212"/>
      <c r="S44" s="212">
        <v>1.0</v>
      </c>
      <c r="T44" s="212">
        <v>2.0</v>
      </c>
      <c r="U44" s="212">
        <v>1.0</v>
      </c>
      <c r="V44" s="212"/>
      <c r="W44" s="212"/>
      <c r="X44" s="212"/>
      <c r="Y44" s="213"/>
      <c r="Z44" s="215">
        <v>10.0</v>
      </c>
      <c r="AA44" s="216">
        <f t="shared" si="20"/>
        <v>0.3355704698</v>
      </c>
      <c r="AB44" s="215">
        <f t="shared" si="21"/>
        <v>2</v>
      </c>
      <c r="AC44" s="217">
        <f t="shared" si="22"/>
        <v>8</v>
      </c>
      <c r="AD44" s="2"/>
      <c r="AE44" s="210" t="s">
        <v>159</v>
      </c>
      <c r="AF44" s="224"/>
      <c r="AG44" s="224"/>
      <c r="AH44" s="224"/>
      <c r="AI44" s="224">
        <v>1.0</v>
      </c>
      <c r="AJ44" s="224"/>
      <c r="AK44" s="224">
        <v>1.0</v>
      </c>
      <c r="AL44" s="224"/>
      <c r="AM44" s="224"/>
      <c r="AN44" s="224"/>
      <c r="AO44" s="215">
        <v>2.0</v>
      </c>
      <c r="AP44" s="216">
        <f t="shared" ref="AP44:AP47" si="24">AO44*100/$AO$62</f>
        <v>0.1420454545</v>
      </c>
    </row>
    <row r="45" ht="15.75" customHeight="1">
      <c r="A45" s="210" t="s">
        <v>160</v>
      </c>
      <c r="B45" s="212">
        <v>34.0</v>
      </c>
      <c r="C45" s="212">
        <v>23.0</v>
      </c>
      <c r="D45" s="212">
        <v>29.0</v>
      </c>
      <c r="E45" s="212">
        <v>53.0</v>
      </c>
      <c r="F45" s="212">
        <v>31.0</v>
      </c>
      <c r="G45" s="212">
        <v>25.0</v>
      </c>
      <c r="H45" s="212">
        <v>18.0</v>
      </c>
      <c r="I45" s="212"/>
      <c r="J45" s="213"/>
      <c r="K45" s="215">
        <f t="shared" si="1"/>
        <v>213</v>
      </c>
      <c r="L45" s="216">
        <f t="shared" si="2"/>
        <v>8.915864378</v>
      </c>
      <c r="M45" s="215">
        <f t="shared" si="3"/>
        <v>263</v>
      </c>
      <c r="N45" s="217">
        <f t="shared" si="4"/>
        <v>-50</v>
      </c>
      <c r="O45" s="2"/>
      <c r="P45" s="210" t="s">
        <v>160</v>
      </c>
      <c r="Q45" s="212">
        <v>53.0</v>
      </c>
      <c r="R45" s="212">
        <v>24.0</v>
      </c>
      <c r="S45" s="212">
        <v>38.0</v>
      </c>
      <c r="T45" s="212">
        <v>61.0</v>
      </c>
      <c r="U45" s="212">
        <v>33.0</v>
      </c>
      <c r="V45" s="212">
        <v>32.0</v>
      </c>
      <c r="W45" s="212">
        <v>21.0</v>
      </c>
      <c r="X45" s="212"/>
      <c r="Y45" s="213">
        <v>1.0</v>
      </c>
      <c r="Z45" s="215">
        <v>263.0</v>
      </c>
      <c r="AA45" s="216">
        <f t="shared" si="20"/>
        <v>8.825503356</v>
      </c>
      <c r="AB45" s="215">
        <f t="shared" si="21"/>
        <v>164</v>
      </c>
      <c r="AC45" s="217">
        <f t="shared" si="22"/>
        <v>99</v>
      </c>
      <c r="AD45" s="2"/>
      <c r="AE45" s="210" t="s">
        <v>160</v>
      </c>
      <c r="AF45" s="224">
        <v>5.0</v>
      </c>
      <c r="AG45" s="224">
        <v>5.0</v>
      </c>
      <c r="AH45" s="224">
        <v>28.0</v>
      </c>
      <c r="AI45" s="224">
        <v>43.0</v>
      </c>
      <c r="AJ45" s="224">
        <v>29.0</v>
      </c>
      <c r="AK45" s="224">
        <v>31.0</v>
      </c>
      <c r="AL45" s="224">
        <v>22.0</v>
      </c>
      <c r="AM45" s="224"/>
      <c r="AN45" s="224">
        <v>1.0</v>
      </c>
      <c r="AO45" s="215">
        <v>164.0</v>
      </c>
      <c r="AP45" s="216">
        <f t="shared" si="24"/>
        <v>11.64772727</v>
      </c>
    </row>
    <row r="46" ht="15.75" customHeight="1">
      <c r="A46" s="210" t="s">
        <v>161</v>
      </c>
      <c r="B46" s="212">
        <v>11.0</v>
      </c>
      <c r="C46" s="212">
        <v>10.0</v>
      </c>
      <c r="D46" s="212">
        <v>19.0</v>
      </c>
      <c r="E46" s="212">
        <v>16.0</v>
      </c>
      <c r="F46" s="212">
        <v>13.0</v>
      </c>
      <c r="G46" s="212">
        <v>8.0</v>
      </c>
      <c r="H46" s="212">
        <v>2.0</v>
      </c>
      <c r="I46" s="212">
        <v>1.0</v>
      </c>
      <c r="J46" s="213"/>
      <c r="K46" s="215">
        <f t="shared" si="1"/>
        <v>80</v>
      </c>
      <c r="L46" s="216">
        <f t="shared" si="2"/>
        <v>3.348681457</v>
      </c>
      <c r="M46" s="215">
        <f t="shared" si="3"/>
        <v>94</v>
      </c>
      <c r="N46" s="217">
        <f t="shared" si="4"/>
        <v>-14</v>
      </c>
      <c r="O46" s="2"/>
      <c r="P46" s="210" t="s">
        <v>161</v>
      </c>
      <c r="Q46" s="212">
        <v>29.0</v>
      </c>
      <c r="R46" s="212">
        <v>11.0</v>
      </c>
      <c r="S46" s="212">
        <v>15.0</v>
      </c>
      <c r="T46" s="212">
        <v>20.0</v>
      </c>
      <c r="U46" s="212">
        <v>10.0</v>
      </c>
      <c r="V46" s="212">
        <v>7.0</v>
      </c>
      <c r="W46" s="212">
        <v>1.0</v>
      </c>
      <c r="X46" s="212">
        <v>1.0</v>
      </c>
      <c r="Y46" s="213">
        <v>0.0</v>
      </c>
      <c r="Z46" s="215">
        <v>94.0</v>
      </c>
      <c r="AA46" s="216">
        <f t="shared" si="20"/>
        <v>3.154362416</v>
      </c>
      <c r="AB46" s="215">
        <f t="shared" si="21"/>
        <v>41</v>
      </c>
      <c r="AC46" s="217">
        <f t="shared" si="22"/>
        <v>53</v>
      </c>
      <c r="AD46" s="2"/>
      <c r="AE46" s="210" t="s">
        <v>161</v>
      </c>
      <c r="AF46" s="224"/>
      <c r="AG46" s="224">
        <v>2.0</v>
      </c>
      <c r="AH46" s="224">
        <v>9.0</v>
      </c>
      <c r="AI46" s="224">
        <v>12.0</v>
      </c>
      <c r="AJ46" s="224">
        <v>9.0</v>
      </c>
      <c r="AK46" s="224">
        <v>7.0</v>
      </c>
      <c r="AL46" s="224">
        <v>2.0</v>
      </c>
      <c r="AM46" s="224"/>
      <c r="AN46" s="224"/>
      <c r="AO46" s="215">
        <v>41.0</v>
      </c>
      <c r="AP46" s="216">
        <f t="shared" si="24"/>
        <v>2.911931818</v>
      </c>
    </row>
    <row r="47" ht="15.75" customHeight="1">
      <c r="A47" s="210" t="s">
        <v>162</v>
      </c>
      <c r="B47" s="212"/>
      <c r="C47" s="212"/>
      <c r="D47" s="212"/>
      <c r="E47" s="212"/>
      <c r="F47" s="212"/>
      <c r="G47" s="212">
        <v>1.0</v>
      </c>
      <c r="H47" s="212"/>
      <c r="I47" s="212"/>
      <c r="J47" s="213"/>
      <c r="K47" s="215">
        <f t="shared" si="1"/>
        <v>1</v>
      </c>
      <c r="L47" s="216">
        <f t="shared" si="2"/>
        <v>0.04185851821</v>
      </c>
      <c r="M47" s="215">
        <f t="shared" si="3"/>
        <v>1</v>
      </c>
      <c r="N47" s="217">
        <f t="shared" si="4"/>
        <v>0</v>
      </c>
      <c r="O47" s="2"/>
      <c r="P47" s="210" t="s">
        <v>162</v>
      </c>
      <c r="Q47" s="212"/>
      <c r="R47" s="212"/>
      <c r="S47" s="212"/>
      <c r="T47" s="212"/>
      <c r="U47" s="212"/>
      <c r="V47" s="212">
        <v>1.0</v>
      </c>
      <c r="W47" s="212"/>
      <c r="X47" s="212"/>
      <c r="Y47" s="213"/>
      <c r="Z47" s="215">
        <v>1.0</v>
      </c>
      <c r="AA47" s="216">
        <f t="shared" si="20"/>
        <v>0.03355704698</v>
      </c>
      <c r="AB47" s="215">
        <f t="shared" si="21"/>
        <v>1</v>
      </c>
      <c r="AC47" s="217">
        <f t="shared" si="22"/>
        <v>0</v>
      </c>
      <c r="AD47" s="2"/>
      <c r="AE47" s="210" t="s">
        <v>162</v>
      </c>
      <c r="AF47" s="224"/>
      <c r="AG47" s="224"/>
      <c r="AH47" s="224"/>
      <c r="AI47" s="224"/>
      <c r="AJ47" s="224"/>
      <c r="AK47" s="224">
        <v>1.0</v>
      </c>
      <c r="AL47" s="224"/>
      <c r="AM47" s="224"/>
      <c r="AN47" s="224"/>
      <c r="AO47" s="215">
        <v>1.0</v>
      </c>
      <c r="AP47" s="216">
        <f t="shared" si="24"/>
        <v>0.07102272727</v>
      </c>
    </row>
    <row r="48" ht="15.75" customHeight="1">
      <c r="A48" s="210" t="s">
        <v>163</v>
      </c>
      <c r="B48" s="212"/>
      <c r="C48" s="212"/>
      <c r="D48" s="212"/>
      <c r="E48" s="212"/>
      <c r="F48" s="212">
        <v>1.0</v>
      </c>
      <c r="G48" s="212"/>
      <c r="H48" s="212"/>
      <c r="I48" s="212"/>
      <c r="J48" s="213"/>
      <c r="K48" s="215">
        <f t="shared" si="1"/>
        <v>1</v>
      </c>
      <c r="L48" s="216">
        <f t="shared" si="2"/>
        <v>0.04185851821</v>
      </c>
      <c r="M48" s="215" t="str">
        <f t="shared" si="3"/>
        <v/>
      </c>
      <c r="N48" s="217">
        <f t="shared" si="4"/>
        <v>1</v>
      </c>
      <c r="O48" s="2"/>
      <c r="P48" s="210" t="s">
        <v>163</v>
      </c>
      <c r="Q48" s="212"/>
      <c r="R48" s="212"/>
      <c r="S48" s="212"/>
      <c r="T48" s="212"/>
      <c r="U48" s="212"/>
      <c r="V48" s="212"/>
      <c r="W48" s="212"/>
      <c r="X48" s="212"/>
      <c r="Y48" s="213"/>
      <c r="Z48" s="215"/>
      <c r="AA48" s="216"/>
      <c r="AB48" s="215"/>
      <c r="AC48" s="217"/>
      <c r="AD48" s="2"/>
      <c r="AE48" s="210" t="s">
        <v>163</v>
      </c>
      <c r="AF48" s="224"/>
      <c r="AG48" s="224"/>
      <c r="AH48" s="224"/>
      <c r="AI48" s="224"/>
      <c r="AJ48" s="224"/>
      <c r="AK48" s="224"/>
      <c r="AL48" s="224"/>
      <c r="AM48" s="224"/>
      <c r="AN48" s="224"/>
      <c r="AO48" s="215"/>
      <c r="AP48" s="216"/>
    </row>
    <row r="49" ht="15.75" customHeight="1">
      <c r="A49" s="210" t="s">
        <v>164</v>
      </c>
      <c r="B49" s="212">
        <v>251.0</v>
      </c>
      <c r="C49" s="212">
        <v>181.0</v>
      </c>
      <c r="D49" s="212">
        <v>250.0</v>
      </c>
      <c r="E49" s="212">
        <v>400.0</v>
      </c>
      <c r="F49" s="212">
        <v>251.0</v>
      </c>
      <c r="G49" s="212">
        <v>163.0</v>
      </c>
      <c r="H49" s="212">
        <v>58.0</v>
      </c>
      <c r="I49" s="212">
        <v>3.0</v>
      </c>
      <c r="J49" s="213"/>
      <c r="K49" s="215">
        <f t="shared" si="1"/>
        <v>1557</v>
      </c>
      <c r="L49" s="216">
        <f t="shared" si="2"/>
        <v>65.17371285</v>
      </c>
      <c r="M49" s="215">
        <f t="shared" si="3"/>
        <v>2082</v>
      </c>
      <c r="N49" s="217">
        <f t="shared" si="4"/>
        <v>-525</v>
      </c>
      <c r="O49" s="2"/>
      <c r="P49" s="210" t="s">
        <v>164</v>
      </c>
      <c r="Q49" s="212">
        <v>573.0</v>
      </c>
      <c r="R49" s="212">
        <v>231.0</v>
      </c>
      <c r="S49" s="212">
        <v>309.0</v>
      </c>
      <c r="T49" s="212">
        <v>437.0</v>
      </c>
      <c r="U49" s="212">
        <v>275.0</v>
      </c>
      <c r="V49" s="212">
        <v>187.0</v>
      </c>
      <c r="W49" s="212">
        <v>65.0</v>
      </c>
      <c r="X49" s="212">
        <v>4.0</v>
      </c>
      <c r="Y49" s="213">
        <v>1.0</v>
      </c>
      <c r="Z49" s="215">
        <v>2082.0</v>
      </c>
      <c r="AA49" s="216">
        <f t="shared" ref="AA49:AA53" si="25">IF(ISBLANK(Z49),"",Z49*100/$Z$62)</f>
        <v>69.86577181</v>
      </c>
      <c r="AB49" s="215">
        <f t="shared" ref="AB49:AB53" si="26">IF(ISBLANK(AO49),"",AO49)</f>
        <v>971</v>
      </c>
      <c r="AC49" s="217">
        <f t="shared" ref="AC49:AC53" si="27">Z49-IF(AB49="",0,AB49)</f>
        <v>1111</v>
      </c>
      <c r="AD49" s="2"/>
      <c r="AE49" s="210" t="s">
        <v>164</v>
      </c>
      <c r="AF49" s="224">
        <v>26.0</v>
      </c>
      <c r="AG49" s="224">
        <v>48.0</v>
      </c>
      <c r="AH49" s="224">
        <v>179.0</v>
      </c>
      <c r="AI49" s="224">
        <v>309.0</v>
      </c>
      <c r="AJ49" s="224">
        <v>203.0</v>
      </c>
      <c r="AK49" s="224">
        <v>138.0</v>
      </c>
      <c r="AL49" s="224">
        <v>61.0</v>
      </c>
      <c r="AM49" s="224">
        <v>6.0</v>
      </c>
      <c r="AN49" s="224">
        <v>1.0</v>
      </c>
      <c r="AO49" s="215">
        <v>971.0</v>
      </c>
      <c r="AP49" s="216">
        <f t="shared" ref="AP49:AP53" si="28">AO49*100/$AO$62</f>
        <v>68.96306818</v>
      </c>
    </row>
    <row r="50" ht="15.75" customHeight="1">
      <c r="A50" s="210" t="s">
        <v>165</v>
      </c>
      <c r="B50" s="212"/>
      <c r="C50" s="212"/>
      <c r="D50" s="212"/>
      <c r="E50" s="212"/>
      <c r="F50" s="212"/>
      <c r="G50" s="212"/>
      <c r="H50" s="212"/>
      <c r="I50" s="212"/>
      <c r="J50" s="213"/>
      <c r="K50" s="215" t="str">
        <f t="shared" si="1"/>
        <v/>
      </c>
      <c r="L50" s="216" t="str">
        <f t="shared" si="2"/>
        <v/>
      </c>
      <c r="M50" s="215" t="str">
        <f t="shared" si="3"/>
        <v/>
      </c>
      <c r="N50" s="217">
        <f t="shared" si="4"/>
        <v>0</v>
      </c>
      <c r="O50" s="2"/>
      <c r="P50" s="210" t="s">
        <v>165</v>
      </c>
      <c r="Q50" s="212"/>
      <c r="R50" s="212"/>
      <c r="S50" s="212"/>
      <c r="T50" s="212"/>
      <c r="U50" s="212"/>
      <c r="V50" s="212"/>
      <c r="W50" s="212"/>
      <c r="X50" s="212"/>
      <c r="Y50" s="213"/>
      <c r="Z50" s="215"/>
      <c r="AA50" s="216" t="str">
        <f t="shared" si="25"/>
        <v/>
      </c>
      <c r="AB50" s="215">
        <f t="shared" si="26"/>
        <v>1</v>
      </c>
      <c r="AC50" s="217">
        <f t="shared" si="27"/>
        <v>-1</v>
      </c>
      <c r="AD50" s="2"/>
      <c r="AE50" s="210" t="s">
        <v>165</v>
      </c>
      <c r="AF50" s="224"/>
      <c r="AG50" s="224"/>
      <c r="AH50" s="224">
        <v>1.0</v>
      </c>
      <c r="AI50" s="224"/>
      <c r="AJ50" s="224"/>
      <c r="AK50" s="224"/>
      <c r="AL50" s="224"/>
      <c r="AM50" s="224"/>
      <c r="AN50" s="224"/>
      <c r="AO50" s="215">
        <v>1.0</v>
      </c>
      <c r="AP50" s="216">
        <f t="shared" si="28"/>
        <v>0.07102272727</v>
      </c>
    </row>
    <row r="51" ht="15.75" customHeight="1">
      <c r="A51" s="210" t="s">
        <v>166</v>
      </c>
      <c r="B51" s="212">
        <v>12.0</v>
      </c>
      <c r="C51" s="212">
        <v>12.0</v>
      </c>
      <c r="D51" s="212">
        <v>13.0</v>
      </c>
      <c r="E51" s="212">
        <v>22.0</v>
      </c>
      <c r="F51" s="212">
        <v>17.0</v>
      </c>
      <c r="G51" s="212">
        <v>8.0</v>
      </c>
      <c r="H51" s="212">
        <v>4.0</v>
      </c>
      <c r="I51" s="212"/>
      <c r="J51" s="213"/>
      <c r="K51" s="215">
        <f t="shared" si="1"/>
        <v>88</v>
      </c>
      <c r="L51" s="216">
        <f t="shared" si="2"/>
        <v>3.683549602</v>
      </c>
      <c r="M51" s="215">
        <f t="shared" si="3"/>
        <v>97</v>
      </c>
      <c r="N51" s="217">
        <f t="shared" si="4"/>
        <v>-9</v>
      </c>
      <c r="O51" s="2"/>
      <c r="P51" s="210" t="s">
        <v>166</v>
      </c>
      <c r="Q51" s="212">
        <v>26.0</v>
      </c>
      <c r="R51" s="212">
        <v>7.0</v>
      </c>
      <c r="S51" s="212">
        <v>14.0</v>
      </c>
      <c r="T51" s="212">
        <v>19.0</v>
      </c>
      <c r="U51" s="212">
        <v>14.0</v>
      </c>
      <c r="V51" s="212">
        <v>12.0</v>
      </c>
      <c r="W51" s="212">
        <v>5.0</v>
      </c>
      <c r="X51" s="212"/>
      <c r="Y51" s="213"/>
      <c r="Z51" s="215">
        <v>97.0</v>
      </c>
      <c r="AA51" s="216">
        <f t="shared" si="25"/>
        <v>3.255033557</v>
      </c>
      <c r="AB51" s="215">
        <f t="shared" si="26"/>
        <v>20</v>
      </c>
      <c r="AC51" s="217">
        <f t="shared" si="27"/>
        <v>77</v>
      </c>
      <c r="AD51" s="2"/>
      <c r="AE51" s="210" t="s">
        <v>166</v>
      </c>
      <c r="AF51" s="224">
        <v>1.0</v>
      </c>
      <c r="AG51" s="224"/>
      <c r="AH51" s="224">
        <v>3.0</v>
      </c>
      <c r="AI51" s="224">
        <v>7.0</v>
      </c>
      <c r="AJ51" s="224">
        <v>5.0</v>
      </c>
      <c r="AK51" s="224">
        <v>2.0</v>
      </c>
      <c r="AL51" s="224">
        <v>2.0</v>
      </c>
      <c r="AM51" s="224"/>
      <c r="AN51" s="224"/>
      <c r="AO51" s="215">
        <v>20.0</v>
      </c>
      <c r="AP51" s="216">
        <f t="shared" si="28"/>
        <v>1.420454545</v>
      </c>
    </row>
    <row r="52" ht="15.75" customHeight="1">
      <c r="A52" s="210" t="s">
        <v>167</v>
      </c>
      <c r="B52" s="212">
        <v>1.0</v>
      </c>
      <c r="C52" s="212">
        <v>5.0</v>
      </c>
      <c r="D52" s="212">
        <v>2.0</v>
      </c>
      <c r="E52" s="212">
        <v>4.0</v>
      </c>
      <c r="F52" s="212">
        <v>4.0</v>
      </c>
      <c r="G52" s="212">
        <v>2.0</v>
      </c>
      <c r="H52" s="212">
        <v>1.0</v>
      </c>
      <c r="I52" s="212"/>
      <c r="J52" s="213"/>
      <c r="K52" s="215">
        <f t="shared" si="1"/>
        <v>19</v>
      </c>
      <c r="L52" s="216">
        <f t="shared" si="2"/>
        <v>0.795311846</v>
      </c>
      <c r="M52" s="215">
        <f t="shared" si="3"/>
        <v>12</v>
      </c>
      <c r="N52" s="217">
        <f t="shared" si="4"/>
        <v>7</v>
      </c>
      <c r="O52" s="2"/>
      <c r="P52" s="210" t="s">
        <v>167</v>
      </c>
      <c r="Q52" s="212">
        <v>4.0</v>
      </c>
      <c r="R52" s="212">
        <v>1.0</v>
      </c>
      <c r="S52" s="212">
        <v>4.0</v>
      </c>
      <c r="T52" s="212">
        <v>1.0</v>
      </c>
      <c r="U52" s="212">
        <v>1.0</v>
      </c>
      <c r="V52" s="212"/>
      <c r="W52" s="212">
        <v>1.0</v>
      </c>
      <c r="X52" s="212"/>
      <c r="Y52" s="213"/>
      <c r="Z52" s="215">
        <v>12.0</v>
      </c>
      <c r="AA52" s="216">
        <f t="shared" si="25"/>
        <v>0.4026845638</v>
      </c>
      <c r="AB52" s="215">
        <f t="shared" si="26"/>
        <v>3</v>
      </c>
      <c r="AC52" s="217">
        <f t="shared" si="27"/>
        <v>9</v>
      </c>
      <c r="AD52" s="2"/>
      <c r="AE52" s="210" t="s">
        <v>167</v>
      </c>
      <c r="AF52" s="224"/>
      <c r="AG52" s="224"/>
      <c r="AH52" s="224"/>
      <c r="AI52" s="224"/>
      <c r="AJ52" s="224">
        <v>3.0</v>
      </c>
      <c r="AK52" s="224"/>
      <c r="AL52" s="224"/>
      <c r="AM52" s="224"/>
      <c r="AN52" s="224"/>
      <c r="AO52" s="215">
        <v>3.0</v>
      </c>
      <c r="AP52" s="216">
        <f t="shared" si="28"/>
        <v>0.2130681818</v>
      </c>
    </row>
    <row r="53" ht="15.75" customHeight="1">
      <c r="A53" s="210" t="s">
        <v>168</v>
      </c>
      <c r="B53" s="212">
        <v>2.0</v>
      </c>
      <c r="C53" s="212"/>
      <c r="D53" s="212"/>
      <c r="E53" s="212">
        <v>3.0</v>
      </c>
      <c r="F53" s="212">
        <v>3.0</v>
      </c>
      <c r="G53" s="212"/>
      <c r="H53" s="212"/>
      <c r="I53" s="212"/>
      <c r="J53" s="213"/>
      <c r="K53" s="215">
        <f t="shared" si="1"/>
        <v>8</v>
      </c>
      <c r="L53" s="216">
        <f t="shared" si="2"/>
        <v>0.3348681457</v>
      </c>
      <c r="M53" s="215">
        <f t="shared" si="3"/>
        <v>9</v>
      </c>
      <c r="N53" s="217">
        <f t="shared" si="4"/>
        <v>-1</v>
      </c>
      <c r="O53" s="2"/>
      <c r="P53" s="210" t="s">
        <v>168</v>
      </c>
      <c r="Q53" s="212">
        <v>3.0</v>
      </c>
      <c r="R53" s="212"/>
      <c r="S53" s="212"/>
      <c r="T53" s="212">
        <v>3.0</v>
      </c>
      <c r="U53" s="212">
        <v>1.0</v>
      </c>
      <c r="V53" s="212">
        <v>1.0</v>
      </c>
      <c r="W53" s="212"/>
      <c r="X53" s="212">
        <v>1.0</v>
      </c>
      <c r="Y53" s="213"/>
      <c r="Z53" s="215">
        <v>9.0</v>
      </c>
      <c r="AA53" s="216">
        <f t="shared" si="25"/>
        <v>0.3020134228</v>
      </c>
      <c r="AB53" s="215">
        <f t="shared" si="26"/>
        <v>2</v>
      </c>
      <c r="AC53" s="217">
        <f t="shared" si="27"/>
        <v>7</v>
      </c>
      <c r="AD53" s="2"/>
      <c r="AE53" s="210" t="s">
        <v>168</v>
      </c>
      <c r="AF53" s="224"/>
      <c r="AG53" s="224"/>
      <c r="AH53" s="224"/>
      <c r="AI53" s="224">
        <v>1.0</v>
      </c>
      <c r="AJ53" s="224">
        <v>1.0</v>
      </c>
      <c r="AK53" s="224"/>
      <c r="AL53" s="224"/>
      <c r="AM53" s="224"/>
      <c r="AN53" s="224"/>
      <c r="AO53" s="215">
        <v>2.0</v>
      </c>
      <c r="AP53" s="216">
        <f t="shared" si="28"/>
        <v>0.1420454545</v>
      </c>
    </row>
    <row r="54" ht="15.75" customHeight="1">
      <c r="A54" s="210" t="s">
        <v>169</v>
      </c>
      <c r="B54" s="212"/>
      <c r="C54" s="212"/>
      <c r="D54" s="212"/>
      <c r="E54" s="212"/>
      <c r="F54" s="212"/>
      <c r="G54" s="212">
        <v>1.0</v>
      </c>
      <c r="H54" s="212"/>
      <c r="I54" s="212"/>
      <c r="J54" s="213"/>
      <c r="K54" s="215">
        <f t="shared" si="1"/>
        <v>1</v>
      </c>
      <c r="L54" s="216">
        <f t="shared" si="2"/>
        <v>0.04185851821</v>
      </c>
      <c r="M54" s="215" t="str">
        <f t="shared" si="3"/>
        <v/>
      </c>
      <c r="N54" s="217">
        <f t="shared" si="4"/>
        <v>1</v>
      </c>
      <c r="O54" s="2"/>
      <c r="P54" s="210" t="s">
        <v>169</v>
      </c>
      <c r="Q54" s="212"/>
      <c r="R54" s="212"/>
      <c r="S54" s="212"/>
      <c r="T54" s="212"/>
      <c r="U54" s="212"/>
      <c r="V54" s="212"/>
      <c r="W54" s="212"/>
      <c r="X54" s="212"/>
      <c r="Y54" s="213"/>
      <c r="Z54" s="215"/>
      <c r="AA54" s="216"/>
      <c r="AB54" s="215"/>
      <c r="AC54" s="217"/>
      <c r="AD54" s="2"/>
      <c r="AE54" s="210" t="s">
        <v>169</v>
      </c>
      <c r="AF54" s="224"/>
      <c r="AG54" s="224"/>
      <c r="AH54" s="224"/>
      <c r="AI54" s="224"/>
      <c r="AJ54" s="224"/>
      <c r="AK54" s="224"/>
      <c r="AL54" s="224"/>
      <c r="AM54" s="224"/>
      <c r="AN54" s="224"/>
      <c r="AO54" s="215"/>
      <c r="AP54" s="216"/>
    </row>
    <row r="55" ht="15.75" customHeight="1">
      <c r="A55" s="210" t="s">
        <v>170</v>
      </c>
      <c r="B55" s="212"/>
      <c r="C55" s="212"/>
      <c r="D55" s="212"/>
      <c r="E55" s="212"/>
      <c r="F55" s="212">
        <v>1.0</v>
      </c>
      <c r="G55" s="212"/>
      <c r="H55" s="212"/>
      <c r="I55" s="212"/>
      <c r="J55" s="213"/>
      <c r="K55" s="215">
        <f t="shared" si="1"/>
        <v>1</v>
      </c>
      <c r="L55" s="216">
        <f t="shared" si="2"/>
        <v>0.04185851821</v>
      </c>
      <c r="M55" s="215">
        <f t="shared" si="3"/>
        <v>1</v>
      </c>
      <c r="N55" s="217">
        <f t="shared" si="4"/>
        <v>0</v>
      </c>
      <c r="O55" s="2"/>
      <c r="P55" s="210" t="s">
        <v>170</v>
      </c>
      <c r="Q55" s="212"/>
      <c r="R55" s="212">
        <v>1.0</v>
      </c>
      <c r="S55" s="212"/>
      <c r="T55" s="212"/>
      <c r="U55" s="212"/>
      <c r="V55" s="212"/>
      <c r="W55" s="212"/>
      <c r="X55" s="212"/>
      <c r="Y55" s="213"/>
      <c r="Z55" s="215">
        <v>1.0</v>
      </c>
      <c r="AA55" s="216">
        <f t="shared" ref="AA55:AA57" si="29">IF(ISBLANK(Z55),"",Z55*100/$Z$62)</f>
        <v>0.03355704698</v>
      </c>
      <c r="AB55" s="215" t="str">
        <f t="shared" ref="AB55:AB57" si="30">IF(ISBLANK(AO55),"",AO55)</f>
        <v/>
      </c>
      <c r="AC55" s="217">
        <f t="shared" ref="AC55:AC57" si="31">Z55-IF(AB55="",0,AB55)</f>
        <v>1</v>
      </c>
      <c r="AD55" s="2"/>
      <c r="AE55" s="210" t="s">
        <v>170</v>
      </c>
      <c r="AF55" s="224"/>
      <c r="AG55" s="224"/>
      <c r="AH55" s="224"/>
      <c r="AI55" s="224"/>
      <c r="AJ55" s="224"/>
      <c r="AK55" s="224"/>
      <c r="AL55" s="224"/>
      <c r="AM55" s="224"/>
      <c r="AN55" s="224"/>
      <c r="AO55" s="215"/>
      <c r="AP55" s="216"/>
    </row>
    <row r="56" ht="15.75" customHeight="1">
      <c r="A56" s="210" t="s">
        <v>171</v>
      </c>
      <c r="B56" s="212"/>
      <c r="C56" s="212"/>
      <c r="D56" s="212"/>
      <c r="E56" s="212">
        <v>1.0</v>
      </c>
      <c r="F56" s="212"/>
      <c r="G56" s="212"/>
      <c r="H56" s="212"/>
      <c r="I56" s="212"/>
      <c r="J56" s="213"/>
      <c r="K56" s="215">
        <f t="shared" si="1"/>
        <v>1</v>
      </c>
      <c r="L56" s="216">
        <f t="shared" si="2"/>
        <v>0.04185851821</v>
      </c>
      <c r="M56" s="215">
        <f t="shared" si="3"/>
        <v>1</v>
      </c>
      <c r="N56" s="217">
        <f t="shared" si="4"/>
        <v>0</v>
      </c>
      <c r="O56" s="2"/>
      <c r="P56" s="210" t="s">
        <v>171</v>
      </c>
      <c r="Q56" s="212">
        <v>1.0</v>
      </c>
      <c r="R56" s="212"/>
      <c r="S56" s="212"/>
      <c r="T56" s="212"/>
      <c r="U56" s="212"/>
      <c r="V56" s="212"/>
      <c r="W56" s="212"/>
      <c r="X56" s="212"/>
      <c r="Y56" s="213"/>
      <c r="Z56" s="215">
        <v>1.0</v>
      </c>
      <c r="AA56" s="216">
        <f t="shared" si="29"/>
        <v>0.03355704698</v>
      </c>
      <c r="AB56" s="215" t="str">
        <f t="shared" si="30"/>
        <v/>
      </c>
      <c r="AC56" s="217">
        <f t="shared" si="31"/>
        <v>1</v>
      </c>
      <c r="AD56" s="2"/>
      <c r="AE56" s="210" t="s">
        <v>171</v>
      </c>
      <c r="AF56" s="224"/>
      <c r="AG56" s="224"/>
      <c r="AH56" s="224"/>
      <c r="AI56" s="224"/>
      <c r="AJ56" s="224"/>
      <c r="AK56" s="224"/>
      <c r="AL56" s="224"/>
      <c r="AM56" s="224"/>
      <c r="AN56" s="224"/>
      <c r="AO56" s="215"/>
      <c r="AP56" s="216"/>
    </row>
    <row r="57" ht="15.75" customHeight="1">
      <c r="A57" s="210" t="s">
        <v>172</v>
      </c>
      <c r="B57" s="212"/>
      <c r="C57" s="212"/>
      <c r="D57" s="212"/>
      <c r="E57" s="212"/>
      <c r="F57" s="212">
        <v>1.0</v>
      </c>
      <c r="G57" s="212"/>
      <c r="H57" s="212"/>
      <c r="I57" s="212"/>
      <c r="J57" s="213"/>
      <c r="K57" s="215">
        <f t="shared" si="1"/>
        <v>1</v>
      </c>
      <c r="L57" s="216">
        <f t="shared" si="2"/>
        <v>0.04185851821</v>
      </c>
      <c r="M57" s="215">
        <f t="shared" si="3"/>
        <v>1</v>
      </c>
      <c r="N57" s="217">
        <f t="shared" si="4"/>
        <v>0</v>
      </c>
      <c r="O57" s="2"/>
      <c r="P57" s="210" t="s">
        <v>172</v>
      </c>
      <c r="Q57" s="212"/>
      <c r="R57" s="212">
        <v>1.0</v>
      </c>
      <c r="S57" s="212"/>
      <c r="T57" s="212"/>
      <c r="U57" s="212"/>
      <c r="V57" s="212"/>
      <c r="W57" s="212"/>
      <c r="X57" s="212"/>
      <c r="Y57" s="213"/>
      <c r="Z57" s="215">
        <v>1.0</v>
      </c>
      <c r="AA57" s="216">
        <f t="shared" si="29"/>
        <v>0.03355704698</v>
      </c>
      <c r="AB57" s="215">
        <f t="shared" si="30"/>
        <v>2</v>
      </c>
      <c r="AC57" s="217">
        <f t="shared" si="31"/>
        <v>-1</v>
      </c>
      <c r="AD57" s="2"/>
      <c r="AE57" s="210" t="s">
        <v>172</v>
      </c>
      <c r="AF57" s="224"/>
      <c r="AG57" s="224"/>
      <c r="AH57" s="224"/>
      <c r="AI57" s="224">
        <v>1.0</v>
      </c>
      <c r="AJ57" s="224">
        <v>1.0</v>
      </c>
      <c r="AK57" s="224"/>
      <c r="AL57" s="224"/>
      <c r="AM57" s="224"/>
      <c r="AN57" s="224"/>
      <c r="AO57" s="215">
        <v>2.0</v>
      </c>
      <c r="AP57" s="216">
        <f>AO57*100/$AO$62</f>
        <v>0.1420454545</v>
      </c>
    </row>
    <row r="58" ht="15.75" customHeight="1">
      <c r="A58" s="210" t="s">
        <v>173</v>
      </c>
      <c r="B58" s="212"/>
      <c r="C58" s="212"/>
      <c r="D58" s="212"/>
      <c r="E58" s="212"/>
      <c r="F58" s="212"/>
      <c r="G58" s="212">
        <v>1.0</v>
      </c>
      <c r="H58" s="212"/>
      <c r="I58" s="212"/>
      <c r="J58" s="213"/>
      <c r="K58" s="215">
        <f t="shared" si="1"/>
        <v>1</v>
      </c>
      <c r="L58" s="216">
        <f t="shared" si="2"/>
        <v>0.04185851821</v>
      </c>
      <c r="M58" s="215" t="str">
        <f t="shared" si="3"/>
        <v/>
      </c>
      <c r="N58" s="217">
        <f t="shared" si="4"/>
        <v>1</v>
      </c>
      <c r="O58" s="2"/>
      <c r="P58" s="210" t="s">
        <v>173</v>
      </c>
      <c r="Q58" s="212"/>
      <c r="R58" s="212"/>
      <c r="S58" s="212"/>
      <c r="T58" s="212"/>
      <c r="U58" s="212"/>
      <c r="V58" s="212"/>
      <c r="W58" s="212"/>
      <c r="X58" s="212"/>
      <c r="Y58" s="213"/>
      <c r="Z58" s="215"/>
      <c r="AA58" s="216"/>
      <c r="AB58" s="215"/>
      <c r="AC58" s="217"/>
      <c r="AD58" s="2"/>
      <c r="AE58" s="210" t="s">
        <v>173</v>
      </c>
      <c r="AF58" s="224"/>
      <c r="AG58" s="224"/>
      <c r="AH58" s="224"/>
      <c r="AI58" s="224"/>
      <c r="AJ58" s="224"/>
      <c r="AK58" s="224"/>
      <c r="AL58" s="224"/>
      <c r="AM58" s="224"/>
      <c r="AN58" s="224"/>
      <c r="AO58" s="215"/>
      <c r="AP58" s="216"/>
    </row>
    <row r="59" ht="15.75" customHeight="1">
      <c r="A59" s="210" t="s">
        <v>174</v>
      </c>
      <c r="B59" s="212"/>
      <c r="C59" s="212"/>
      <c r="D59" s="212">
        <v>1.0</v>
      </c>
      <c r="E59" s="212"/>
      <c r="F59" s="212"/>
      <c r="G59" s="212"/>
      <c r="H59" s="212"/>
      <c r="I59" s="212"/>
      <c r="J59" s="213"/>
      <c r="K59" s="215">
        <f t="shared" si="1"/>
        <v>1</v>
      </c>
      <c r="L59" s="216">
        <f t="shared" si="2"/>
        <v>0.04185851821</v>
      </c>
      <c r="M59" s="215">
        <f t="shared" si="3"/>
        <v>1</v>
      </c>
      <c r="N59" s="217">
        <f t="shared" si="4"/>
        <v>0</v>
      </c>
      <c r="O59" s="2"/>
      <c r="P59" s="210" t="s">
        <v>174</v>
      </c>
      <c r="Q59" s="212"/>
      <c r="R59" s="212"/>
      <c r="S59" s="212"/>
      <c r="T59" s="212"/>
      <c r="U59" s="212">
        <v>1.0</v>
      </c>
      <c r="V59" s="212"/>
      <c r="W59" s="212"/>
      <c r="X59" s="212"/>
      <c r="Y59" s="213"/>
      <c r="Z59" s="215">
        <v>1.0</v>
      </c>
      <c r="AA59" s="216">
        <f t="shared" ref="AA59:AA61" si="32">IF(ISBLANK(Z59),"",Z59*100/$Z$62)</f>
        <v>0.03355704698</v>
      </c>
      <c r="AB59" s="215" t="str">
        <f t="shared" ref="AB59:AB61" si="33">IF(ISBLANK(AO59),"",AO59)</f>
        <v/>
      </c>
      <c r="AC59" s="217">
        <f t="shared" ref="AC59:AC61" si="34">Z59-IF(AB59="",0,AB59)</f>
        <v>1</v>
      </c>
      <c r="AD59" s="2"/>
      <c r="AE59" s="210" t="s">
        <v>174</v>
      </c>
      <c r="AF59" s="224"/>
      <c r="AG59" s="224"/>
      <c r="AH59" s="224"/>
      <c r="AI59" s="224"/>
      <c r="AJ59" s="224"/>
      <c r="AK59" s="224"/>
      <c r="AL59" s="224"/>
      <c r="AM59" s="224"/>
      <c r="AN59" s="224"/>
      <c r="AO59" s="215"/>
      <c r="AP59" s="216"/>
    </row>
    <row r="60" ht="15.75" customHeight="1">
      <c r="A60" s="210" t="s">
        <v>175</v>
      </c>
      <c r="B60" s="212"/>
      <c r="C60" s="212"/>
      <c r="D60" s="212"/>
      <c r="E60" s="212"/>
      <c r="F60" s="212"/>
      <c r="G60" s="212"/>
      <c r="H60" s="212"/>
      <c r="I60" s="212"/>
      <c r="J60" s="213"/>
      <c r="K60" s="215" t="str">
        <f t="shared" si="1"/>
        <v/>
      </c>
      <c r="L60" s="216" t="str">
        <f t="shared" si="2"/>
        <v/>
      </c>
      <c r="M60" s="215" t="str">
        <f t="shared" si="3"/>
        <v/>
      </c>
      <c r="N60" s="217">
        <f t="shared" si="4"/>
        <v>0</v>
      </c>
      <c r="O60" s="2"/>
      <c r="P60" s="210" t="s">
        <v>175</v>
      </c>
      <c r="Q60" s="212"/>
      <c r="R60" s="212"/>
      <c r="S60" s="212"/>
      <c r="T60" s="212"/>
      <c r="U60" s="212"/>
      <c r="V60" s="212"/>
      <c r="W60" s="212"/>
      <c r="X60" s="212"/>
      <c r="Y60" s="213"/>
      <c r="Z60" s="215"/>
      <c r="AA60" s="216" t="str">
        <f t="shared" si="32"/>
        <v/>
      </c>
      <c r="AB60" s="215">
        <f t="shared" si="33"/>
        <v>1</v>
      </c>
      <c r="AC60" s="217">
        <f t="shared" si="34"/>
        <v>-1</v>
      </c>
      <c r="AD60" s="2"/>
      <c r="AE60" s="210" t="s">
        <v>175</v>
      </c>
      <c r="AF60" s="224"/>
      <c r="AG60" s="224"/>
      <c r="AH60" s="224">
        <v>1.0</v>
      </c>
      <c r="AI60" s="224"/>
      <c r="AJ60" s="224"/>
      <c r="AK60" s="224"/>
      <c r="AL60" s="224"/>
      <c r="AM60" s="224"/>
      <c r="AN60" s="224"/>
      <c r="AO60" s="215">
        <v>1.0</v>
      </c>
      <c r="AP60" s="216">
        <f t="shared" ref="AP60:AP62" si="35">AO60*100/$AO$62</f>
        <v>0.07102272727</v>
      </c>
    </row>
    <row r="61" ht="15.75" customHeight="1">
      <c r="A61" s="238" t="s">
        <v>177</v>
      </c>
      <c r="B61" s="239">
        <v>7.0</v>
      </c>
      <c r="C61" s="239">
        <v>7.0</v>
      </c>
      <c r="D61" s="239">
        <v>5.0</v>
      </c>
      <c r="E61" s="239">
        <v>6.0</v>
      </c>
      <c r="F61" s="239">
        <v>3.0</v>
      </c>
      <c r="G61" s="239"/>
      <c r="H61" s="239">
        <v>1.0</v>
      </c>
      <c r="I61" s="239">
        <v>1.0</v>
      </c>
      <c r="J61" s="240"/>
      <c r="K61" s="241">
        <f t="shared" si="1"/>
        <v>30</v>
      </c>
      <c r="L61" s="242">
        <f t="shared" si="2"/>
        <v>1.255755546</v>
      </c>
      <c r="M61" s="241">
        <f t="shared" si="3"/>
        <v>39</v>
      </c>
      <c r="N61" s="243">
        <f t="shared" si="4"/>
        <v>-9</v>
      </c>
      <c r="O61" s="2"/>
      <c r="P61" s="238" t="s">
        <v>177</v>
      </c>
      <c r="Q61" s="239">
        <v>13.0</v>
      </c>
      <c r="R61" s="239">
        <v>8.0</v>
      </c>
      <c r="S61" s="239">
        <v>9.0</v>
      </c>
      <c r="T61" s="239">
        <v>2.0</v>
      </c>
      <c r="U61" s="239">
        <v>3.0</v>
      </c>
      <c r="V61" s="239">
        <v>3.0</v>
      </c>
      <c r="W61" s="239">
        <v>1.0</v>
      </c>
      <c r="X61" s="239"/>
      <c r="Y61" s="240"/>
      <c r="Z61" s="241">
        <v>39.0</v>
      </c>
      <c r="AA61" s="242">
        <f t="shared" si="32"/>
        <v>1.308724832</v>
      </c>
      <c r="AB61" s="241">
        <f t="shared" si="33"/>
        <v>19</v>
      </c>
      <c r="AC61" s="243">
        <f t="shared" si="34"/>
        <v>20</v>
      </c>
      <c r="AD61" s="2"/>
      <c r="AE61" s="238" t="s">
        <v>177</v>
      </c>
      <c r="AF61" s="244"/>
      <c r="AG61" s="244"/>
      <c r="AH61" s="244">
        <v>10.0</v>
      </c>
      <c r="AI61" s="244">
        <v>2.0</v>
      </c>
      <c r="AJ61" s="244">
        <v>3.0</v>
      </c>
      <c r="AK61" s="244">
        <v>3.0</v>
      </c>
      <c r="AL61" s="244">
        <v>1.0</v>
      </c>
      <c r="AM61" s="244"/>
      <c r="AN61" s="244"/>
      <c r="AO61" s="241">
        <v>19.0</v>
      </c>
      <c r="AP61" s="242">
        <f t="shared" si="35"/>
        <v>1.349431818</v>
      </c>
    </row>
    <row r="62" ht="15.75" customHeight="1">
      <c r="A62" s="245" t="s">
        <v>13</v>
      </c>
      <c r="B62" s="246">
        <f t="shared" ref="B62:K62" si="36">SUM(B6:B61)</f>
        <v>372</v>
      </c>
      <c r="C62" s="246">
        <f t="shared" si="36"/>
        <v>275</v>
      </c>
      <c r="D62" s="246">
        <f t="shared" si="36"/>
        <v>393</v>
      </c>
      <c r="E62" s="246">
        <f t="shared" si="36"/>
        <v>590</v>
      </c>
      <c r="F62" s="246">
        <f t="shared" si="36"/>
        <v>383</v>
      </c>
      <c r="G62" s="246">
        <f t="shared" si="36"/>
        <v>263</v>
      </c>
      <c r="H62" s="246">
        <f t="shared" si="36"/>
        <v>105</v>
      </c>
      <c r="I62" s="246">
        <f t="shared" si="36"/>
        <v>8</v>
      </c>
      <c r="J62" s="247">
        <f t="shared" si="36"/>
        <v>0</v>
      </c>
      <c r="K62" s="248">
        <f t="shared" si="36"/>
        <v>2389</v>
      </c>
      <c r="L62" s="249">
        <f>K62*100/$K$62</f>
        <v>100</v>
      </c>
      <c r="M62" s="250">
        <f>Z62</f>
        <v>2980</v>
      </c>
      <c r="N62" s="251">
        <f>K62-M62</f>
        <v>-591</v>
      </c>
      <c r="O62" s="2"/>
      <c r="P62" s="245" t="s">
        <v>13</v>
      </c>
      <c r="Q62" s="246">
        <v>805.0</v>
      </c>
      <c r="R62" s="246">
        <v>322.0</v>
      </c>
      <c r="S62" s="246">
        <v>442.0</v>
      </c>
      <c r="T62" s="246">
        <v>626.0</v>
      </c>
      <c r="U62" s="246">
        <v>393.0</v>
      </c>
      <c r="V62" s="246">
        <v>270.0</v>
      </c>
      <c r="W62" s="246">
        <v>108.0</v>
      </c>
      <c r="X62" s="246">
        <v>12.0</v>
      </c>
      <c r="Y62" s="247">
        <v>2.0</v>
      </c>
      <c r="Z62" s="248">
        <v>2980.0</v>
      </c>
      <c r="AA62" s="249">
        <f>Z62*100/$Z$62</f>
        <v>100</v>
      </c>
      <c r="AB62" s="250">
        <v>1408.0</v>
      </c>
      <c r="AC62" s="251">
        <f>Z62-AB62</f>
        <v>1572</v>
      </c>
      <c r="AD62" s="2"/>
      <c r="AE62" s="245" t="s">
        <v>13</v>
      </c>
      <c r="AF62" s="246">
        <f t="shared" ref="AF62:AO62" si="37">SUM(AF7:AF61)</f>
        <v>41</v>
      </c>
      <c r="AG62" s="246">
        <f t="shared" si="37"/>
        <v>62</v>
      </c>
      <c r="AH62" s="246">
        <f t="shared" si="37"/>
        <v>266</v>
      </c>
      <c r="AI62" s="246">
        <f t="shared" si="37"/>
        <v>424</v>
      </c>
      <c r="AJ62" s="246">
        <f t="shared" si="37"/>
        <v>291</v>
      </c>
      <c r="AK62" s="246">
        <f t="shared" si="37"/>
        <v>210</v>
      </c>
      <c r="AL62" s="246">
        <f t="shared" si="37"/>
        <v>102</v>
      </c>
      <c r="AM62" s="246">
        <f t="shared" si="37"/>
        <v>10</v>
      </c>
      <c r="AN62" s="247">
        <f t="shared" si="37"/>
        <v>2</v>
      </c>
      <c r="AO62" s="248">
        <f t="shared" si="37"/>
        <v>1408</v>
      </c>
      <c r="AP62" s="249">
        <f t="shared" si="35"/>
        <v>100</v>
      </c>
    </row>
    <row r="63" ht="15.75" customHeight="1">
      <c r="A63" s="252" t="s">
        <v>178</v>
      </c>
      <c r="B63" s="253">
        <f t="shared" ref="B63:K63" si="38">B62*100/$K$62</f>
        <v>15.57136877</v>
      </c>
      <c r="C63" s="253">
        <f t="shared" si="38"/>
        <v>11.51109251</v>
      </c>
      <c r="D63" s="253">
        <f t="shared" si="38"/>
        <v>16.45039766</v>
      </c>
      <c r="E63" s="253">
        <f t="shared" si="38"/>
        <v>24.69652574</v>
      </c>
      <c r="F63" s="253">
        <f t="shared" si="38"/>
        <v>16.03181247</v>
      </c>
      <c r="G63" s="253">
        <f t="shared" si="38"/>
        <v>11.00879029</v>
      </c>
      <c r="H63" s="253">
        <f t="shared" si="38"/>
        <v>4.395144412</v>
      </c>
      <c r="I63" s="253">
        <f t="shared" si="38"/>
        <v>0.3348681457</v>
      </c>
      <c r="J63" s="254">
        <f t="shared" si="38"/>
        <v>0</v>
      </c>
      <c r="K63" s="255">
        <f t="shared" si="38"/>
        <v>100</v>
      </c>
      <c r="L63" s="256"/>
      <c r="M63" s="257"/>
      <c r="N63" s="258"/>
      <c r="O63" s="2"/>
      <c r="P63" s="252" t="s">
        <v>178</v>
      </c>
      <c r="Q63" s="253">
        <f t="shared" ref="Q63:Z63" si="39">Q62*100/$Z$62</f>
        <v>27.01342282</v>
      </c>
      <c r="R63" s="253">
        <f t="shared" si="39"/>
        <v>10.80536913</v>
      </c>
      <c r="S63" s="253">
        <f t="shared" si="39"/>
        <v>14.83221477</v>
      </c>
      <c r="T63" s="253">
        <f t="shared" si="39"/>
        <v>21.00671141</v>
      </c>
      <c r="U63" s="253">
        <f t="shared" si="39"/>
        <v>13.18791946</v>
      </c>
      <c r="V63" s="253">
        <f t="shared" si="39"/>
        <v>9.060402685</v>
      </c>
      <c r="W63" s="253">
        <f t="shared" si="39"/>
        <v>3.624161074</v>
      </c>
      <c r="X63" s="253">
        <f t="shared" si="39"/>
        <v>0.4026845638</v>
      </c>
      <c r="Y63" s="254">
        <f t="shared" si="39"/>
        <v>0.06711409396</v>
      </c>
      <c r="Z63" s="255">
        <f t="shared" si="39"/>
        <v>100</v>
      </c>
      <c r="AA63" s="256"/>
      <c r="AB63" s="257"/>
      <c r="AC63" s="258"/>
      <c r="AD63" s="2"/>
      <c r="AE63" s="259" t="s">
        <v>118</v>
      </c>
      <c r="AF63" s="260">
        <f t="shared" ref="AF63:AO63" si="40">AF62*100/$AO$62</f>
        <v>2.911931818</v>
      </c>
      <c r="AG63" s="260">
        <f t="shared" si="40"/>
        <v>4.403409091</v>
      </c>
      <c r="AH63" s="260">
        <f t="shared" si="40"/>
        <v>18.89204545</v>
      </c>
      <c r="AI63" s="260">
        <f t="shared" si="40"/>
        <v>30.11363636</v>
      </c>
      <c r="AJ63" s="260">
        <f t="shared" si="40"/>
        <v>20.66761364</v>
      </c>
      <c r="AK63" s="260">
        <f t="shared" si="40"/>
        <v>14.91477273</v>
      </c>
      <c r="AL63" s="260">
        <f t="shared" si="40"/>
        <v>7.244318182</v>
      </c>
      <c r="AM63" s="260">
        <f t="shared" si="40"/>
        <v>0.7102272727</v>
      </c>
      <c r="AN63" s="260">
        <f t="shared" si="40"/>
        <v>0.1420454545</v>
      </c>
      <c r="AO63" s="255">
        <f t="shared" si="40"/>
        <v>100</v>
      </c>
      <c r="AP63" s="256"/>
    </row>
    <row r="64" ht="15.75" customHeight="1">
      <c r="A64" s="263" t="s">
        <v>42</v>
      </c>
      <c r="B64" s="264">
        <f t="shared" ref="B64:L64" si="41">Q62</f>
        <v>805</v>
      </c>
      <c r="C64" s="264">
        <f t="shared" si="41"/>
        <v>322</v>
      </c>
      <c r="D64" s="264">
        <f t="shared" si="41"/>
        <v>442</v>
      </c>
      <c r="E64" s="264">
        <f t="shared" si="41"/>
        <v>626</v>
      </c>
      <c r="F64" s="264">
        <f t="shared" si="41"/>
        <v>393</v>
      </c>
      <c r="G64" s="264">
        <f t="shared" si="41"/>
        <v>270</v>
      </c>
      <c r="H64" s="264">
        <f t="shared" si="41"/>
        <v>108</v>
      </c>
      <c r="I64" s="264">
        <f t="shared" si="41"/>
        <v>12</v>
      </c>
      <c r="J64" s="264">
        <f t="shared" si="41"/>
        <v>2</v>
      </c>
      <c r="K64" s="265">
        <f t="shared" si="41"/>
        <v>2980</v>
      </c>
      <c r="L64" s="266">
        <f t="shared" si="41"/>
        <v>100</v>
      </c>
      <c r="M64" s="2"/>
      <c r="N64" s="2"/>
      <c r="O64" s="2"/>
      <c r="P64" s="263" t="s">
        <v>45</v>
      </c>
      <c r="Q64" s="264">
        <f t="shared" ref="Q64:AA64" si="42">AF62</f>
        <v>41</v>
      </c>
      <c r="R64" s="264">
        <f t="shared" si="42"/>
        <v>62</v>
      </c>
      <c r="S64" s="264">
        <f t="shared" si="42"/>
        <v>266</v>
      </c>
      <c r="T64" s="264">
        <f t="shared" si="42"/>
        <v>424</v>
      </c>
      <c r="U64" s="264">
        <f t="shared" si="42"/>
        <v>291</v>
      </c>
      <c r="V64" s="264">
        <f t="shared" si="42"/>
        <v>210</v>
      </c>
      <c r="W64" s="264">
        <f t="shared" si="42"/>
        <v>102</v>
      </c>
      <c r="X64" s="264">
        <f t="shared" si="42"/>
        <v>10</v>
      </c>
      <c r="Y64" s="264">
        <f t="shared" si="42"/>
        <v>2</v>
      </c>
      <c r="Z64" s="265">
        <f t="shared" si="42"/>
        <v>1408</v>
      </c>
      <c r="AA64" s="266">
        <f t="shared" si="42"/>
        <v>100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</row>
  </sheetData>
  <mergeCells count="10">
    <mergeCell ref="B5:J5"/>
    <mergeCell ref="Q5:Y5"/>
    <mergeCell ref="K4:L4"/>
    <mergeCell ref="M4:M5"/>
    <mergeCell ref="N4:N5"/>
    <mergeCell ref="Z4:AA4"/>
    <mergeCell ref="AB4:AB5"/>
    <mergeCell ref="AC4:AC5"/>
    <mergeCell ref="AO4:AP4"/>
    <mergeCell ref="AF5:AN5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13" width="8.71"/>
    <col customWidth="1" min="14" max="14" width="12.71"/>
    <col customWidth="1" min="15" max="15" width="8.57"/>
    <col customWidth="1" min="16" max="16" width="9.57"/>
    <col customWidth="1" min="17" max="18" width="10.57"/>
    <col customWidth="1" min="19" max="21" width="11.57"/>
    <col customWidth="1" min="22" max="23" width="10.57"/>
    <col customWidth="1" min="24" max="24" width="9.57"/>
    <col customWidth="1" min="25" max="25" width="11.57"/>
    <col customWidth="1" min="26" max="26" width="8.71"/>
    <col customWidth="1" min="27" max="27" width="10.57"/>
    <col customWidth="1" min="28" max="28" width="8.57"/>
    <col customWidth="1" min="29" max="29" width="9.57"/>
    <col customWidth="1" min="30" max="31" width="10.57"/>
    <col customWidth="1" min="32" max="34" width="11.57"/>
    <col customWidth="1" min="35" max="36" width="10.57"/>
    <col customWidth="1" min="37" max="37" width="9.57"/>
    <col customWidth="1" min="38" max="38" width="11.57"/>
  </cols>
  <sheetData>
    <row r="1">
      <c r="A1" s="144" t="s">
        <v>179</v>
      </c>
      <c r="N1" s="144" t="s">
        <v>180</v>
      </c>
      <c r="AA1" s="144" t="s">
        <v>181</v>
      </c>
    </row>
    <row r="2">
      <c r="A2" s="3" t="s">
        <v>6</v>
      </c>
      <c r="N2" s="3" t="s">
        <v>7</v>
      </c>
      <c r="AA2" s="3" t="s">
        <v>8</v>
      </c>
    </row>
    <row r="4">
      <c r="A4" s="269"/>
      <c r="B4" s="174" t="s">
        <v>25</v>
      </c>
      <c r="C4" s="174" t="s">
        <v>28</v>
      </c>
      <c r="D4" s="174" t="s">
        <v>29</v>
      </c>
      <c r="E4" s="174" t="s">
        <v>30</v>
      </c>
      <c r="F4" s="174" t="s">
        <v>31</v>
      </c>
      <c r="G4" s="174" t="s">
        <v>32</v>
      </c>
      <c r="H4" s="174" t="s">
        <v>33</v>
      </c>
      <c r="I4" s="174" t="s">
        <v>34</v>
      </c>
      <c r="J4" s="174" t="s">
        <v>35</v>
      </c>
      <c r="K4" s="174" t="s">
        <v>36</v>
      </c>
      <c r="L4" s="270" t="s">
        <v>13</v>
      </c>
      <c r="N4" s="269"/>
      <c r="O4" s="174" t="s">
        <v>25</v>
      </c>
      <c r="P4" s="174" t="s">
        <v>28</v>
      </c>
      <c r="Q4" s="174" t="s">
        <v>29</v>
      </c>
      <c r="R4" s="174" t="s">
        <v>30</v>
      </c>
      <c r="S4" s="174" t="s">
        <v>31</v>
      </c>
      <c r="T4" s="174" t="s">
        <v>32</v>
      </c>
      <c r="U4" s="174" t="s">
        <v>33</v>
      </c>
      <c r="V4" s="174" t="s">
        <v>34</v>
      </c>
      <c r="W4" s="174" t="s">
        <v>35</v>
      </c>
      <c r="X4" s="174" t="s">
        <v>36</v>
      </c>
      <c r="Y4" s="270" t="s">
        <v>13</v>
      </c>
      <c r="AA4" s="269"/>
      <c r="AB4" s="174" t="s">
        <v>25</v>
      </c>
      <c r="AC4" s="174" t="s">
        <v>28</v>
      </c>
      <c r="AD4" s="174" t="s">
        <v>29</v>
      </c>
      <c r="AE4" s="174" t="s">
        <v>30</v>
      </c>
      <c r="AF4" s="174" t="s">
        <v>31</v>
      </c>
      <c r="AG4" s="174" t="s">
        <v>32</v>
      </c>
      <c r="AH4" s="174" t="s">
        <v>33</v>
      </c>
      <c r="AI4" s="174" t="s">
        <v>34</v>
      </c>
      <c r="AJ4" s="174" t="s">
        <v>35</v>
      </c>
      <c r="AK4" s="174" t="s">
        <v>36</v>
      </c>
      <c r="AL4" s="270" t="s">
        <v>13</v>
      </c>
    </row>
    <row r="5">
      <c r="A5" s="271" t="s">
        <v>79</v>
      </c>
      <c r="B5" s="182" t="s">
        <v>44</v>
      </c>
      <c r="C5" s="155"/>
      <c r="D5" s="155"/>
      <c r="E5" s="155"/>
      <c r="F5" s="155"/>
      <c r="G5" s="155"/>
      <c r="H5" s="155"/>
      <c r="I5" s="155"/>
      <c r="J5" s="155"/>
      <c r="K5" s="155"/>
      <c r="L5" s="156"/>
      <c r="N5" s="271" t="s">
        <v>79</v>
      </c>
      <c r="O5" s="182" t="s">
        <v>44</v>
      </c>
      <c r="P5" s="155"/>
      <c r="Q5" s="155"/>
      <c r="R5" s="155"/>
      <c r="S5" s="155"/>
      <c r="T5" s="155"/>
      <c r="U5" s="155"/>
      <c r="V5" s="155"/>
      <c r="W5" s="155"/>
      <c r="X5" s="155"/>
      <c r="Y5" s="156"/>
      <c r="AA5" s="271" t="s">
        <v>79</v>
      </c>
      <c r="AB5" s="182" t="s">
        <v>44</v>
      </c>
      <c r="AC5" s="155"/>
      <c r="AD5" s="155"/>
      <c r="AE5" s="155"/>
      <c r="AF5" s="155"/>
      <c r="AG5" s="155"/>
      <c r="AH5" s="155"/>
      <c r="AI5" s="155"/>
      <c r="AJ5" s="155"/>
      <c r="AK5" s="155"/>
      <c r="AL5" s="156"/>
    </row>
    <row r="6">
      <c r="A6" s="159" t="s">
        <v>80</v>
      </c>
      <c r="B6" s="272">
        <v>830.3336447267598</v>
      </c>
      <c r="C6" s="272">
        <v>1779.810197701496</v>
      </c>
      <c r="D6" s="272">
        <v>4954.062500771464</v>
      </c>
      <c r="E6" s="272">
        <v>17919.066767442604</v>
      </c>
      <c r="F6" s="272">
        <v>27823.818759167265</v>
      </c>
      <c r="G6" s="272">
        <v>35901.856303339286</v>
      </c>
      <c r="H6" s="272">
        <v>36134.26037588275</v>
      </c>
      <c r="I6" s="272">
        <v>9660.006754818338</v>
      </c>
      <c r="J6" s="272">
        <v>4513.69143652339</v>
      </c>
      <c r="K6" s="272">
        <v>1038.67</v>
      </c>
      <c r="L6" s="35">
        <f t="shared" ref="L6:L20" si="1">SUM(B6:K6)</f>
        <v>140555.5767</v>
      </c>
      <c r="N6" s="159" t="s">
        <v>81</v>
      </c>
      <c r="O6" s="272">
        <v>1755.7112827144756</v>
      </c>
      <c r="P6" s="272">
        <v>2275.8326067565117</v>
      </c>
      <c r="Q6" s="272">
        <v>5709.133793038935</v>
      </c>
      <c r="R6" s="272">
        <v>19061.974176242227</v>
      </c>
      <c r="S6" s="272">
        <v>29184.614727426553</v>
      </c>
      <c r="T6" s="272">
        <v>38297.593887365445</v>
      </c>
      <c r="U6" s="272">
        <v>37875.061564908065</v>
      </c>
      <c r="V6" s="272">
        <v>10008.278413586038</v>
      </c>
      <c r="W6" s="272">
        <v>6196.613711111112</v>
      </c>
      <c r="X6" s="272">
        <v>1704.2214684618352</v>
      </c>
      <c r="Y6" s="35">
        <v>152069.03563161116</v>
      </c>
      <c r="AA6" s="159" t="s">
        <v>81</v>
      </c>
      <c r="AB6" s="272">
        <v>143.62705500000004</v>
      </c>
      <c r="AC6" s="272">
        <v>683.2068910000012</v>
      </c>
      <c r="AD6" s="272">
        <v>4451.646844000007</v>
      </c>
      <c r="AE6" s="272">
        <v>17713.444411000022</v>
      </c>
      <c r="AF6" s="272">
        <v>30282.667390999963</v>
      </c>
      <c r="AG6" s="272">
        <v>40286.27053200009</v>
      </c>
      <c r="AH6" s="272">
        <v>42139.936257000016</v>
      </c>
      <c r="AI6" s="272">
        <v>11040.502943999998</v>
      </c>
      <c r="AJ6" s="272">
        <v>6202.844876</v>
      </c>
      <c r="AK6" s="272">
        <v>2339.99799</v>
      </c>
      <c r="AL6" s="35">
        <v>155284.14519099996</v>
      </c>
    </row>
    <row r="7">
      <c r="A7" s="162" t="s">
        <v>82</v>
      </c>
      <c r="B7" s="273">
        <v>38.756271183053556</v>
      </c>
      <c r="C7" s="273">
        <v>88.59043175526024</v>
      </c>
      <c r="D7" s="273">
        <v>375.7884986029193</v>
      </c>
      <c r="E7" s="273">
        <v>1541.9537781661118</v>
      </c>
      <c r="F7" s="273">
        <v>2839.527749472963</v>
      </c>
      <c r="G7" s="273">
        <v>3765.374504349234</v>
      </c>
      <c r="H7" s="273">
        <v>3733.798441745576</v>
      </c>
      <c r="I7" s="273">
        <v>901.5648875255624</v>
      </c>
      <c r="J7" s="273">
        <v>252.73000000000002</v>
      </c>
      <c r="K7" s="273"/>
      <c r="L7" s="40">
        <f t="shared" si="1"/>
        <v>13538.08456</v>
      </c>
      <c r="N7" s="162" t="s">
        <v>83</v>
      </c>
      <c r="O7" s="273">
        <v>88.60872860116689</v>
      </c>
      <c r="P7" s="273">
        <v>142.35033401728788</v>
      </c>
      <c r="Q7" s="273">
        <v>394.9661335390462</v>
      </c>
      <c r="R7" s="273">
        <v>1576.5622037453543</v>
      </c>
      <c r="S7" s="273">
        <v>3000.593887456044</v>
      </c>
      <c r="T7" s="273">
        <v>3935.781057201841</v>
      </c>
      <c r="U7" s="273">
        <v>4239.153693659942</v>
      </c>
      <c r="V7" s="273">
        <v>923.5551607717042</v>
      </c>
      <c r="W7" s="273">
        <v>326.97</v>
      </c>
      <c r="X7" s="273"/>
      <c r="Y7" s="40">
        <v>14628.541198992385</v>
      </c>
      <c r="AA7" s="162" t="s">
        <v>83</v>
      </c>
      <c r="AB7" s="273">
        <v>9.122396999999996</v>
      </c>
      <c r="AC7" s="273">
        <v>37.882293000000004</v>
      </c>
      <c r="AD7" s="273">
        <v>284.085864</v>
      </c>
      <c r="AE7" s="273">
        <v>1362.1446199999993</v>
      </c>
      <c r="AF7" s="273">
        <v>3432.585344</v>
      </c>
      <c r="AG7" s="273">
        <v>4507.336211999996</v>
      </c>
      <c r="AH7" s="273">
        <v>5115.259744999999</v>
      </c>
      <c r="AI7" s="273">
        <v>887.9300000000001</v>
      </c>
      <c r="AJ7" s="273">
        <v>513.03</v>
      </c>
      <c r="AK7" s="273"/>
      <c r="AL7" s="40">
        <v>16149.376475000008</v>
      </c>
    </row>
    <row r="8">
      <c r="A8" s="162" t="s">
        <v>84</v>
      </c>
      <c r="B8" s="273">
        <v>65.3972275815185</v>
      </c>
      <c r="C8" s="273">
        <v>140.6546183873723</v>
      </c>
      <c r="D8" s="273">
        <v>381.985914935298</v>
      </c>
      <c r="E8" s="273">
        <v>1377.9500511147864</v>
      </c>
      <c r="F8" s="273">
        <v>2725.2100280518516</v>
      </c>
      <c r="G8" s="273">
        <v>3517.7161055786837</v>
      </c>
      <c r="H8" s="273">
        <v>4082.923261910007</v>
      </c>
      <c r="I8" s="273">
        <v>1737.6481745064584</v>
      </c>
      <c r="J8" s="273">
        <v>1094.263333333333</v>
      </c>
      <c r="K8" s="273"/>
      <c r="L8" s="40">
        <f t="shared" si="1"/>
        <v>15123.74872</v>
      </c>
      <c r="N8" s="162" t="s">
        <v>85</v>
      </c>
      <c r="O8" s="273">
        <v>166.91665931186785</v>
      </c>
      <c r="P8" s="273">
        <v>188.85209936993186</v>
      </c>
      <c r="Q8" s="273">
        <v>435.6375753895136</v>
      </c>
      <c r="R8" s="273">
        <v>2047.514549894196</v>
      </c>
      <c r="S8" s="273">
        <v>3814.5831737922645</v>
      </c>
      <c r="T8" s="273">
        <v>5007.9634256329155</v>
      </c>
      <c r="U8" s="273">
        <v>6387.765307891867</v>
      </c>
      <c r="V8" s="273">
        <v>2152.3550000000005</v>
      </c>
      <c r="W8" s="273">
        <v>2310.046507839792</v>
      </c>
      <c r="X8" s="273"/>
      <c r="Y8" s="40">
        <v>22511.63429912235</v>
      </c>
      <c r="AA8" s="162" t="s">
        <v>85</v>
      </c>
      <c r="AB8" s="273">
        <v>14.664896000000004</v>
      </c>
      <c r="AC8" s="273">
        <v>65.53610499999999</v>
      </c>
      <c r="AD8" s="273">
        <v>418.06682800000004</v>
      </c>
      <c r="AE8" s="273">
        <v>2066.457514</v>
      </c>
      <c r="AF8" s="273">
        <v>4177.299824999999</v>
      </c>
      <c r="AG8" s="273">
        <v>5819.0976219999975</v>
      </c>
      <c r="AH8" s="273">
        <v>7284.055164</v>
      </c>
      <c r="AI8" s="273">
        <v>3157.985000000001</v>
      </c>
      <c r="AJ8" s="273">
        <v>1988.6208</v>
      </c>
      <c r="AK8" s="273"/>
      <c r="AL8" s="40">
        <v>24991.78375400004</v>
      </c>
    </row>
    <row r="9">
      <c r="A9" s="162" t="s">
        <v>86</v>
      </c>
      <c r="B9" s="273">
        <v>87.77922459092312</v>
      </c>
      <c r="C9" s="273">
        <v>158.74725809021345</v>
      </c>
      <c r="D9" s="273">
        <v>520.713810916073</v>
      </c>
      <c r="E9" s="273">
        <v>2323.7653529446675</v>
      </c>
      <c r="F9" s="273">
        <v>4296.7737499732075</v>
      </c>
      <c r="G9" s="273">
        <v>5559.9537117985965</v>
      </c>
      <c r="H9" s="273">
        <v>6584.801578092305</v>
      </c>
      <c r="I9" s="273">
        <v>2111.67303030303</v>
      </c>
      <c r="J9" s="273">
        <v>2250.345</v>
      </c>
      <c r="K9" s="273"/>
      <c r="L9" s="40">
        <f t="shared" si="1"/>
        <v>23894.55272</v>
      </c>
      <c r="N9" s="162" t="s">
        <v>87</v>
      </c>
      <c r="O9" s="273">
        <v>133.7734420700568</v>
      </c>
      <c r="P9" s="273">
        <v>173.32691492961243</v>
      </c>
      <c r="Q9" s="273">
        <v>629.4949409118474</v>
      </c>
      <c r="R9" s="273">
        <v>2712.1349578312056</v>
      </c>
      <c r="S9" s="273">
        <v>4483.880396444238</v>
      </c>
      <c r="T9" s="273">
        <v>6019.838983591261</v>
      </c>
      <c r="U9" s="273">
        <v>5859.104892543856</v>
      </c>
      <c r="V9" s="273">
        <v>2280.765232558139</v>
      </c>
      <c r="W9" s="273">
        <v>2063.826428571429</v>
      </c>
      <c r="X9" s="273"/>
      <c r="Y9" s="40">
        <v>24356.146189451647</v>
      </c>
      <c r="AA9" s="162" t="s">
        <v>87</v>
      </c>
      <c r="AB9" s="273">
        <v>11.626886999999998</v>
      </c>
      <c r="AC9" s="273">
        <v>72.93970599999999</v>
      </c>
      <c r="AD9" s="273">
        <v>561.675478</v>
      </c>
      <c r="AE9" s="273">
        <v>2899.022074999999</v>
      </c>
      <c r="AF9" s="273">
        <v>4989.606579000008</v>
      </c>
      <c r="AG9" s="273">
        <v>6695.390999999999</v>
      </c>
      <c r="AH9" s="273">
        <v>6816.520673000002</v>
      </c>
      <c r="AI9" s="273">
        <v>2772.32661</v>
      </c>
      <c r="AJ9" s="273">
        <v>1613.76</v>
      </c>
      <c r="AK9" s="273"/>
      <c r="AL9" s="40">
        <v>26432.869008000027</v>
      </c>
    </row>
    <row r="10">
      <c r="A10" s="162" t="s">
        <v>88</v>
      </c>
      <c r="B10" s="273">
        <v>71.97973742454862</v>
      </c>
      <c r="C10" s="273">
        <v>123.80317709871392</v>
      </c>
      <c r="D10" s="273">
        <v>459.0111125213158</v>
      </c>
      <c r="E10" s="273">
        <v>1844.5114180644775</v>
      </c>
      <c r="F10" s="273">
        <v>3631.2139918809326</v>
      </c>
      <c r="G10" s="273">
        <v>5071.958782946365</v>
      </c>
      <c r="H10" s="273">
        <v>7209.212921369698</v>
      </c>
      <c r="I10" s="273">
        <v>2365.982966666667</v>
      </c>
      <c r="J10" s="273">
        <v>1514.54</v>
      </c>
      <c r="K10" s="273"/>
      <c r="L10" s="40">
        <f t="shared" si="1"/>
        <v>22292.21411</v>
      </c>
      <c r="N10" s="162" t="s">
        <v>89</v>
      </c>
      <c r="O10" s="273">
        <v>104.77301179927112</v>
      </c>
      <c r="P10" s="273">
        <v>121.47476605758581</v>
      </c>
      <c r="Q10" s="273">
        <v>470.09555478901154</v>
      </c>
      <c r="R10" s="273">
        <v>2055.2497216064717</v>
      </c>
      <c r="S10" s="273">
        <v>3717.099192028263</v>
      </c>
      <c r="T10" s="273">
        <v>5716.425435467472</v>
      </c>
      <c r="U10" s="273">
        <v>7161.494254309188</v>
      </c>
      <c r="V10" s="273">
        <v>2813.2440476190473</v>
      </c>
      <c r="W10" s="273">
        <v>1325.12</v>
      </c>
      <c r="X10" s="273"/>
      <c r="Y10" s="40">
        <v>23484.975983676308</v>
      </c>
      <c r="AA10" s="162" t="s">
        <v>89</v>
      </c>
      <c r="AB10" s="273">
        <v>9.009166000000002</v>
      </c>
      <c r="AC10" s="273">
        <v>45.146565999999986</v>
      </c>
      <c r="AD10" s="273">
        <v>402.77221999999983</v>
      </c>
      <c r="AE10" s="273">
        <v>2064.9445470000005</v>
      </c>
      <c r="AF10" s="273">
        <v>4130.930313999997</v>
      </c>
      <c r="AG10" s="273">
        <v>7011.223319999997</v>
      </c>
      <c r="AH10" s="273">
        <v>8362.053869999996</v>
      </c>
      <c r="AI10" s="273">
        <v>3370.7756099999992</v>
      </c>
      <c r="AJ10" s="273">
        <v>1182.91</v>
      </c>
      <c r="AK10" s="273">
        <v>603.9</v>
      </c>
      <c r="AL10" s="40">
        <v>27183.665612999994</v>
      </c>
    </row>
    <row r="11">
      <c r="A11" s="162" t="s">
        <v>90</v>
      </c>
      <c r="B11" s="273">
        <v>59.327581170582214</v>
      </c>
      <c r="C11" s="273">
        <v>121.31675</v>
      </c>
      <c r="D11" s="273">
        <v>414.10645138888896</v>
      </c>
      <c r="E11" s="273">
        <v>1816.673572883114</v>
      </c>
      <c r="F11" s="273">
        <v>3120.1770302580976</v>
      </c>
      <c r="G11" s="273">
        <v>4664.828873859037</v>
      </c>
      <c r="H11" s="273">
        <v>4176.812388888889</v>
      </c>
      <c r="I11" s="273">
        <v>1667.997224824356</v>
      </c>
      <c r="J11" s="273">
        <v>1846.3100000000002</v>
      </c>
      <c r="K11" s="273"/>
      <c r="L11" s="40">
        <f t="shared" si="1"/>
        <v>17887.54987</v>
      </c>
      <c r="N11" s="162" t="s">
        <v>91</v>
      </c>
      <c r="O11" s="273">
        <v>161.05897598390874</v>
      </c>
      <c r="P11" s="273">
        <v>219.33257723577242</v>
      </c>
      <c r="Q11" s="273">
        <v>538.9011147619048</v>
      </c>
      <c r="R11" s="273">
        <v>2343.6458047608858</v>
      </c>
      <c r="S11" s="273">
        <v>4161.180671668887</v>
      </c>
      <c r="T11" s="273">
        <v>6184.887230848862</v>
      </c>
      <c r="U11" s="273">
        <v>5879.780090007565</v>
      </c>
      <c r="V11" s="273">
        <v>2032.8946428571426</v>
      </c>
      <c r="W11" s="273">
        <v>1936.7169213973798</v>
      </c>
      <c r="X11" s="273"/>
      <c r="Y11" s="40">
        <v>23458.398029522312</v>
      </c>
      <c r="AA11" s="162" t="s">
        <v>91</v>
      </c>
      <c r="AB11" s="273">
        <v>14.458484</v>
      </c>
      <c r="AC11" s="273">
        <v>59.09212599999997</v>
      </c>
      <c r="AD11" s="273">
        <v>509.83806799999957</v>
      </c>
      <c r="AE11" s="273">
        <v>2397.231048999998</v>
      </c>
      <c r="AF11" s="273">
        <v>4598.315573</v>
      </c>
      <c r="AG11" s="273">
        <v>7235.298298000005</v>
      </c>
      <c r="AH11" s="273">
        <v>6974.448836000006</v>
      </c>
      <c r="AI11" s="273">
        <v>2451.239154</v>
      </c>
      <c r="AJ11" s="273">
        <v>908.885</v>
      </c>
      <c r="AK11" s="273"/>
      <c r="AL11" s="40">
        <v>25148.806587999978</v>
      </c>
    </row>
    <row r="12">
      <c r="A12" s="162" t="s">
        <v>92</v>
      </c>
      <c r="B12" s="273">
        <v>138.04061255704013</v>
      </c>
      <c r="C12" s="273">
        <v>297.325580825837</v>
      </c>
      <c r="D12" s="273">
        <v>933.9187797165594</v>
      </c>
      <c r="E12" s="273">
        <v>3737.1816649375064</v>
      </c>
      <c r="F12" s="273">
        <v>6585.782419036217</v>
      </c>
      <c r="G12" s="273">
        <v>8779.386600004891</v>
      </c>
      <c r="H12" s="273">
        <v>10905.70005444111</v>
      </c>
      <c r="I12" s="273">
        <v>3697.9600162185184</v>
      </c>
      <c r="J12" s="273">
        <v>2186.158899787284</v>
      </c>
      <c r="K12" s="273"/>
      <c r="L12" s="40">
        <f t="shared" si="1"/>
        <v>37261.45463</v>
      </c>
      <c r="N12" s="162" t="s">
        <v>93</v>
      </c>
      <c r="O12" s="273">
        <v>266.6583254736791</v>
      </c>
      <c r="P12" s="273">
        <v>319.6723477415397</v>
      </c>
      <c r="Q12" s="273">
        <v>901.182673475115</v>
      </c>
      <c r="R12" s="273">
        <v>4055.776784738832</v>
      </c>
      <c r="S12" s="273">
        <v>7010.717235810327</v>
      </c>
      <c r="T12" s="273">
        <v>9499.05466611522</v>
      </c>
      <c r="U12" s="273">
        <v>11521.335895860497</v>
      </c>
      <c r="V12" s="273">
        <v>3634.030247626232</v>
      </c>
      <c r="W12" s="273">
        <v>2000.1570831826482</v>
      </c>
      <c r="X12" s="273"/>
      <c r="Y12" s="40">
        <v>39208.58526002408</v>
      </c>
      <c r="AA12" s="162" t="s">
        <v>93</v>
      </c>
      <c r="AB12" s="273">
        <v>22.43421</v>
      </c>
      <c r="AC12" s="273">
        <v>107.27305099999998</v>
      </c>
      <c r="AD12" s="273">
        <v>832.9519949999996</v>
      </c>
      <c r="AE12" s="273">
        <v>4149.062174999997</v>
      </c>
      <c r="AF12" s="273">
        <v>7567.173817999997</v>
      </c>
      <c r="AG12" s="273">
        <v>11218.65940000001</v>
      </c>
      <c r="AH12" s="273">
        <v>13967.285865000007</v>
      </c>
      <c r="AI12" s="273">
        <v>3432.702136000001</v>
      </c>
      <c r="AJ12" s="273">
        <v>2766.21716</v>
      </c>
      <c r="AK12" s="273"/>
      <c r="AL12" s="40">
        <v>44063.75980999991</v>
      </c>
    </row>
    <row r="13">
      <c r="A13" s="162" t="s">
        <v>94</v>
      </c>
      <c r="B13" s="273">
        <v>132.91129593960665</v>
      </c>
      <c r="C13" s="273">
        <v>270.4921944444444</v>
      </c>
      <c r="D13" s="273">
        <v>734.8071100632696</v>
      </c>
      <c r="E13" s="273">
        <v>2611.5418583869873</v>
      </c>
      <c r="F13" s="273">
        <v>3912.4303128430697</v>
      </c>
      <c r="G13" s="273">
        <v>5109.0343178131425</v>
      </c>
      <c r="H13" s="273">
        <v>5266.97571984869</v>
      </c>
      <c r="I13" s="273">
        <v>1395.5392363331848</v>
      </c>
      <c r="J13" s="273">
        <v>1134.725636160714</v>
      </c>
      <c r="K13" s="273"/>
      <c r="L13" s="40">
        <f t="shared" si="1"/>
        <v>20568.45768</v>
      </c>
      <c r="N13" s="162" t="s">
        <v>95</v>
      </c>
      <c r="O13" s="273">
        <v>210.97738291766305</v>
      </c>
      <c r="P13" s="273">
        <v>347.6635916203306</v>
      </c>
      <c r="Q13" s="273">
        <v>885.7618121439898</v>
      </c>
      <c r="R13" s="273">
        <v>3132.58535991977</v>
      </c>
      <c r="S13" s="273">
        <v>4475.790718799319</v>
      </c>
      <c r="T13" s="273">
        <v>6113.274143989873</v>
      </c>
      <c r="U13" s="273">
        <v>5991.257123168534</v>
      </c>
      <c r="V13" s="273">
        <v>1405.5316666666668</v>
      </c>
      <c r="W13" s="273">
        <v>1383.546119791667</v>
      </c>
      <c r="X13" s="273">
        <v>1722.68126549253</v>
      </c>
      <c r="Y13" s="40">
        <v>25669.069184510343</v>
      </c>
      <c r="AA13" s="162" t="s">
        <v>95</v>
      </c>
      <c r="AB13" s="273">
        <v>14.461257000000003</v>
      </c>
      <c r="AC13" s="273">
        <v>92.55115300000004</v>
      </c>
      <c r="AD13" s="273">
        <v>749.1085899999994</v>
      </c>
      <c r="AE13" s="273">
        <v>3228.092631000002</v>
      </c>
      <c r="AF13" s="273">
        <v>4558.594604000001</v>
      </c>
      <c r="AG13" s="273">
        <v>6264.330843</v>
      </c>
      <c r="AH13" s="273">
        <v>6126.472170000004</v>
      </c>
      <c r="AI13" s="273">
        <v>1290.56183</v>
      </c>
      <c r="AJ13" s="273">
        <v>2086.16124</v>
      </c>
      <c r="AK13" s="273">
        <v>706.163175</v>
      </c>
      <c r="AL13" s="40">
        <v>25116.49749300002</v>
      </c>
    </row>
    <row r="14">
      <c r="A14" s="162" t="s">
        <v>96</v>
      </c>
      <c r="B14" s="273">
        <v>222.45565311163838</v>
      </c>
      <c r="C14" s="273">
        <v>473.2818669543734</v>
      </c>
      <c r="D14" s="273">
        <v>1139.4509680902777</v>
      </c>
      <c r="E14" s="273">
        <v>4710.133980020321</v>
      </c>
      <c r="F14" s="273">
        <v>8411.528547869031</v>
      </c>
      <c r="G14" s="273">
        <v>14988.305751455342</v>
      </c>
      <c r="H14" s="273">
        <v>17593.709314678483</v>
      </c>
      <c r="I14" s="273">
        <v>6386.144386274511</v>
      </c>
      <c r="J14" s="273">
        <v>3214.496433368403</v>
      </c>
      <c r="K14" s="273">
        <v>1065.8483333333338</v>
      </c>
      <c r="L14" s="40">
        <f t="shared" si="1"/>
        <v>58205.35524</v>
      </c>
      <c r="N14" s="162" t="s">
        <v>97</v>
      </c>
      <c r="O14" s="273">
        <v>372.538900244679</v>
      </c>
      <c r="P14" s="273">
        <v>410.7376131887351</v>
      </c>
      <c r="Q14" s="273">
        <v>1149.794124553413</v>
      </c>
      <c r="R14" s="273">
        <v>4574.645696588262</v>
      </c>
      <c r="S14" s="273">
        <v>8004.387139389959</v>
      </c>
      <c r="T14" s="273">
        <v>13887.36351109624</v>
      </c>
      <c r="U14" s="273">
        <v>16705.807004024195</v>
      </c>
      <c r="V14" s="273">
        <v>5625.883856942496</v>
      </c>
      <c r="W14" s="273">
        <v>4306.791619575193</v>
      </c>
      <c r="X14" s="273">
        <v>644.1</v>
      </c>
      <c r="Y14" s="40">
        <v>55682.04946560317</v>
      </c>
      <c r="AA14" s="162" t="s">
        <v>97</v>
      </c>
      <c r="AB14" s="273">
        <v>33.11830199999999</v>
      </c>
      <c r="AC14" s="273">
        <v>125.52329800000004</v>
      </c>
      <c r="AD14" s="273">
        <v>982.7454670000003</v>
      </c>
      <c r="AE14" s="273">
        <v>4666.985042999999</v>
      </c>
      <c r="AF14" s="273">
        <v>8804.314457999995</v>
      </c>
      <c r="AG14" s="273">
        <v>15456.740262000018</v>
      </c>
      <c r="AH14" s="273">
        <v>18445.333619999987</v>
      </c>
      <c r="AI14" s="273">
        <v>5715.049740000002</v>
      </c>
      <c r="AJ14" s="273">
        <v>4561.82016</v>
      </c>
      <c r="AK14" s="273"/>
      <c r="AL14" s="40">
        <v>58791.63035000008</v>
      </c>
    </row>
    <row r="15">
      <c r="A15" s="162" t="s">
        <v>98</v>
      </c>
      <c r="B15" s="273">
        <v>115.00511326646263</v>
      </c>
      <c r="C15" s="273">
        <v>198.8805123684242</v>
      </c>
      <c r="D15" s="273">
        <v>566.6872850392708</v>
      </c>
      <c r="E15" s="273">
        <v>2529.906739380396</v>
      </c>
      <c r="F15" s="273">
        <v>4585.630400693467</v>
      </c>
      <c r="G15" s="273">
        <v>7988.454012086024</v>
      </c>
      <c r="H15" s="273">
        <v>10111.965708804973</v>
      </c>
      <c r="I15" s="273">
        <v>3704.393333333335</v>
      </c>
      <c r="J15" s="273">
        <v>1664.167454212454</v>
      </c>
      <c r="K15" s="273"/>
      <c r="L15" s="40">
        <f t="shared" si="1"/>
        <v>31465.09056</v>
      </c>
      <c r="N15" s="162" t="s">
        <v>99</v>
      </c>
      <c r="O15" s="273">
        <v>177.6028517957808</v>
      </c>
      <c r="P15" s="273">
        <v>185.4469180723491</v>
      </c>
      <c r="Q15" s="273">
        <v>571.645591580271</v>
      </c>
      <c r="R15" s="273">
        <v>2708.230134254133</v>
      </c>
      <c r="S15" s="273">
        <v>5288.525713885748</v>
      </c>
      <c r="T15" s="273">
        <v>9113.478137180675</v>
      </c>
      <c r="U15" s="273">
        <v>11336.256443140754</v>
      </c>
      <c r="V15" s="273">
        <v>3966.2281999999996</v>
      </c>
      <c r="W15" s="273">
        <v>1963.7499999999998</v>
      </c>
      <c r="X15" s="273">
        <v>1211.505</v>
      </c>
      <c r="Y15" s="40">
        <v>36522.668989909704</v>
      </c>
      <c r="AA15" s="162" t="s">
        <v>99</v>
      </c>
      <c r="AB15" s="273">
        <v>11.634083</v>
      </c>
      <c r="AC15" s="273">
        <v>60.92896300000001</v>
      </c>
      <c r="AD15" s="273">
        <v>457.06572100000005</v>
      </c>
      <c r="AE15" s="273">
        <v>2569.5527749999997</v>
      </c>
      <c r="AF15" s="273">
        <v>5494.294438000001</v>
      </c>
      <c r="AG15" s="273">
        <v>9910.605794000008</v>
      </c>
      <c r="AH15" s="273">
        <v>12470.016332</v>
      </c>
      <c r="AI15" s="273">
        <v>4703.332905</v>
      </c>
      <c r="AJ15" s="273">
        <v>2116.94</v>
      </c>
      <c r="AK15" s="273"/>
      <c r="AL15" s="40">
        <v>37794.371010999996</v>
      </c>
    </row>
    <row r="16">
      <c r="A16" s="162" t="s">
        <v>100</v>
      </c>
      <c r="B16" s="273">
        <v>179.65101752845797</v>
      </c>
      <c r="C16" s="273">
        <v>390.85747796642767</v>
      </c>
      <c r="D16" s="273">
        <v>1184.9658425301022</v>
      </c>
      <c r="E16" s="273">
        <v>5225.112681328334</v>
      </c>
      <c r="F16" s="273">
        <v>10128.186209939922</v>
      </c>
      <c r="G16" s="273">
        <v>13343.82718989573</v>
      </c>
      <c r="H16" s="273">
        <v>13551.293514379811</v>
      </c>
      <c r="I16" s="273">
        <v>1377.49</v>
      </c>
      <c r="J16" s="273">
        <v>287.43</v>
      </c>
      <c r="K16" s="273"/>
      <c r="L16" s="40">
        <f t="shared" si="1"/>
        <v>45668.81393</v>
      </c>
      <c r="N16" s="162" t="s">
        <v>101</v>
      </c>
      <c r="O16" s="273">
        <v>276.79674167659795</v>
      </c>
      <c r="P16" s="273">
        <v>440.2619633565238</v>
      </c>
      <c r="Q16" s="273">
        <v>1296.9042780859556</v>
      </c>
      <c r="R16" s="273">
        <v>5459.66312387829</v>
      </c>
      <c r="S16" s="273">
        <v>9921.872214048015</v>
      </c>
      <c r="T16" s="273">
        <v>13686.955560150049</v>
      </c>
      <c r="U16" s="273">
        <v>13232.99653079025</v>
      </c>
      <c r="V16" s="273">
        <v>1580.5750000000003</v>
      </c>
      <c r="W16" s="273">
        <v>393.83000000000004</v>
      </c>
      <c r="X16" s="273"/>
      <c r="Y16" s="40">
        <v>46289.855411985685</v>
      </c>
      <c r="AA16" s="162" t="s">
        <v>101</v>
      </c>
      <c r="AB16" s="273">
        <v>16.903964000000006</v>
      </c>
      <c r="AC16" s="273">
        <v>119.3688849999999</v>
      </c>
      <c r="AD16" s="273">
        <v>1106.7633580000006</v>
      </c>
      <c r="AE16" s="273">
        <v>5613.843813000006</v>
      </c>
      <c r="AF16" s="273">
        <v>10509.467898000006</v>
      </c>
      <c r="AG16" s="273">
        <v>15965.238097000012</v>
      </c>
      <c r="AH16" s="273">
        <v>15782.161229999989</v>
      </c>
      <c r="AI16" s="273">
        <v>2244.111218</v>
      </c>
      <c r="AJ16" s="273">
        <v>326.15</v>
      </c>
      <c r="AK16" s="273"/>
      <c r="AL16" s="40">
        <v>51684.00846300007</v>
      </c>
    </row>
    <row r="17">
      <c r="A17" s="162" t="s">
        <v>102</v>
      </c>
      <c r="B17" s="273">
        <v>410.01924657840044</v>
      </c>
      <c r="C17" s="273">
        <v>807.946426982305</v>
      </c>
      <c r="D17" s="273">
        <v>2252.7504606066677</v>
      </c>
      <c r="E17" s="273">
        <v>7610.980856061019</v>
      </c>
      <c r="F17" s="273">
        <v>11408.227920374737</v>
      </c>
      <c r="G17" s="273">
        <v>14143.54751765421</v>
      </c>
      <c r="H17" s="273">
        <v>14187.657202131397</v>
      </c>
      <c r="I17" s="273">
        <v>4731.349112380953</v>
      </c>
      <c r="J17" s="273">
        <v>1981.4882485659662</v>
      </c>
      <c r="K17" s="273">
        <v>1644.390971774303</v>
      </c>
      <c r="L17" s="40">
        <f t="shared" si="1"/>
        <v>59178.35796</v>
      </c>
      <c r="N17" s="162" t="s">
        <v>103</v>
      </c>
      <c r="O17" s="273">
        <v>612.7781466242252</v>
      </c>
      <c r="P17" s="273">
        <v>865.598872000491</v>
      </c>
      <c r="Q17" s="273">
        <v>2216.2369585924416</v>
      </c>
      <c r="R17" s="273">
        <v>7118.71638780598</v>
      </c>
      <c r="S17" s="273">
        <v>11460.353553812653</v>
      </c>
      <c r="T17" s="273">
        <v>13833.104144211313</v>
      </c>
      <c r="U17" s="273">
        <v>14122.060387344161</v>
      </c>
      <c r="V17" s="273">
        <v>3638.661284677419</v>
      </c>
      <c r="W17" s="273">
        <v>1688.826622807017</v>
      </c>
      <c r="X17" s="273">
        <v>2613.31751911599</v>
      </c>
      <c r="Y17" s="40">
        <v>58169.65387699169</v>
      </c>
      <c r="AA17" s="162" t="s">
        <v>103</v>
      </c>
      <c r="AB17" s="273">
        <v>60.384295000000044</v>
      </c>
      <c r="AC17" s="273">
        <v>340.37835599999977</v>
      </c>
      <c r="AD17" s="273">
        <v>1956.6736689999982</v>
      </c>
      <c r="AE17" s="273">
        <v>7107.776905000003</v>
      </c>
      <c r="AF17" s="273">
        <v>11736.269163000014</v>
      </c>
      <c r="AG17" s="273">
        <v>15511.641097000014</v>
      </c>
      <c r="AH17" s="273">
        <v>14833.378119000019</v>
      </c>
      <c r="AI17" s="273">
        <v>4229.182100000001</v>
      </c>
      <c r="AJ17" s="273">
        <v>2346.145658</v>
      </c>
      <c r="AK17" s="273">
        <v>1448.77711</v>
      </c>
      <c r="AL17" s="40">
        <v>59570.60647199993</v>
      </c>
    </row>
    <row r="18">
      <c r="A18" s="162" t="s">
        <v>104</v>
      </c>
      <c r="B18" s="273">
        <v>81.65007943387747</v>
      </c>
      <c r="C18" s="273">
        <v>165.11407743147416</v>
      </c>
      <c r="D18" s="273">
        <v>491.85696637196935</v>
      </c>
      <c r="E18" s="273">
        <v>1745.2662728917937</v>
      </c>
      <c r="F18" s="273">
        <v>3189.242914133242</v>
      </c>
      <c r="G18" s="273">
        <v>5240.095258062922</v>
      </c>
      <c r="H18" s="273">
        <v>6022.928998275283</v>
      </c>
      <c r="I18" s="273">
        <v>1696.3459636284563</v>
      </c>
      <c r="J18" s="273">
        <v>904.665</v>
      </c>
      <c r="K18" s="273"/>
      <c r="L18" s="40">
        <f t="shared" si="1"/>
        <v>19537.16553</v>
      </c>
      <c r="N18" s="162" t="s">
        <v>105</v>
      </c>
      <c r="O18" s="273">
        <v>128.29649637861445</v>
      </c>
      <c r="P18" s="273">
        <v>178.6772746660379</v>
      </c>
      <c r="Q18" s="273">
        <v>590.8427730436049</v>
      </c>
      <c r="R18" s="273">
        <v>1821.912148967962</v>
      </c>
      <c r="S18" s="273">
        <v>3659.7890040891643</v>
      </c>
      <c r="T18" s="273">
        <v>5802.163421673371</v>
      </c>
      <c r="U18" s="273">
        <v>6624.855900000002</v>
      </c>
      <c r="V18" s="273">
        <v>1808.7851999999996</v>
      </c>
      <c r="W18" s="273">
        <v>954.115</v>
      </c>
      <c r="X18" s="273"/>
      <c r="Y18" s="40">
        <v>21569.43721881876</v>
      </c>
      <c r="AA18" s="162" t="s">
        <v>105</v>
      </c>
      <c r="AB18" s="273">
        <v>10.954304000000002</v>
      </c>
      <c r="AC18" s="273">
        <v>57.30749000000001</v>
      </c>
      <c r="AD18" s="273">
        <v>512.7720809999995</v>
      </c>
      <c r="AE18" s="273">
        <v>1900.1045889999973</v>
      </c>
      <c r="AF18" s="273">
        <v>3835.3719750000014</v>
      </c>
      <c r="AG18" s="273">
        <v>6142.367834000002</v>
      </c>
      <c r="AH18" s="273">
        <v>7130.707054000001</v>
      </c>
      <c r="AI18" s="273">
        <v>2038.9151999999997</v>
      </c>
      <c r="AJ18" s="273">
        <v>1390.45</v>
      </c>
      <c r="AK18" s="273"/>
      <c r="AL18" s="40">
        <v>23018.950526999997</v>
      </c>
    </row>
    <row r="19">
      <c r="A19" s="162" t="s">
        <v>107</v>
      </c>
      <c r="B19" s="273">
        <v>150.3199569696522</v>
      </c>
      <c r="C19" s="273">
        <v>251.4097309239184</v>
      </c>
      <c r="D19" s="273">
        <v>826.3497810246606</v>
      </c>
      <c r="E19" s="273">
        <v>3298.58284069856</v>
      </c>
      <c r="F19" s="273">
        <v>5480.493526729276</v>
      </c>
      <c r="G19" s="273">
        <v>9107.406151021947</v>
      </c>
      <c r="H19" s="273">
        <v>14244.867478417025</v>
      </c>
      <c r="I19" s="273">
        <v>5323.613398304063</v>
      </c>
      <c r="J19" s="273">
        <v>3259.8449999999993</v>
      </c>
      <c r="K19" s="273">
        <v>1850.46</v>
      </c>
      <c r="L19" s="40">
        <f t="shared" si="1"/>
        <v>43793.34786</v>
      </c>
      <c r="N19" s="162" t="s">
        <v>110</v>
      </c>
      <c r="O19" s="273">
        <v>197.04842056252147</v>
      </c>
      <c r="P19" s="273">
        <v>272.2713871651225</v>
      </c>
      <c r="Q19" s="273">
        <v>888.1246515404385</v>
      </c>
      <c r="R19" s="273">
        <v>3430.9438044545195</v>
      </c>
      <c r="S19" s="273">
        <v>6182.347654006745</v>
      </c>
      <c r="T19" s="273">
        <v>9764.756460839439</v>
      </c>
      <c r="U19" s="273">
        <v>14576.129217186526</v>
      </c>
      <c r="V19" s="273">
        <v>5936.793310092302</v>
      </c>
      <c r="W19" s="273">
        <v>3674.2160394265234</v>
      </c>
      <c r="X19" s="273">
        <v>1265.77</v>
      </c>
      <c r="Y19" s="40">
        <v>46188.40094527414</v>
      </c>
      <c r="AA19" s="162" t="s">
        <v>110</v>
      </c>
      <c r="AB19" s="273">
        <v>13.968551000000005</v>
      </c>
      <c r="AC19" s="273">
        <v>89.420214</v>
      </c>
      <c r="AD19" s="273">
        <v>762.807176</v>
      </c>
      <c r="AE19" s="273">
        <v>3461.3354360000003</v>
      </c>
      <c r="AF19" s="273">
        <v>6835.956047999996</v>
      </c>
      <c r="AG19" s="273">
        <v>10685.491309000015</v>
      </c>
      <c r="AH19" s="273">
        <v>16297.526818999995</v>
      </c>
      <c r="AI19" s="273">
        <v>6563.626347</v>
      </c>
      <c r="AJ19" s="273">
        <v>3808.77998</v>
      </c>
      <c r="AK19" s="273">
        <v>1013.73</v>
      </c>
      <c r="AL19" s="40">
        <v>49532.64187999999</v>
      </c>
    </row>
    <row r="20">
      <c r="A20" s="171" t="s">
        <v>111</v>
      </c>
      <c r="B20" s="276">
        <v>176.57251317924408</v>
      </c>
      <c r="C20" s="276">
        <v>364.53512069195233</v>
      </c>
      <c r="D20" s="276">
        <v>1053.8346758017003</v>
      </c>
      <c r="E20" s="276">
        <v>4247.849191558076</v>
      </c>
      <c r="F20" s="276">
        <v>7700.74847054324</v>
      </c>
      <c r="G20" s="276">
        <v>10715.533213937388</v>
      </c>
      <c r="H20" s="276">
        <v>10560.437766881936</v>
      </c>
      <c r="I20" s="276">
        <v>2661.4290374331554</v>
      </c>
      <c r="J20" s="276">
        <v>2057.322103451283</v>
      </c>
      <c r="K20" s="276">
        <v>560.16</v>
      </c>
      <c r="L20" s="59">
        <f t="shared" si="1"/>
        <v>40098.42209</v>
      </c>
      <c r="N20" s="171" t="s">
        <v>113</v>
      </c>
      <c r="O20" s="276">
        <v>240.1136446449747</v>
      </c>
      <c r="P20" s="276">
        <v>365.00544003212815</v>
      </c>
      <c r="Q20" s="276">
        <v>1058.4752029072333</v>
      </c>
      <c r="R20" s="276">
        <v>4148.71120225483</v>
      </c>
      <c r="S20" s="276">
        <v>6778.924526943415</v>
      </c>
      <c r="T20" s="276">
        <v>10167.364074656185</v>
      </c>
      <c r="U20" s="276">
        <v>8617.292994561367</v>
      </c>
      <c r="V20" s="276">
        <v>2527.9602606951876</v>
      </c>
      <c r="W20" s="276">
        <v>1976.3503376889498</v>
      </c>
      <c r="X20" s="276">
        <v>523.65</v>
      </c>
      <c r="Y20" s="59">
        <v>36403.84768438427</v>
      </c>
      <c r="AA20" s="171" t="s">
        <v>113</v>
      </c>
      <c r="AB20" s="276">
        <v>15.586919000000005</v>
      </c>
      <c r="AC20" s="276">
        <v>121.278638</v>
      </c>
      <c r="AD20" s="276">
        <v>923.8891820000001</v>
      </c>
      <c r="AE20" s="276">
        <v>4183.586208999998</v>
      </c>
      <c r="AF20" s="276">
        <v>6896.0956269999915</v>
      </c>
      <c r="AG20" s="276">
        <v>9698.702906</v>
      </c>
      <c r="AH20" s="276">
        <v>8977.483571</v>
      </c>
      <c r="AI20" s="276">
        <v>3080.73026</v>
      </c>
      <c r="AJ20" s="276">
        <v>2531.418465</v>
      </c>
      <c r="AK20" s="276"/>
      <c r="AL20" s="59">
        <v>36428.77177699998</v>
      </c>
    </row>
    <row r="21" ht="15.75" customHeight="1">
      <c r="A21" s="277" t="s">
        <v>13</v>
      </c>
      <c r="B21" s="278">
        <f t="shared" ref="B21:L21" si="2">SUM(B6:B20)</f>
        <v>2760.199175</v>
      </c>
      <c r="C21" s="278">
        <f t="shared" si="2"/>
        <v>5632.765422</v>
      </c>
      <c r="D21" s="278">
        <f t="shared" si="2"/>
        <v>16290.29016</v>
      </c>
      <c r="E21" s="278">
        <f t="shared" si="2"/>
        <v>62540.47703</v>
      </c>
      <c r="F21" s="278">
        <f t="shared" si="2"/>
        <v>105838.992</v>
      </c>
      <c r="G21" s="278">
        <f t="shared" si="2"/>
        <v>147897.2783</v>
      </c>
      <c r="H21" s="278">
        <f t="shared" si="2"/>
        <v>164367.3447</v>
      </c>
      <c r="I21" s="278">
        <f t="shared" si="2"/>
        <v>49419.13752</v>
      </c>
      <c r="J21" s="278">
        <f t="shared" si="2"/>
        <v>28162.17855</v>
      </c>
      <c r="K21" s="278">
        <f t="shared" si="2"/>
        <v>6159.529305</v>
      </c>
      <c r="L21" s="279">
        <f t="shared" si="2"/>
        <v>589068.1922</v>
      </c>
      <c r="N21" s="277" t="s">
        <v>13</v>
      </c>
      <c r="O21" s="278">
        <v>4893.653010799482</v>
      </c>
      <c r="P21" s="278">
        <v>6506.504706209959</v>
      </c>
      <c r="Q21" s="278">
        <v>17737.197178352722</v>
      </c>
      <c r="R21" s="278">
        <v>66248.26605694291</v>
      </c>
      <c r="S21" s="278">
        <v>111144.6598096016</v>
      </c>
      <c r="T21" s="278">
        <v>157030.00414002017</v>
      </c>
      <c r="U21" s="278">
        <v>170130.35129939677</v>
      </c>
      <c r="V21" s="278">
        <v>50335.541524092376</v>
      </c>
      <c r="W21" s="278">
        <v>32500.876391391714</v>
      </c>
      <c r="X21" s="278">
        <v>9685.245253070356</v>
      </c>
      <c r="Y21" s="279">
        <v>626212.2993698781</v>
      </c>
      <c r="AA21" s="277" t="s">
        <v>13</v>
      </c>
      <c r="AB21" s="278">
        <v>401.9547699999988</v>
      </c>
      <c r="AC21" s="278">
        <v>2077.833735000007</v>
      </c>
      <c r="AD21" s="278">
        <v>14912.862541000062</v>
      </c>
      <c r="AE21" s="278">
        <v>65383.58379200008</v>
      </c>
      <c r="AF21" s="278">
        <v>117848.94305500019</v>
      </c>
      <c r="AG21" s="278">
        <v>172408.39452600054</v>
      </c>
      <c r="AH21" s="278">
        <v>190722.63932499982</v>
      </c>
      <c r="AI21" s="278">
        <v>56978.97105400001</v>
      </c>
      <c r="AJ21" s="278">
        <v>34344.13333899998</v>
      </c>
      <c r="AK21" s="278">
        <v>6112.568275</v>
      </c>
      <c r="AL21" s="279">
        <v>661191.8844119998</v>
      </c>
    </row>
    <row r="22" ht="15.75" customHeight="1">
      <c r="A22" s="195" t="s">
        <v>42</v>
      </c>
      <c r="B22" s="280">
        <f t="shared" ref="B22:K22" si="3">O21</f>
        <v>4893.653011</v>
      </c>
      <c r="C22" s="280">
        <f t="shared" si="3"/>
        <v>6506.504706</v>
      </c>
      <c r="D22" s="280">
        <f t="shared" si="3"/>
        <v>17737.19718</v>
      </c>
      <c r="E22" s="280">
        <f t="shared" si="3"/>
        <v>66248.26606</v>
      </c>
      <c r="F22" s="280">
        <f t="shared" si="3"/>
        <v>111144.6598</v>
      </c>
      <c r="G22" s="280">
        <f t="shared" si="3"/>
        <v>157030.0041</v>
      </c>
      <c r="H22" s="280">
        <f t="shared" si="3"/>
        <v>170130.3513</v>
      </c>
      <c r="I22" s="280">
        <f t="shared" si="3"/>
        <v>50335.54152</v>
      </c>
      <c r="J22" s="280">
        <f t="shared" si="3"/>
        <v>32500.87639</v>
      </c>
      <c r="K22" s="280">
        <f t="shared" si="3"/>
        <v>9685.245253</v>
      </c>
      <c r="L22" s="82">
        <v>661191.8844119998</v>
      </c>
      <c r="N22" s="195" t="s">
        <v>45</v>
      </c>
      <c r="O22" s="280">
        <f t="shared" ref="O22:X22" si="4">AB21</f>
        <v>401.95477</v>
      </c>
      <c r="P22" s="280">
        <f t="shared" si="4"/>
        <v>2077.833735</v>
      </c>
      <c r="Q22" s="280">
        <f t="shared" si="4"/>
        <v>14912.86254</v>
      </c>
      <c r="R22" s="280">
        <f t="shared" si="4"/>
        <v>65383.58379</v>
      </c>
      <c r="S22" s="280">
        <f t="shared" si="4"/>
        <v>117848.9431</v>
      </c>
      <c r="T22" s="280">
        <f t="shared" si="4"/>
        <v>172408.3945</v>
      </c>
      <c r="U22" s="280">
        <f t="shared" si="4"/>
        <v>190722.6393</v>
      </c>
      <c r="V22" s="280">
        <f t="shared" si="4"/>
        <v>56978.97105</v>
      </c>
      <c r="W22" s="280">
        <f t="shared" si="4"/>
        <v>34344.13334</v>
      </c>
      <c r="X22" s="280">
        <f t="shared" si="4"/>
        <v>6112.568275</v>
      </c>
      <c r="Y22" s="82">
        <v>661191.8844119998</v>
      </c>
      <c r="AA22" s="281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</row>
    <row r="23" ht="15.75" customHeight="1">
      <c r="A23" s="205"/>
      <c r="B23" s="283" t="s">
        <v>63</v>
      </c>
      <c r="C23" s="211"/>
      <c r="D23" s="211"/>
      <c r="E23" s="211"/>
      <c r="F23" s="211"/>
      <c r="G23" s="211"/>
      <c r="H23" s="211"/>
      <c r="I23" s="211"/>
      <c r="J23" s="211"/>
      <c r="K23" s="211"/>
      <c r="L23" s="17"/>
      <c r="M23" s="205"/>
      <c r="N23" s="205"/>
      <c r="O23" s="283" t="s">
        <v>63</v>
      </c>
      <c r="P23" s="211"/>
      <c r="Q23" s="211"/>
      <c r="R23" s="211"/>
      <c r="S23" s="211"/>
      <c r="T23" s="211"/>
      <c r="U23" s="211"/>
      <c r="V23" s="211"/>
      <c r="W23" s="211"/>
      <c r="X23" s="211"/>
      <c r="Y23" s="17"/>
      <c r="Z23" s="205"/>
      <c r="AA23" s="205"/>
      <c r="AB23" s="283" t="s">
        <v>63</v>
      </c>
      <c r="AC23" s="211"/>
      <c r="AD23" s="211"/>
      <c r="AE23" s="211"/>
      <c r="AF23" s="211"/>
      <c r="AG23" s="211"/>
      <c r="AH23" s="211"/>
      <c r="AI23" s="211"/>
      <c r="AJ23" s="211"/>
      <c r="AK23" s="211"/>
      <c r="AL23" s="17"/>
    </row>
    <row r="24" ht="15.75" customHeight="1">
      <c r="A24" s="159" t="s">
        <v>81</v>
      </c>
      <c r="B24" s="214">
        <f t="shared" ref="B24:L24" si="5">IF(ISBLANK(B6),"",B6*100/B$21)</f>
        <v>30.08238145</v>
      </c>
      <c r="C24" s="214">
        <f t="shared" si="5"/>
        <v>31.59744929</v>
      </c>
      <c r="D24" s="214">
        <f t="shared" si="5"/>
        <v>30.41113726</v>
      </c>
      <c r="E24" s="214">
        <f t="shared" si="5"/>
        <v>28.6519509</v>
      </c>
      <c r="F24" s="214">
        <f t="shared" si="5"/>
        <v>26.28881684</v>
      </c>
      <c r="G24" s="214">
        <f t="shared" si="5"/>
        <v>24.27485936</v>
      </c>
      <c r="H24" s="214">
        <f t="shared" si="5"/>
        <v>21.98384383</v>
      </c>
      <c r="I24" s="214">
        <f t="shared" si="5"/>
        <v>19.54709701</v>
      </c>
      <c r="J24" s="214">
        <f t="shared" si="5"/>
        <v>16.02749386</v>
      </c>
      <c r="K24" s="214">
        <f t="shared" si="5"/>
        <v>16.86281449</v>
      </c>
      <c r="L24" s="111">
        <f t="shared" si="5"/>
        <v>23.86066309</v>
      </c>
      <c r="N24" s="159" t="s">
        <v>81</v>
      </c>
      <c r="O24" s="214">
        <f t="shared" ref="O24:Y24" si="6">IF(ISBLANK(O6),"",O6*100/O$21)</f>
        <v>35.87731453</v>
      </c>
      <c r="P24" s="214">
        <f t="shared" si="6"/>
        <v>34.9778062</v>
      </c>
      <c r="Q24" s="214">
        <f t="shared" si="6"/>
        <v>32.18735032</v>
      </c>
      <c r="R24" s="214">
        <f t="shared" si="6"/>
        <v>28.77354429</v>
      </c>
      <c r="S24" s="214">
        <f t="shared" si="6"/>
        <v>26.25822489</v>
      </c>
      <c r="T24" s="214">
        <f t="shared" si="6"/>
        <v>24.388711</v>
      </c>
      <c r="U24" s="214">
        <f t="shared" si="6"/>
        <v>22.2623778</v>
      </c>
      <c r="V24" s="214">
        <f t="shared" si="6"/>
        <v>19.88312455</v>
      </c>
      <c r="W24" s="214">
        <f t="shared" si="6"/>
        <v>19.0659896</v>
      </c>
      <c r="X24" s="214">
        <f t="shared" si="6"/>
        <v>17.59605899</v>
      </c>
      <c r="Y24" s="111">
        <f t="shared" si="6"/>
        <v>24.28394265</v>
      </c>
      <c r="AA24" s="159" t="s">
        <v>81</v>
      </c>
      <c r="AB24" s="214">
        <f t="shared" ref="AB24:AL24" si="7">AB6*100/AB$21</f>
        <v>35.73214344</v>
      </c>
      <c r="AC24" s="214">
        <f t="shared" si="7"/>
        <v>32.88072955</v>
      </c>
      <c r="AD24" s="214">
        <f t="shared" si="7"/>
        <v>29.8510553</v>
      </c>
      <c r="AE24" s="214">
        <f t="shared" si="7"/>
        <v>27.09157771</v>
      </c>
      <c r="AF24" s="214">
        <f t="shared" si="7"/>
        <v>25.69617224</v>
      </c>
      <c r="AG24" s="214">
        <f t="shared" si="7"/>
        <v>23.36676856</v>
      </c>
      <c r="AH24" s="214">
        <f t="shared" si="7"/>
        <v>22.09487893</v>
      </c>
      <c r="AI24" s="214">
        <f t="shared" si="7"/>
        <v>19.37645194</v>
      </c>
      <c r="AJ24" s="214">
        <f t="shared" si="7"/>
        <v>18.06085719</v>
      </c>
      <c r="AK24" s="214">
        <f t="shared" si="7"/>
        <v>38.28174811</v>
      </c>
      <c r="AL24" s="111">
        <f t="shared" si="7"/>
        <v>23.48548868</v>
      </c>
    </row>
    <row r="25" ht="15.75" customHeight="1">
      <c r="A25" s="162" t="s">
        <v>83</v>
      </c>
      <c r="B25" s="223">
        <f t="shared" ref="B25:L25" si="8">IF(ISBLANK(B7),"",B7*100/B$21)</f>
        <v>1.404111396</v>
      </c>
      <c r="C25" s="223">
        <f t="shared" si="8"/>
        <v>1.57276977</v>
      </c>
      <c r="D25" s="223">
        <f t="shared" si="8"/>
        <v>2.306825078</v>
      </c>
      <c r="E25" s="223">
        <f t="shared" si="8"/>
        <v>2.465529288</v>
      </c>
      <c r="F25" s="223">
        <f t="shared" si="8"/>
        <v>2.682874898</v>
      </c>
      <c r="G25" s="223">
        <f t="shared" si="8"/>
        <v>2.545939011</v>
      </c>
      <c r="H25" s="223">
        <f t="shared" si="8"/>
        <v>2.271618154</v>
      </c>
      <c r="I25" s="223">
        <f t="shared" si="8"/>
        <v>1.824323395</v>
      </c>
      <c r="J25" s="223">
        <f t="shared" si="8"/>
        <v>0.8974092668</v>
      </c>
      <c r="K25" s="223" t="str">
        <f t="shared" si="8"/>
        <v/>
      </c>
      <c r="L25" s="114">
        <f t="shared" si="8"/>
        <v>2.298220264</v>
      </c>
      <c r="N25" s="162" t="s">
        <v>83</v>
      </c>
      <c r="O25" s="223">
        <f t="shared" ref="O25:Y25" si="9">IF(ISBLANK(O7),"",O7*100/O$21)</f>
        <v>1.81068679</v>
      </c>
      <c r="P25" s="223">
        <f t="shared" si="9"/>
        <v>2.187815739</v>
      </c>
      <c r="Q25" s="223">
        <f t="shared" si="9"/>
        <v>2.226767451</v>
      </c>
      <c r="R25" s="223">
        <f t="shared" si="9"/>
        <v>2.379778819</v>
      </c>
      <c r="S25" s="223">
        <f t="shared" si="9"/>
        <v>2.69971935</v>
      </c>
      <c r="T25" s="223">
        <f t="shared" si="9"/>
        <v>2.506387922</v>
      </c>
      <c r="U25" s="223">
        <f t="shared" si="9"/>
        <v>2.491709246</v>
      </c>
      <c r="V25" s="223">
        <f t="shared" si="9"/>
        <v>1.834797308</v>
      </c>
      <c r="W25" s="223">
        <f t="shared" si="9"/>
        <v>1.00603441</v>
      </c>
      <c r="X25" s="223" t="str">
        <f t="shared" si="9"/>
        <v/>
      </c>
      <c r="Y25" s="114">
        <f t="shared" si="9"/>
        <v>2.336035433</v>
      </c>
      <c r="AA25" s="162" t="s">
        <v>83</v>
      </c>
      <c r="AB25" s="223">
        <f t="shared" ref="AB25:AJ25" si="10">AB7*100/AB$21</f>
        <v>2.269508333</v>
      </c>
      <c r="AC25" s="223">
        <f t="shared" si="10"/>
        <v>1.823162862</v>
      </c>
      <c r="AD25" s="223">
        <f t="shared" si="10"/>
        <v>1.904972055</v>
      </c>
      <c r="AE25" s="223">
        <f t="shared" si="10"/>
        <v>2.083312876</v>
      </c>
      <c r="AF25" s="223">
        <f t="shared" si="10"/>
        <v>2.912699304</v>
      </c>
      <c r="AG25" s="223">
        <f t="shared" si="10"/>
        <v>2.614336862</v>
      </c>
      <c r="AH25" s="223">
        <f t="shared" si="10"/>
        <v>2.68204119</v>
      </c>
      <c r="AI25" s="223">
        <f t="shared" si="10"/>
        <v>1.558346849</v>
      </c>
      <c r="AJ25" s="223">
        <f t="shared" si="10"/>
        <v>1.493792244</v>
      </c>
      <c r="AK25" s="223"/>
      <c r="AL25" s="114">
        <f t="shared" ref="AL25:AL27" si="14">AL7*100/AL$21</f>
        <v>2.442464412</v>
      </c>
    </row>
    <row r="26" ht="15.75" customHeight="1">
      <c r="A26" s="162" t="s">
        <v>85</v>
      </c>
      <c r="B26" s="223">
        <f t="shared" ref="B26:L26" si="11">IF(ISBLANK(B8),"",B8*100/B$21)</f>
        <v>2.369293787</v>
      </c>
      <c r="C26" s="223">
        <f t="shared" si="11"/>
        <v>2.497079283</v>
      </c>
      <c r="D26" s="223">
        <f t="shared" si="11"/>
        <v>2.344868699</v>
      </c>
      <c r="E26" s="223">
        <f t="shared" si="11"/>
        <v>2.203293158</v>
      </c>
      <c r="F26" s="223">
        <f t="shared" si="11"/>
        <v>2.574863928</v>
      </c>
      <c r="G26" s="223">
        <f t="shared" si="11"/>
        <v>2.378486032</v>
      </c>
      <c r="H26" s="223">
        <f t="shared" si="11"/>
        <v>2.484023374</v>
      </c>
      <c r="I26" s="223">
        <f t="shared" si="11"/>
        <v>3.516144275</v>
      </c>
      <c r="J26" s="223">
        <f t="shared" si="11"/>
        <v>3.885577714</v>
      </c>
      <c r="K26" s="223" t="str">
        <f t="shared" si="11"/>
        <v/>
      </c>
      <c r="L26" s="114">
        <f t="shared" si="11"/>
        <v>2.567402028</v>
      </c>
      <c r="N26" s="162" t="s">
        <v>85</v>
      </c>
      <c r="O26" s="223">
        <f t="shared" ref="O26:Y26" si="12">IF(ISBLANK(O8),"",O8*100/O$21)</f>
        <v>3.410880562</v>
      </c>
      <c r="P26" s="223">
        <f t="shared" si="12"/>
        <v>2.9025123</v>
      </c>
      <c r="Q26" s="223">
        <f t="shared" si="12"/>
        <v>2.456067726</v>
      </c>
      <c r="R26" s="223">
        <f t="shared" si="12"/>
        <v>3.090668891</v>
      </c>
      <c r="S26" s="223">
        <f t="shared" si="12"/>
        <v>3.432088577</v>
      </c>
      <c r="T26" s="223">
        <f t="shared" si="12"/>
        <v>3.189176141</v>
      </c>
      <c r="U26" s="223">
        <f t="shared" si="12"/>
        <v>3.754630058</v>
      </c>
      <c r="V26" s="223">
        <f t="shared" si="12"/>
        <v>4.276014392</v>
      </c>
      <c r="W26" s="223">
        <f t="shared" si="12"/>
        <v>7.107643745</v>
      </c>
      <c r="X26" s="223" t="str">
        <f t="shared" si="12"/>
        <v/>
      </c>
      <c r="Y26" s="114">
        <f t="shared" si="12"/>
        <v>3.594888558</v>
      </c>
      <c r="AA26" s="162" t="s">
        <v>85</v>
      </c>
      <c r="AB26" s="223">
        <f t="shared" ref="AB26:AJ26" si="13">AB8*100/AB$21</f>
        <v>3.648394569</v>
      </c>
      <c r="AC26" s="223">
        <f t="shared" si="13"/>
        <v>3.154059148</v>
      </c>
      <c r="AD26" s="223">
        <f t="shared" si="13"/>
        <v>2.803397583</v>
      </c>
      <c r="AE26" s="223">
        <f t="shared" si="13"/>
        <v>3.160514298</v>
      </c>
      <c r="AF26" s="223">
        <f t="shared" si="13"/>
        <v>3.544622223</v>
      </c>
      <c r="AG26" s="223">
        <f t="shared" si="13"/>
        <v>3.375182304</v>
      </c>
      <c r="AH26" s="223">
        <f t="shared" si="13"/>
        <v>3.819187481</v>
      </c>
      <c r="AI26" s="223">
        <f t="shared" si="13"/>
        <v>5.542369301</v>
      </c>
      <c r="AJ26" s="223">
        <f t="shared" si="13"/>
        <v>5.790278009</v>
      </c>
      <c r="AK26" s="223"/>
      <c r="AL26" s="114">
        <f t="shared" si="14"/>
        <v>3.779808002</v>
      </c>
    </row>
    <row r="27" ht="15.75" customHeight="1">
      <c r="A27" s="162" t="s">
        <v>87</v>
      </c>
      <c r="B27" s="223">
        <f t="shared" ref="B27:L27" si="15">IF(ISBLANK(B9),"",B9*100/B$21)</f>
        <v>3.180177191</v>
      </c>
      <c r="C27" s="223">
        <f t="shared" si="15"/>
        <v>2.818282783</v>
      </c>
      <c r="D27" s="223">
        <f t="shared" si="15"/>
        <v>3.196467379</v>
      </c>
      <c r="E27" s="223">
        <f t="shared" si="15"/>
        <v>3.71561821</v>
      </c>
      <c r="F27" s="223">
        <f t="shared" si="15"/>
        <v>4.059726635</v>
      </c>
      <c r="G27" s="223">
        <f t="shared" si="15"/>
        <v>3.759334706</v>
      </c>
      <c r="H27" s="223">
        <f t="shared" si="15"/>
        <v>4.006149512</v>
      </c>
      <c r="I27" s="223">
        <f t="shared" si="15"/>
        <v>4.27298641</v>
      </c>
      <c r="J27" s="223">
        <f t="shared" si="15"/>
        <v>7.990663778</v>
      </c>
      <c r="K27" s="223" t="str">
        <f t="shared" si="15"/>
        <v/>
      </c>
      <c r="L27" s="114">
        <f t="shared" si="15"/>
        <v>4.056330495</v>
      </c>
      <c r="N27" s="162" t="s">
        <v>87</v>
      </c>
      <c r="O27" s="223">
        <f t="shared" ref="O27:Y27" si="16">IF(ISBLANK(O9),"",O9*100/O$21)</f>
        <v>2.733611104</v>
      </c>
      <c r="P27" s="223">
        <f t="shared" si="16"/>
        <v>2.663902091</v>
      </c>
      <c r="Q27" s="223">
        <f t="shared" si="16"/>
        <v>3.549010222</v>
      </c>
      <c r="R27" s="223">
        <f t="shared" si="16"/>
        <v>4.093895764</v>
      </c>
      <c r="S27" s="223">
        <f t="shared" si="16"/>
        <v>4.034274255</v>
      </c>
      <c r="T27" s="223">
        <f t="shared" si="16"/>
        <v>3.833559718</v>
      </c>
      <c r="U27" s="223">
        <f t="shared" si="16"/>
        <v>3.443891609</v>
      </c>
      <c r="V27" s="223">
        <f t="shared" si="16"/>
        <v>4.531122868</v>
      </c>
      <c r="W27" s="223">
        <f t="shared" si="16"/>
        <v>6.35006393</v>
      </c>
      <c r="X27" s="223" t="str">
        <f t="shared" si="16"/>
        <v/>
      </c>
      <c r="Y27" s="114">
        <f t="shared" si="16"/>
        <v>3.889439127</v>
      </c>
      <c r="AA27" s="162" t="s">
        <v>87</v>
      </c>
      <c r="AB27" s="223">
        <f t="shared" ref="AB27:AJ27" si="17">AB9*100/AB$21</f>
        <v>2.8925859</v>
      </c>
      <c r="AC27" s="223">
        <f t="shared" si="17"/>
        <v>3.510372595</v>
      </c>
      <c r="AD27" s="223">
        <f t="shared" si="17"/>
        <v>3.766382721</v>
      </c>
      <c r="AE27" s="223">
        <f t="shared" si="17"/>
        <v>4.433868422</v>
      </c>
      <c r="AF27" s="223">
        <f t="shared" si="17"/>
        <v>4.233900152</v>
      </c>
      <c r="AG27" s="223">
        <f t="shared" si="17"/>
        <v>3.883448378</v>
      </c>
      <c r="AH27" s="223">
        <f t="shared" si="17"/>
        <v>3.574049047</v>
      </c>
      <c r="AI27" s="223">
        <f t="shared" si="17"/>
        <v>4.865525928</v>
      </c>
      <c r="AJ27" s="223">
        <f t="shared" si="17"/>
        <v>4.698793777</v>
      </c>
      <c r="AK27" s="223"/>
      <c r="AL27" s="114">
        <f t="shared" si="14"/>
        <v>3.997760655</v>
      </c>
    </row>
    <row r="28" ht="15.75" customHeight="1">
      <c r="A28" s="162" t="s">
        <v>89</v>
      </c>
      <c r="B28" s="223">
        <f t="shared" ref="B28:L28" si="18">IF(ISBLANK(B10),"",B10*100/B$21)</f>
        <v>2.607773311</v>
      </c>
      <c r="C28" s="223">
        <f t="shared" si="18"/>
        <v>2.197911112</v>
      </c>
      <c r="D28" s="223">
        <f t="shared" si="18"/>
        <v>2.817697586</v>
      </c>
      <c r="E28" s="223">
        <f t="shared" si="18"/>
        <v>2.949308201</v>
      </c>
      <c r="F28" s="223">
        <f t="shared" si="18"/>
        <v>3.430884896</v>
      </c>
      <c r="G28" s="223">
        <f t="shared" si="18"/>
        <v>3.429379392</v>
      </c>
      <c r="H28" s="223">
        <f t="shared" si="18"/>
        <v>4.386037223</v>
      </c>
      <c r="I28" s="223">
        <f t="shared" si="18"/>
        <v>4.787584497</v>
      </c>
      <c r="J28" s="223">
        <f t="shared" si="18"/>
        <v>5.377922015</v>
      </c>
      <c r="K28" s="223" t="str">
        <f t="shared" si="18"/>
        <v/>
      </c>
      <c r="L28" s="114">
        <f t="shared" si="18"/>
        <v>3.784318081</v>
      </c>
      <c r="N28" s="162" t="s">
        <v>89</v>
      </c>
      <c r="O28" s="223">
        <f t="shared" ref="O28:Y28" si="19">IF(ISBLANK(O10),"",O10*100/O$21)</f>
        <v>2.140997974</v>
      </c>
      <c r="P28" s="223">
        <f t="shared" si="19"/>
        <v>1.866974229</v>
      </c>
      <c r="Q28" s="223">
        <f t="shared" si="19"/>
        <v>2.650337311</v>
      </c>
      <c r="R28" s="223">
        <f t="shared" si="19"/>
        <v>3.102344928</v>
      </c>
      <c r="S28" s="223">
        <f t="shared" si="19"/>
        <v>3.344379477</v>
      </c>
      <c r="T28" s="223">
        <f t="shared" si="19"/>
        <v>3.640339607</v>
      </c>
      <c r="U28" s="223">
        <f t="shared" si="19"/>
        <v>4.209416015</v>
      </c>
      <c r="V28" s="223">
        <f t="shared" si="19"/>
        <v>5.588981389</v>
      </c>
      <c r="W28" s="223">
        <f t="shared" si="19"/>
        <v>4.077182363</v>
      </c>
      <c r="X28" s="223" t="str">
        <f t="shared" si="19"/>
        <v/>
      </c>
      <c r="Y28" s="114">
        <f t="shared" si="19"/>
        <v>3.750321737</v>
      </c>
      <c r="AA28" s="162" t="s">
        <v>89</v>
      </c>
      <c r="AB28" s="223">
        <f t="shared" ref="AB28:AL28" si="20">AB10*100/AB$21</f>
        <v>2.241338248</v>
      </c>
      <c r="AC28" s="223">
        <f t="shared" si="20"/>
        <v>2.172770864</v>
      </c>
      <c r="AD28" s="223">
        <f t="shared" si="20"/>
        <v>2.700837743</v>
      </c>
      <c r="AE28" s="223">
        <f t="shared" si="20"/>
        <v>3.158200312</v>
      </c>
      <c r="AF28" s="223">
        <f t="shared" si="20"/>
        <v>3.505275658</v>
      </c>
      <c r="AG28" s="223">
        <f t="shared" si="20"/>
        <v>4.066636859</v>
      </c>
      <c r="AH28" s="223">
        <f t="shared" si="20"/>
        <v>4.38440549</v>
      </c>
      <c r="AI28" s="223">
        <f t="shared" si="20"/>
        <v>5.915823939</v>
      </c>
      <c r="AJ28" s="223">
        <f t="shared" si="20"/>
        <v>3.444285486</v>
      </c>
      <c r="AK28" s="223">
        <f t="shared" si="20"/>
        <v>9.879644248</v>
      </c>
      <c r="AL28" s="114">
        <f t="shared" si="20"/>
        <v>4.111312654</v>
      </c>
    </row>
    <row r="29" ht="15.75" customHeight="1">
      <c r="A29" s="162" t="s">
        <v>91</v>
      </c>
      <c r="B29" s="223">
        <f t="shared" ref="B29:L29" si="21">IF(ISBLANK(B11),"",B11*100/B$21)</f>
        <v>2.149394931</v>
      </c>
      <c r="C29" s="223">
        <f t="shared" si="21"/>
        <v>2.153768902</v>
      </c>
      <c r="D29" s="223">
        <f t="shared" si="21"/>
        <v>2.542044662</v>
      </c>
      <c r="E29" s="223">
        <f t="shared" si="21"/>
        <v>2.904796476</v>
      </c>
      <c r="F29" s="223">
        <f t="shared" si="21"/>
        <v>2.948041143</v>
      </c>
      <c r="G29" s="223">
        <f t="shared" si="21"/>
        <v>3.154100554</v>
      </c>
      <c r="H29" s="223">
        <f t="shared" si="21"/>
        <v>2.541144895</v>
      </c>
      <c r="I29" s="223">
        <f t="shared" si="21"/>
        <v>3.375205049</v>
      </c>
      <c r="J29" s="223">
        <f t="shared" si="21"/>
        <v>6.555991388</v>
      </c>
      <c r="K29" s="223" t="str">
        <f t="shared" si="21"/>
        <v/>
      </c>
      <c r="L29" s="114">
        <f t="shared" si="21"/>
        <v>3.036583898</v>
      </c>
      <c r="N29" s="162" t="s">
        <v>91</v>
      </c>
      <c r="O29" s="223">
        <f t="shared" ref="O29:Y29" si="22">IF(ISBLANK(O11),"",O11*100/O$21)</f>
        <v>3.291180957</v>
      </c>
      <c r="P29" s="223">
        <f t="shared" si="22"/>
        <v>3.370973927</v>
      </c>
      <c r="Q29" s="223">
        <f t="shared" si="22"/>
        <v>3.038254068</v>
      </c>
      <c r="R29" s="223">
        <f t="shared" si="22"/>
        <v>3.537671164</v>
      </c>
      <c r="S29" s="223">
        <f t="shared" si="22"/>
        <v>3.743932168</v>
      </c>
      <c r="T29" s="223">
        <f t="shared" si="22"/>
        <v>3.938665903</v>
      </c>
      <c r="U29" s="223">
        <f t="shared" si="22"/>
        <v>3.456044171</v>
      </c>
      <c r="V29" s="223">
        <f t="shared" si="22"/>
        <v>4.038686346</v>
      </c>
      <c r="W29" s="223">
        <f t="shared" si="22"/>
        <v>5.9589683</v>
      </c>
      <c r="X29" s="223" t="str">
        <f t="shared" si="22"/>
        <v/>
      </c>
      <c r="Y29" s="114">
        <f t="shared" si="22"/>
        <v>3.746077497</v>
      </c>
      <c r="AA29" s="162" t="s">
        <v>91</v>
      </c>
      <c r="AB29" s="223">
        <f t="shared" ref="AB29:AJ29" si="23">AB11*100/AB$21</f>
        <v>3.597042523</v>
      </c>
      <c r="AC29" s="223">
        <f t="shared" si="23"/>
        <v>2.843929474</v>
      </c>
      <c r="AD29" s="223">
        <f t="shared" si="23"/>
        <v>3.418780711</v>
      </c>
      <c r="AE29" s="223">
        <f t="shared" si="23"/>
        <v>3.666411215</v>
      </c>
      <c r="AF29" s="223">
        <f t="shared" si="23"/>
        <v>3.901872561</v>
      </c>
      <c r="AG29" s="223">
        <f t="shared" si="23"/>
        <v>4.196604416</v>
      </c>
      <c r="AH29" s="223">
        <f t="shared" si="23"/>
        <v>3.656854194</v>
      </c>
      <c r="AI29" s="223">
        <f t="shared" si="23"/>
        <v>4.302006703</v>
      </c>
      <c r="AJ29" s="223">
        <f t="shared" si="23"/>
        <v>2.646405402</v>
      </c>
      <c r="AK29" s="223"/>
      <c r="AL29" s="114">
        <f t="shared" ref="AL29:AL30" si="27">AL11*100/AL$21</f>
        <v>3.803556453</v>
      </c>
    </row>
    <row r="30" ht="15.75" customHeight="1">
      <c r="A30" s="162" t="s">
        <v>93</v>
      </c>
      <c r="B30" s="223">
        <f t="shared" ref="B30:L30" si="24">IF(ISBLANK(B12),"",B12*100/B$21)</f>
        <v>5.001110565</v>
      </c>
      <c r="C30" s="223">
        <f t="shared" si="24"/>
        <v>5.27850103</v>
      </c>
      <c r="D30" s="223">
        <f t="shared" si="24"/>
        <v>5.732978177</v>
      </c>
      <c r="E30" s="223">
        <f t="shared" si="24"/>
        <v>5.975620658</v>
      </c>
      <c r="F30" s="223">
        <f t="shared" si="24"/>
        <v>6.222453835</v>
      </c>
      <c r="G30" s="223">
        <f t="shared" si="24"/>
        <v>5.936138042</v>
      </c>
      <c r="H30" s="223">
        <f t="shared" si="24"/>
        <v>6.634955424</v>
      </c>
      <c r="I30" s="223">
        <f t="shared" si="24"/>
        <v>7.48285017</v>
      </c>
      <c r="J30" s="223">
        <f t="shared" si="24"/>
        <v>7.762747815</v>
      </c>
      <c r="K30" s="223" t="str">
        <f t="shared" si="24"/>
        <v/>
      </c>
      <c r="L30" s="114">
        <f t="shared" si="24"/>
        <v>6.325490855</v>
      </c>
      <c r="N30" s="162" t="s">
        <v>93</v>
      </c>
      <c r="O30" s="223">
        <f t="shared" ref="O30:Y30" si="25">IF(ISBLANK(O12),"",O12*100/O$21)</f>
        <v>5.449064837</v>
      </c>
      <c r="P30" s="223">
        <f t="shared" si="25"/>
        <v>4.913119442</v>
      </c>
      <c r="Q30" s="223">
        <f t="shared" si="25"/>
        <v>5.080750157</v>
      </c>
      <c r="R30" s="223">
        <f t="shared" si="25"/>
        <v>6.122087454</v>
      </c>
      <c r="S30" s="223">
        <f t="shared" si="25"/>
        <v>6.307740964</v>
      </c>
      <c r="T30" s="223">
        <f t="shared" si="25"/>
        <v>6.049197233</v>
      </c>
      <c r="U30" s="223">
        <f t="shared" si="25"/>
        <v>6.772063778</v>
      </c>
      <c r="V30" s="223">
        <f t="shared" si="25"/>
        <v>7.21961091</v>
      </c>
      <c r="W30" s="223">
        <f t="shared" si="25"/>
        <v>6.154163534</v>
      </c>
      <c r="X30" s="223" t="str">
        <f t="shared" si="25"/>
        <v/>
      </c>
      <c r="Y30" s="114">
        <f t="shared" si="25"/>
        <v>6.261228868</v>
      </c>
      <c r="AA30" s="162" t="s">
        <v>93</v>
      </c>
      <c r="AB30" s="223">
        <f t="shared" ref="AB30:AJ30" si="26">AB12*100/AB$21</f>
        <v>5.581277217</v>
      </c>
      <c r="AC30" s="223">
        <f t="shared" si="26"/>
        <v>5.162735073</v>
      </c>
      <c r="AD30" s="223">
        <f t="shared" si="26"/>
        <v>5.585460154</v>
      </c>
      <c r="AE30" s="223">
        <f t="shared" si="26"/>
        <v>6.345724621</v>
      </c>
      <c r="AF30" s="223">
        <f t="shared" si="26"/>
        <v>6.421079071</v>
      </c>
      <c r="AG30" s="223">
        <f t="shared" si="26"/>
        <v>6.507026198</v>
      </c>
      <c r="AH30" s="223">
        <f t="shared" si="26"/>
        <v>7.323349716</v>
      </c>
      <c r="AI30" s="223">
        <f t="shared" si="26"/>
        <v>6.024507064</v>
      </c>
      <c r="AJ30" s="223">
        <f t="shared" si="26"/>
        <v>8.054409563</v>
      </c>
      <c r="AK30" s="223"/>
      <c r="AL30" s="114">
        <f t="shared" si="27"/>
        <v>6.664292295</v>
      </c>
    </row>
    <row r="31" ht="15.75" customHeight="1">
      <c r="A31" s="162" t="s">
        <v>95</v>
      </c>
      <c r="B31" s="223">
        <f t="shared" ref="B31:L31" si="28">IF(ISBLANK(B13),"",B13*100/B$21)</f>
        <v>4.81527917</v>
      </c>
      <c r="C31" s="223">
        <f t="shared" si="28"/>
        <v>4.802120703</v>
      </c>
      <c r="D31" s="223">
        <f t="shared" si="28"/>
        <v>4.510706089</v>
      </c>
      <c r="E31" s="223">
        <f t="shared" si="28"/>
        <v>4.175762614</v>
      </c>
      <c r="F31" s="223">
        <f t="shared" si="28"/>
        <v>3.696586898</v>
      </c>
      <c r="G31" s="223">
        <f t="shared" si="28"/>
        <v>3.454447828</v>
      </c>
      <c r="H31" s="223">
        <f t="shared" si="28"/>
        <v>3.204393019</v>
      </c>
      <c r="I31" s="223">
        <f t="shared" si="28"/>
        <v>2.823884241</v>
      </c>
      <c r="J31" s="223">
        <f t="shared" si="28"/>
        <v>4.029253754</v>
      </c>
      <c r="K31" s="223" t="str">
        <f t="shared" si="28"/>
        <v/>
      </c>
      <c r="L31" s="114">
        <f t="shared" si="28"/>
        <v>3.491693823</v>
      </c>
      <c r="N31" s="162" t="s">
        <v>95</v>
      </c>
      <c r="O31" s="223">
        <f t="shared" ref="O31:Y31" si="29">IF(ISBLANK(O13),"",O13*100/O$21)</f>
        <v>4.311245249</v>
      </c>
      <c r="P31" s="223">
        <f t="shared" si="29"/>
        <v>5.343323448</v>
      </c>
      <c r="Q31" s="223">
        <f t="shared" si="29"/>
        <v>4.993809356</v>
      </c>
      <c r="R31" s="223">
        <f t="shared" si="29"/>
        <v>4.728554491</v>
      </c>
      <c r="S31" s="223">
        <f t="shared" si="29"/>
        <v>4.026995743</v>
      </c>
      <c r="T31" s="223">
        <f t="shared" si="29"/>
        <v>3.893061188</v>
      </c>
      <c r="U31" s="223">
        <f t="shared" si="29"/>
        <v>3.521568655</v>
      </c>
      <c r="V31" s="223">
        <f t="shared" si="29"/>
        <v>2.792324517</v>
      </c>
      <c r="W31" s="223">
        <f t="shared" si="29"/>
        <v>4.256950192</v>
      </c>
      <c r="X31" s="223">
        <f t="shared" si="29"/>
        <v>17.7866561</v>
      </c>
      <c r="Y31" s="114">
        <f t="shared" si="29"/>
        <v>4.099100131</v>
      </c>
      <c r="AA31" s="162" t="s">
        <v>95</v>
      </c>
      <c r="AB31" s="223">
        <f t="shared" ref="AB31:AL31" si="30">AB13*100/AB$21</f>
        <v>3.597732402</v>
      </c>
      <c r="AC31" s="223">
        <f t="shared" si="30"/>
        <v>4.454213609</v>
      </c>
      <c r="AD31" s="223">
        <f t="shared" si="30"/>
        <v>5.02323808</v>
      </c>
      <c r="AE31" s="223">
        <f t="shared" si="30"/>
        <v>4.937160742</v>
      </c>
      <c r="AF31" s="223">
        <f t="shared" si="30"/>
        <v>3.868167576</v>
      </c>
      <c r="AG31" s="223">
        <f t="shared" si="30"/>
        <v>3.633425658</v>
      </c>
      <c r="AH31" s="223">
        <f t="shared" si="30"/>
        <v>3.21224171</v>
      </c>
      <c r="AI31" s="223">
        <f t="shared" si="30"/>
        <v>2.264979178</v>
      </c>
      <c r="AJ31" s="223">
        <f t="shared" si="30"/>
        <v>6.074287039</v>
      </c>
      <c r="AK31" s="223">
        <f t="shared" si="30"/>
        <v>11.55264274</v>
      </c>
      <c r="AL31" s="114">
        <f t="shared" si="30"/>
        <v>3.79866996</v>
      </c>
    </row>
    <row r="32" ht="15.75" customHeight="1">
      <c r="A32" s="162" t="s">
        <v>97</v>
      </c>
      <c r="B32" s="223">
        <f t="shared" ref="B32:L32" si="31">IF(ISBLANK(B14),"",B14*100/B$21)</f>
        <v>8.059405825</v>
      </c>
      <c r="C32" s="223">
        <f t="shared" si="31"/>
        <v>8.402300318</v>
      </c>
      <c r="D32" s="223">
        <f t="shared" si="31"/>
        <v>6.994663428</v>
      </c>
      <c r="E32" s="223">
        <f t="shared" si="31"/>
        <v>7.53133683</v>
      </c>
      <c r="F32" s="223">
        <f t="shared" si="31"/>
        <v>7.947476054</v>
      </c>
      <c r="G32" s="223">
        <f t="shared" si="31"/>
        <v>10.13426746</v>
      </c>
      <c r="H32" s="223">
        <f t="shared" si="31"/>
        <v>10.7038958</v>
      </c>
      <c r="I32" s="223">
        <f t="shared" si="31"/>
        <v>12.92241165</v>
      </c>
      <c r="J32" s="223">
        <f t="shared" si="31"/>
        <v>11.41423213</v>
      </c>
      <c r="K32" s="223">
        <f t="shared" si="31"/>
        <v>17.30405491</v>
      </c>
      <c r="L32" s="114">
        <f t="shared" si="31"/>
        <v>9.880919731</v>
      </c>
      <c r="N32" s="162" t="s">
        <v>97</v>
      </c>
      <c r="O32" s="223">
        <f t="shared" ref="O32:Y32" si="32">IF(ISBLANK(O14),"",O14*100/O$21)</f>
        <v>7.612695453</v>
      </c>
      <c r="P32" s="223">
        <f t="shared" si="32"/>
        <v>6.312722909</v>
      </c>
      <c r="Q32" s="223">
        <f t="shared" si="32"/>
        <v>6.482389032</v>
      </c>
      <c r="R32" s="223">
        <f t="shared" si="32"/>
        <v>6.90530631</v>
      </c>
      <c r="S32" s="223">
        <f t="shared" si="32"/>
        <v>7.201773934</v>
      </c>
      <c r="T32" s="223">
        <f t="shared" si="32"/>
        <v>8.843764341</v>
      </c>
      <c r="U32" s="223">
        <f t="shared" si="32"/>
        <v>9.81941604</v>
      </c>
      <c r="V32" s="223">
        <f t="shared" si="32"/>
        <v>11.17676236</v>
      </c>
      <c r="W32" s="223">
        <f t="shared" si="32"/>
        <v>13.25130919</v>
      </c>
      <c r="X32" s="223">
        <f t="shared" si="32"/>
        <v>6.650322043</v>
      </c>
      <c r="Y32" s="114">
        <f t="shared" si="32"/>
        <v>8.891880521</v>
      </c>
      <c r="AA32" s="162" t="s">
        <v>97</v>
      </c>
      <c r="AB32" s="223">
        <f t="shared" ref="AB32:AJ32" si="33">AB14*100/AB$21</f>
        <v>8.239310607</v>
      </c>
      <c r="AC32" s="223">
        <f t="shared" si="33"/>
        <v>6.041065552</v>
      </c>
      <c r="AD32" s="223">
        <f t="shared" si="33"/>
        <v>6.589918363</v>
      </c>
      <c r="AE32" s="223">
        <f t="shared" si="33"/>
        <v>7.137854447</v>
      </c>
      <c r="AF32" s="223">
        <f t="shared" si="33"/>
        <v>7.470847196</v>
      </c>
      <c r="AG32" s="223">
        <f t="shared" si="33"/>
        <v>8.965190068</v>
      </c>
      <c r="AH32" s="223">
        <f t="shared" si="33"/>
        <v>9.671286894</v>
      </c>
      <c r="AI32" s="223">
        <f t="shared" si="33"/>
        <v>10.03010345</v>
      </c>
      <c r="AJ32" s="223">
        <f t="shared" si="33"/>
        <v>13.28267659</v>
      </c>
      <c r="AK32" s="223"/>
      <c r="AL32" s="114">
        <f t="shared" ref="AL32:AL34" si="37">AL14*100/AL$21</f>
        <v>8.891765271</v>
      </c>
    </row>
    <row r="33" ht="15.75" customHeight="1">
      <c r="A33" s="162" t="s">
        <v>99</v>
      </c>
      <c r="B33" s="223">
        <f t="shared" ref="B33:L33" si="34">IF(ISBLANK(B15),"",B15*100/B$21)</f>
        <v>4.166551251</v>
      </c>
      <c r="C33" s="223">
        <f t="shared" si="34"/>
        <v>3.530779244</v>
      </c>
      <c r="D33" s="223">
        <f t="shared" si="34"/>
        <v>3.478681347</v>
      </c>
      <c r="E33" s="223">
        <f t="shared" si="34"/>
        <v>4.04523096</v>
      </c>
      <c r="F33" s="223">
        <f t="shared" si="34"/>
        <v>4.332647461</v>
      </c>
      <c r="G33" s="223">
        <f t="shared" si="34"/>
        <v>5.401352955</v>
      </c>
      <c r="H33" s="223">
        <f t="shared" si="34"/>
        <v>6.152052724</v>
      </c>
      <c r="I33" s="223">
        <f t="shared" si="34"/>
        <v>7.495868036</v>
      </c>
      <c r="J33" s="223">
        <f t="shared" si="34"/>
        <v>5.909228405</v>
      </c>
      <c r="K33" s="223" t="str">
        <f t="shared" si="34"/>
        <v/>
      </c>
      <c r="L33" s="114">
        <f t="shared" si="34"/>
        <v>5.341502219</v>
      </c>
      <c r="N33" s="162" t="s">
        <v>99</v>
      </c>
      <c r="O33" s="223">
        <f t="shared" ref="O33:Y33" si="35">IF(ISBLANK(O15),"",O15*100/O$21)</f>
        <v>3.629248976</v>
      </c>
      <c r="P33" s="223">
        <f t="shared" si="35"/>
        <v>2.850177268</v>
      </c>
      <c r="Q33" s="223">
        <f t="shared" si="35"/>
        <v>3.222863149</v>
      </c>
      <c r="R33" s="223">
        <f t="shared" si="35"/>
        <v>4.088001536</v>
      </c>
      <c r="S33" s="223">
        <f t="shared" si="35"/>
        <v>4.758236449</v>
      </c>
      <c r="T33" s="223">
        <f t="shared" si="35"/>
        <v>5.803654013</v>
      </c>
      <c r="U33" s="223">
        <f t="shared" si="35"/>
        <v>6.663276927</v>
      </c>
      <c r="V33" s="223">
        <f t="shared" si="35"/>
        <v>7.879577889</v>
      </c>
      <c r="W33" s="223">
        <f t="shared" si="35"/>
        <v>6.042144761</v>
      </c>
      <c r="X33" s="223">
        <f t="shared" si="35"/>
        <v>12.50876946</v>
      </c>
      <c r="Y33" s="114">
        <f t="shared" si="35"/>
        <v>5.832314221</v>
      </c>
      <c r="AA33" s="162" t="s">
        <v>99</v>
      </c>
      <c r="AB33" s="223">
        <f t="shared" ref="AB33:AJ33" si="36">AB15*100/AB$21</f>
        <v>2.894376151</v>
      </c>
      <c r="AC33" s="223">
        <f t="shared" si="36"/>
        <v>2.932331013</v>
      </c>
      <c r="AD33" s="223">
        <f t="shared" si="36"/>
        <v>3.064909368</v>
      </c>
      <c r="AE33" s="223">
        <f t="shared" si="36"/>
        <v>3.929966248</v>
      </c>
      <c r="AF33" s="223">
        <f t="shared" si="36"/>
        <v>4.662149949</v>
      </c>
      <c r="AG33" s="223">
        <f t="shared" si="36"/>
        <v>5.748331351</v>
      </c>
      <c r="AH33" s="223">
        <f t="shared" si="36"/>
        <v>6.538298954</v>
      </c>
      <c r="AI33" s="223">
        <f t="shared" si="36"/>
        <v>8.254506563</v>
      </c>
      <c r="AJ33" s="223">
        <f t="shared" si="36"/>
        <v>6.163905722</v>
      </c>
      <c r="AK33" s="223"/>
      <c r="AL33" s="114">
        <f t="shared" si="37"/>
        <v>5.716097233</v>
      </c>
    </row>
    <row r="34" ht="15.75" customHeight="1">
      <c r="A34" s="162" t="s">
        <v>101</v>
      </c>
      <c r="B34" s="223">
        <f t="shared" ref="B34:L34" si="38">IF(ISBLANK(B16),"",B16*100/B$21)</f>
        <v>6.508625143</v>
      </c>
      <c r="C34" s="223">
        <f t="shared" si="38"/>
        <v>6.938997965</v>
      </c>
      <c r="D34" s="223">
        <f t="shared" si="38"/>
        <v>7.274062224</v>
      </c>
      <c r="E34" s="223">
        <f t="shared" si="38"/>
        <v>8.354769471</v>
      </c>
      <c r="F34" s="223">
        <f t="shared" si="38"/>
        <v>9.569428068</v>
      </c>
      <c r="G34" s="223">
        <f t="shared" si="38"/>
        <v>9.022361563</v>
      </c>
      <c r="H34" s="223">
        <f t="shared" si="38"/>
        <v>8.2445169</v>
      </c>
      <c r="I34" s="223">
        <f t="shared" si="38"/>
        <v>2.787361474</v>
      </c>
      <c r="J34" s="223">
        <f t="shared" si="38"/>
        <v>1.020624166</v>
      </c>
      <c r="K34" s="223" t="str">
        <f t="shared" si="38"/>
        <v/>
      </c>
      <c r="L34" s="114">
        <f t="shared" si="38"/>
        <v>7.752721084</v>
      </c>
      <c r="N34" s="162" t="s">
        <v>101</v>
      </c>
      <c r="O34" s="223">
        <f t="shared" ref="O34:Y34" si="39">IF(ISBLANK(O16),"",O16*100/O$21)</f>
        <v>5.656239645</v>
      </c>
      <c r="P34" s="223">
        <f t="shared" si="39"/>
        <v>6.766489586</v>
      </c>
      <c r="Q34" s="223">
        <f t="shared" si="39"/>
        <v>7.311776855</v>
      </c>
      <c r="R34" s="223">
        <f t="shared" si="39"/>
        <v>8.241216637</v>
      </c>
      <c r="S34" s="223">
        <f t="shared" si="39"/>
        <v>8.926989593</v>
      </c>
      <c r="T34" s="223">
        <f t="shared" si="39"/>
        <v>8.716140355</v>
      </c>
      <c r="U34" s="223">
        <f t="shared" si="39"/>
        <v>7.778151535</v>
      </c>
      <c r="V34" s="223">
        <f t="shared" si="39"/>
        <v>3.140077472</v>
      </c>
      <c r="W34" s="223">
        <f t="shared" si="39"/>
        <v>1.211751939</v>
      </c>
      <c r="X34" s="223" t="str">
        <f t="shared" si="39"/>
        <v/>
      </c>
      <c r="Y34" s="114">
        <f t="shared" si="39"/>
        <v>7.392038684</v>
      </c>
      <c r="AA34" s="162" t="s">
        <v>101</v>
      </c>
      <c r="AB34" s="223">
        <f t="shared" ref="AB34:AJ34" si="40">AB16*100/AB$21</f>
        <v>4.205439333</v>
      </c>
      <c r="AC34" s="223">
        <f t="shared" si="40"/>
        <v>5.744871834</v>
      </c>
      <c r="AD34" s="223">
        <f t="shared" si="40"/>
        <v>7.421535302</v>
      </c>
      <c r="AE34" s="223">
        <f t="shared" si="40"/>
        <v>8.586014237</v>
      </c>
      <c r="AF34" s="223">
        <f t="shared" si="40"/>
        <v>8.917744721</v>
      </c>
      <c r="AG34" s="223">
        <f t="shared" si="40"/>
        <v>9.260128047</v>
      </c>
      <c r="AH34" s="223">
        <f t="shared" si="40"/>
        <v>8.274928077</v>
      </c>
      <c r="AI34" s="223">
        <f t="shared" si="40"/>
        <v>3.938490247</v>
      </c>
      <c r="AJ34" s="223">
        <f t="shared" si="40"/>
        <v>0.9496527304</v>
      </c>
      <c r="AK34" s="223"/>
      <c r="AL34" s="114">
        <f t="shared" si="37"/>
        <v>7.816794138</v>
      </c>
    </row>
    <row r="35" ht="15.75" customHeight="1">
      <c r="A35" s="162" t="s">
        <v>103</v>
      </c>
      <c r="B35" s="223">
        <f t="shared" ref="B35:L35" si="41">IF(ISBLANK(B17),"",B17*100/B$21)</f>
        <v>14.85469782</v>
      </c>
      <c r="C35" s="223">
        <f t="shared" si="41"/>
        <v>14.34369029</v>
      </c>
      <c r="D35" s="223">
        <f t="shared" si="41"/>
        <v>13.82879273</v>
      </c>
      <c r="E35" s="223">
        <f t="shared" si="41"/>
        <v>12.16968789</v>
      </c>
      <c r="F35" s="223">
        <f t="shared" si="41"/>
        <v>10.77885163</v>
      </c>
      <c r="G35" s="223">
        <f t="shared" si="41"/>
        <v>9.563088436</v>
      </c>
      <c r="H35" s="223">
        <f t="shared" si="41"/>
        <v>8.631676338</v>
      </c>
      <c r="I35" s="223">
        <f t="shared" si="41"/>
        <v>9.573920852</v>
      </c>
      <c r="J35" s="223">
        <f t="shared" si="41"/>
        <v>7.035990647</v>
      </c>
      <c r="K35" s="223">
        <f t="shared" si="41"/>
        <v>26.69669857</v>
      </c>
      <c r="L35" s="114">
        <f t="shared" si="41"/>
        <v>10.04609632</v>
      </c>
      <c r="N35" s="162" t="s">
        <v>103</v>
      </c>
      <c r="O35" s="223">
        <f t="shared" ref="O35:Y35" si="42">IF(ISBLANK(O17),"",O17*100/O$21)</f>
        <v>12.52189612</v>
      </c>
      <c r="P35" s="223">
        <f t="shared" si="42"/>
        <v>13.3035925</v>
      </c>
      <c r="Q35" s="223">
        <f t="shared" si="42"/>
        <v>12.49485438</v>
      </c>
      <c r="R35" s="223">
        <f t="shared" si="42"/>
        <v>10.74551352</v>
      </c>
      <c r="S35" s="223">
        <f t="shared" si="42"/>
        <v>10.31120485</v>
      </c>
      <c r="T35" s="223">
        <f t="shared" si="42"/>
        <v>8.809210838</v>
      </c>
      <c r="U35" s="223">
        <f t="shared" si="42"/>
        <v>8.300729576</v>
      </c>
      <c r="V35" s="223">
        <f t="shared" si="42"/>
        <v>7.228811243</v>
      </c>
      <c r="W35" s="223">
        <f t="shared" si="42"/>
        <v>5.196249487</v>
      </c>
      <c r="X35" s="223">
        <f t="shared" si="42"/>
        <v>26.98246096</v>
      </c>
      <c r="Y35" s="114">
        <f t="shared" si="42"/>
        <v>9.289126696</v>
      </c>
      <c r="AA35" s="162" t="s">
        <v>103</v>
      </c>
      <c r="AB35" s="223">
        <f t="shared" ref="AB35:AL35" si="43">AB17*100/AB$21</f>
        <v>15.02265914</v>
      </c>
      <c r="AC35" s="223">
        <f t="shared" si="43"/>
        <v>16.38140484</v>
      </c>
      <c r="AD35" s="223">
        <f t="shared" si="43"/>
        <v>13.12071149</v>
      </c>
      <c r="AE35" s="223">
        <f t="shared" si="43"/>
        <v>10.87088913</v>
      </c>
      <c r="AF35" s="223">
        <f t="shared" si="43"/>
        <v>9.958739433</v>
      </c>
      <c r="AG35" s="223">
        <f t="shared" si="43"/>
        <v>8.997033549</v>
      </c>
      <c r="AH35" s="223">
        <f t="shared" si="43"/>
        <v>7.777460595</v>
      </c>
      <c r="AI35" s="223">
        <f t="shared" si="43"/>
        <v>7.422356041</v>
      </c>
      <c r="AJ35" s="223">
        <f t="shared" si="43"/>
        <v>6.831285084</v>
      </c>
      <c r="AK35" s="223">
        <f t="shared" si="43"/>
        <v>23.70161027</v>
      </c>
      <c r="AL35" s="114">
        <f t="shared" si="43"/>
        <v>9.009579197</v>
      </c>
    </row>
    <row r="36" ht="15.75" customHeight="1">
      <c r="A36" s="162" t="s">
        <v>105</v>
      </c>
      <c r="B36" s="223">
        <f t="shared" ref="B36:L36" si="44">IF(ISBLANK(B18),"",B18*100/B$21)</f>
        <v>2.958122739</v>
      </c>
      <c r="C36" s="223">
        <f t="shared" si="44"/>
        <v>2.93131464</v>
      </c>
      <c r="D36" s="223">
        <f t="shared" si="44"/>
        <v>3.019326001</v>
      </c>
      <c r="E36" s="223">
        <f t="shared" si="44"/>
        <v>2.790618741</v>
      </c>
      <c r="F36" s="223">
        <f t="shared" si="44"/>
        <v>3.013296757</v>
      </c>
      <c r="G36" s="223">
        <f t="shared" si="44"/>
        <v>3.543064023</v>
      </c>
      <c r="H36" s="223">
        <f t="shared" si="44"/>
        <v>3.664309969</v>
      </c>
      <c r="I36" s="223">
        <f t="shared" si="44"/>
        <v>3.432568937</v>
      </c>
      <c r="J36" s="223">
        <f t="shared" si="44"/>
        <v>3.212340262</v>
      </c>
      <c r="K36" s="223" t="str">
        <f t="shared" si="44"/>
        <v/>
      </c>
      <c r="L36" s="114">
        <f t="shared" si="44"/>
        <v>3.316622046</v>
      </c>
      <c r="N36" s="162" t="s">
        <v>105</v>
      </c>
      <c r="O36" s="223">
        <f t="shared" ref="O36:Y36" si="45">IF(ISBLANK(O18),"",O18*100/O$21)</f>
        <v>2.621691732</v>
      </c>
      <c r="P36" s="223">
        <f t="shared" si="45"/>
        <v>2.746133027</v>
      </c>
      <c r="Q36" s="223">
        <f t="shared" si="45"/>
        <v>3.33109435</v>
      </c>
      <c r="R36" s="223">
        <f t="shared" si="45"/>
        <v>2.750128052</v>
      </c>
      <c r="S36" s="223">
        <f t="shared" si="45"/>
        <v>3.292815876</v>
      </c>
      <c r="T36" s="223">
        <f t="shared" si="45"/>
        <v>3.694939355</v>
      </c>
      <c r="U36" s="223">
        <f t="shared" si="45"/>
        <v>3.893988256</v>
      </c>
      <c r="V36" s="223">
        <f t="shared" si="45"/>
        <v>3.59345533</v>
      </c>
      <c r="W36" s="223">
        <f t="shared" si="45"/>
        <v>2.935659299</v>
      </c>
      <c r="X36" s="223" t="str">
        <f t="shared" si="45"/>
        <v/>
      </c>
      <c r="Y36" s="114">
        <f t="shared" si="45"/>
        <v>3.444428869</v>
      </c>
      <c r="AA36" s="162" t="s">
        <v>105</v>
      </c>
      <c r="AB36" s="223">
        <f t="shared" ref="AB36:AJ36" si="46">AB18*100/AB$21</f>
        <v>2.725257869</v>
      </c>
      <c r="AC36" s="223">
        <f t="shared" si="46"/>
        <v>2.758040214</v>
      </c>
      <c r="AD36" s="223">
        <f t="shared" si="46"/>
        <v>3.438455089</v>
      </c>
      <c r="AE36" s="223">
        <f t="shared" si="46"/>
        <v>2.906088163</v>
      </c>
      <c r="AF36" s="223">
        <f t="shared" si="46"/>
        <v>3.254481437</v>
      </c>
      <c r="AG36" s="223">
        <f t="shared" si="46"/>
        <v>3.562684898</v>
      </c>
      <c r="AH36" s="223">
        <f t="shared" si="46"/>
        <v>3.738783754</v>
      </c>
      <c r="AI36" s="223">
        <f t="shared" si="46"/>
        <v>3.578364372</v>
      </c>
      <c r="AJ36" s="223">
        <f t="shared" si="46"/>
        <v>4.048580834</v>
      </c>
      <c r="AK36" s="223"/>
      <c r="AL36" s="114">
        <f>AL18*100/AL$21</f>
        <v>3.481432708</v>
      </c>
    </row>
    <row r="37" ht="15.75" customHeight="1">
      <c r="A37" s="162" t="s">
        <v>110</v>
      </c>
      <c r="B37" s="223">
        <f t="shared" ref="B37:L37" si="47">IF(ISBLANK(B19),"",B19*100/B$21)</f>
        <v>5.445982244</v>
      </c>
      <c r="C37" s="223">
        <f t="shared" si="47"/>
        <v>4.463344594</v>
      </c>
      <c r="D37" s="223">
        <f t="shared" si="47"/>
        <v>5.072652316</v>
      </c>
      <c r="E37" s="223">
        <f t="shared" si="47"/>
        <v>5.274316727</v>
      </c>
      <c r="F37" s="223">
        <f t="shared" si="47"/>
        <v>5.178142215</v>
      </c>
      <c r="G37" s="223">
        <f t="shared" si="47"/>
        <v>6.15792681</v>
      </c>
      <c r="H37" s="223">
        <f t="shared" si="47"/>
        <v>8.66648269</v>
      </c>
      <c r="I37" s="223">
        <f t="shared" si="47"/>
        <v>10.77237213</v>
      </c>
      <c r="J37" s="223">
        <f t="shared" si="47"/>
        <v>11.57525862</v>
      </c>
      <c r="K37" s="223">
        <f t="shared" si="47"/>
        <v>30.04223064</v>
      </c>
      <c r="L37" s="114">
        <f t="shared" si="47"/>
        <v>7.434342652</v>
      </c>
      <c r="N37" s="162" t="s">
        <v>110</v>
      </c>
      <c r="O37" s="223">
        <f t="shared" ref="O37:Y37" si="48">IF(ISBLANK(O19),"",O19*100/O$21)</f>
        <v>4.026612024</v>
      </c>
      <c r="P37" s="223">
        <f t="shared" si="48"/>
        <v>4.184602939</v>
      </c>
      <c r="Q37" s="223">
        <f t="shared" si="48"/>
        <v>5.007130736</v>
      </c>
      <c r="R37" s="223">
        <f t="shared" si="48"/>
        <v>5.178918647</v>
      </c>
      <c r="S37" s="223">
        <f t="shared" si="48"/>
        <v>5.562433377</v>
      </c>
      <c r="T37" s="223">
        <f t="shared" si="48"/>
        <v>6.218401709</v>
      </c>
      <c r="U37" s="223">
        <f t="shared" si="48"/>
        <v>8.56762424</v>
      </c>
      <c r="V37" s="223">
        <f t="shared" si="48"/>
        <v>11.79443616</v>
      </c>
      <c r="W37" s="223">
        <f t="shared" si="48"/>
        <v>11.30497527</v>
      </c>
      <c r="X37" s="223">
        <f t="shared" si="48"/>
        <v>13.0690547</v>
      </c>
      <c r="Y37" s="114">
        <f t="shared" si="48"/>
        <v>7.375837394</v>
      </c>
      <c r="AA37" s="162" t="s">
        <v>110</v>
      </c>
      <c r="AB37" s="223">
        <f t="shared" ref="AB37:AL37" si="49">AB19*100/AB$21</f>
        <v>3.475154929</v>
      </c>
      <c r="AC37" s="223">
        <f t="shared" si="49"/>
        <v>4.303530763</v>
      </c>
      <c r="AD37" s="223">
        <f t="shared" si="49"/>
        <v>5.115095602</v>
      </c>
      <c r="AE37" s="223">
        <f t="shared" si="49"/>
        <v>5.293890661</v>
      </c>
      <c r="AF37" s="223">
        <f t="shared" si="49"/>
        <v>5.800608704</v>
      </c>
      <c r="AG37" s="223">
        <f t="shared" si="49"/>
        <v>6.197779023</v>
      </c>
      <c r="AH37" s="223">
        <f t="shared" si="49"/>
        <v>8.545145388</v>
      </c>
      <c r="AI37" s="223">
        <f t="shared" si="49"/>
        <v>11.51938378</v>
      </c>
      <c r="AJ37" s="223">
        <f t="shared" si="49"/>
        <v>11.0900454</v>
      </c>
      <c r="AK37" s="223">
        <f t="shared" si="49"/>
        <v>16.58435463</v>
      </c>
      <c r="AL37" s="114">
        <f t="shared" si="49"/>
        <v>7.491417098</v>
      </c>
    </row>
    <row r="38" ht="15.75" customHeight="1">
      <c r="A38" s="171" t="s">
        <v>113</v>
      </c>
      <c r="B38" s="229">
        <f t="shared" ref="B38:L38" si="50">IF(ISBLANK(B20),"",B20*100/B$21)</f>
        <v>6.397093179</v>
      </c>
      <c r="C38" s="229">
        <f t="shared" si="50"/>
        <v>6.471690074</v>
      </c>
      <c r="D38" s="229">
        <f t="shared" si="50"/>
        <v>6.469097024</v>
      </c>
      <c r="E38" s="229">
        <f t="shared" si="50"/>
        <v>6.792159884</v>
      </c>
      <c r="F38" s="229">
        <f t="shared" si="50"/>
        <v>7.275908739</v>
      </c>
      <c r="G38" s="229">
        <f t="shared" si="50"/>
        <v>7.245253826</v>
      </c>
      <c r="H38" s="229">
        <f t="shared" si="50"/>
        <v>6.424900143</v>
      </c>
      <c r="I38" s="229">
        <f t="shared" si="50"/>
        <v>5.385421865</v>
      </c>
      <c r="J38" s="229">
        <f t="shared" si="50"/>
        <v>7.305266175</v>
      </c>
      <c r="K38" s="229">
        <f t="shared" si="50"/>
        <v>9.094201395</v>
      </c>
      <c r="L38" s="121">
        <f t="shared" si="50"/>
        <v>6.80709341</v>
      </c>
      <c r="N38" s="171" t="s">
        <v>113</v>
      </c>
      <c r="O38" s="229">
        <f t="shared" ref="O38:Y38" si="51">IF(ISBLANK(O20),"",O20*100/O$21)</f>
        <v>4.906634044</v>
      </c>
      <c r="P38" s="229">
        <f t="shared" si="51"/>
        <v>5.609854392</v>
      </c>
      <c r="Q38" s="229">
        <f t="shared" si="51"/>
        <v>5.967544885</v>
      </c>
      <c r="R38" s="229">
        <f t="shared" si="51"/>
        <v>6.262369492</v>
      </c>
      <c r="S38" s="229">
        <f t="shared" si="51"/>
        <v>6.099190495</v>
      </c>
      <c r="T38" s="229">
        <f t="shared" si="51"/>
        <v>6.474790681</v>
      </c>
      <c r="U38" s="229">
        <f t="shared" si="51"/>
        <v>5.065112091</v>
      </c>
      <c r="V38" s="229">
        <f t="shared" si="51"/>
        <v>5.022217273</v>
      </c>
      <c r="W38" s="229">
        <f t="shared" si="51"/>
        <v>6.080913985</v>
      </c>
      <c r="X38" s="229">
        <f t="shared" si="51"/>
        <v>5.406677749</v>
      </c>
      <c r="Y38" s="121">
        <f t="shared" si="51"/>
        <v>5.813339617</v>
      </c>
      <c r="AA38" s="171" t="s">
        <v>113</v>
      </c>
      <c r="AB38" s="229">
        <f t="shared" ref="AB38:AJ38" si="52">AB20*100/AB$21</f>
        <v>3.877779333</v>
      </c>
      <c r="AC38" s="229">
        <f t="shared" si="52"/>
        <v>5.836782605</v>
      </c>
      <c r="AD38" s="229">
        <f t="shared" si="52"/>
        <v>6.195250439</v>
      </c>
      <c r="AE38" s="229">
        <f t="shared" si="52"/>
        <v>6.398526918</v>
      </c>
      <c r="AF38" s="229">
        <f t="shared" si="52"/>
        <v>5.851639776</v>
      </c>
      <c r="AG38" s="229">
        <f t="shared" si="52"/>
        <v>5.625423827</v>
      </c>
      <c r="AH38" s="229">
        <f t="shared" si="52"/>
        <v>4.707088578</v>
      </c>
      <c r="AI38" s="229">
        <f t="shared" si="52"/>
        <v>5.406784649</v>
      </c>
      <c r="AJ38" s="229">
        <f t="shared" si="52"/>
        <v>7.370744925</v>
      </c>
      <c r="AK38" s="229"/>
      <c r="AL38" s="121">
        <f>AL20*100/AL$21</f>
        <v>5.509561239</v>
      </c>
    </row>
    <row r="39" ht="15.75" customHeight="1">
      <c r="A39" s="277" t="s">
        <v>13</v>
      </c>
      <c r="B39" s="278">
        <f t="shared" ref="B39:L39" si="53">B21*100/B$21</f>
        <v>100</v>
      </c>
      <c r="C39" s="278">
        <f t="shared" si="53"/>
        <v>100</v>
      </c>
      <c r="D39" s="278">
        <f t="shared" si="53"/>
        <v>100</v>
      </c>
      <c r="E39" s="278">
        <f t="shared" si="53"/>
        <v>100</v>
      </c>
      <c r="F39" s="278">
        <f t="shared" si="53"/>
        <v>100</v>
      </c>
      <c r="G39" s="278">
        <f t="shared" si="53"/>
        <v>100</v>
      </c>
      <c r="H39" s="278">
        <f t="shared" si="53"/>
        <v>100</v>
      </c>
      <c r="I39" s="278">
        <f t="shared" si="53"/>
        <v>100</v>
      </c>
      <c r="J39" s="278">
        <f t="shared" si="53"/>
        <v>100</v>
      </c>
      <c r="K39" s="278">
        <f t="shared" si="53"/>
        <v>100</v>
      </c>
      <c r="L39" s="279">
        <f t="shared" si="53"/>
        <v>100</v>
      </c>
      <c r="N39" s="277" t="s">
        <v>13</v>
      </c>
      <c r="O39" s="278">
        <f t="shared" ref="O39:Y39" si="54">O21*100/O$21</f>
        <v>100</v>
      </c>
      <c r="P39" s="278">
        <f t="shared" si="54"/>
        <v>100</v>
      </c>
      <c r="Q39" s="278">
        <f t="shared" si="54"/>
        <v>100</v>
      </c>
      <c r="R39" s="278">
        <f t="shared" si="54"/>
        <v>100</v>
      </c>
      <c r="S39" s="278">
        <f t="shared" si="54"/>
        <v>100</v>
      </c>
      <c r="T39" s="278">
        <f t="shared" si="54"/>
        <v>100</v>
      </c>
      <c r="U39" s="278">
        <f t="shared" si="54"/>
        <v>100</v>
      </c>
      <c r="V39" s="278">
        <f t="shared" si="54"/>
        <v>100</v>
      </c>
      <c r="W39" s="278">
        <f t="shared" si="54"/>
        <v>100</v>
      </c>
      <c r="X39" s="278">
        <f t="shared" si="54"/>
        <v>100</v>
      </c>
      <c r="Y39" s="279">
        <f t="shared" si="54"/>
        <v>100</v>
      </c>
      <c r="AA39" s="277" t="s">
        <v>13</v>
      </c>
      <c r="AB39" s="278">
        <f t="shared" ref="AB39:AL39" si="55">AB21*100/AB$21</f>
        <v>100</v>
      </c>
      <c r="AC39" s="278">
        <f t="shared" si="55"/>
        <v>100</v>
      </c>
      <c r="AD39" s="278">
        <f t="shared" si="55"/>
        <v>100</v>
      </c>
      <c r="AE39" s="278">
        <f t="shared" si="55"/>
        <v>100</v>
      </c>
      <c r="AF39" s="278">
        <f t="shared" si="55"/>
        <v>100</v>
      </c>
      <c r="AG39" s="278">
        <f t="shared" si="55"/>
        <v>100</v>
      </c>
      <c r="AH39" s="278">
        <f t="shared" si="55"/>
        <v>100</v>
      </c>
      <c r="AI39" s="278">
        <f t="shared" si="55"/>
        <v>100</v>
      </c>
      <c r="AJ39" s="278">
        <f t="shared" si="55"/>
        <v>100</v>
      </c>
      <c r="AK39" s="278">
        <f t="shared" si="55"/>
        <v>100</v>
      </c>
      <c r="AL39" s="279">
        <f t="shared" si="55"/>
        <v>100</v>
      </c>
    </row>
    <row r="40" ht="15.75" customHeight="1">
      <c r="A40" s="205"/>
      <c r="B40" s="283" t="s">
        <v>185</v>
      </c>
      <c r="C40" s="211"/>
      <c r="D40" s="211"/>
      <c r="E40" s="211"/>
      <c r="F40" s="211"/>
      <c r="G40" s="211"/>
      <c r="H40" s="211"/>
      <c r="I40" s="211"/>
      <c r="J40" s="211"/>
      <c r="K40" s="211"/>
      <c r="L40" s="17"/>
      <c r="M40" s="205"/>
      <c r="N40" s="205"/>
      <c r="O40" s="283" t="s">
        <v>185</v>
      </c>
      <c r="P40" s="211"/>
      <c r="Q40" s="211"/>
      <c r="R40" s="211"/>
      <c r="S40" s="211"/>
      <c r="T40" s="211"/>
      <c r="U40" s="211"/>
      <c r="V40" s="211"/>
      <c r="W40" s="211"/>
      <c r="X40" s="211"/>
      <c r="Y40" s="17"/>
      <c r="Z40" s="205"/>
      <c r="AA40" s="205"/>
      <c r="AB40" s="283" t="s">
        <v>185</v>
      </c>
      <c r="AC40" s="211"/>
      <c r="AD40" s="211"/>
      <c r="AE40" s="211"/>
      <c r="AF40" s="211"/>
      <c r="AG40" s="211"/>
      <c r="AH40" s="211"/>
      <c r="AI40" s="211"/>
      <c r="AJ40" s="211"/>
      <c r="AK40" s="211"/>
      <c r="AL40" s="17"/>
    </row>
    <row r="41" ht="15.75" customHeight="1">
      <c r="A41" s="159" t="s">
        <v>81</v>
      </c>
      <c r="B41" s="222">
        <f t="shared" ref="B41:L41" si="56">IF(ISBLANK(B6),"",B6*100/$L$21)</f>
        <v>0.1409571346</v>
      </c>
      <c r="C41" s="222">
        <f t="shared" si="56"/>
        <v>0.3021399256</v>
      </c>
      <c r="D41" s="222">
        <f t="shared" si="56"/>
        <v>0.840999831</v>
      </c>
      <c r="E41" s="222">
        <f t="shared" si="56"/>
        <v>3.041934194</v>
      </c>
      <c r="F41" s="222">
        <f t="shared" si="56"/>
        <v>4.723361256</v>
      </c>
      <c r="G41" s="222">
        <f t="shared" si="56"/>
        <v>6.094685943</v>
      </c>
      <c r="H41" s="222">
        <f t="shared" si="56"/>
        <v>6.134138773</v>
      </c>
      <c r="I41" s="222">
        <f t="shared" si="56"/>
        <v>1.639879199</v>
      </c>
      <c r="J41" s="222">
        <f t="shared" si="56"/>
        <v>0.7662426008</v>
      </c>
      <c r="K41" s="222">
        <f t="shared" si="56"/>
        <v>0.1763242378</v>
      </c>
      <c r="L41" s="86">
        <f t="shared" si="56"/>
        <v>23.86066309</v>
      </c>
      <c r="N41" s="159" t="s">
        <v>81</v>
      </c>
      <c r="O41" s="222">
        <f t="shared" ref="O41:Y41" si="57">IF(ISBLANK(O6),"",O6*100/$Y$21)</f>
        <v>0.2803699775</v>
      </c>
      <c r="P41" s="222">
        <f t="shared" si="57"/>
        <v>0.3634282829</v>
      </c>
      <c r="Q41" s="222">
        <f t="shared" si="57"/>
        <v>0.9116930151</v>
      </c>
      <c r="R41" s="222">
        <f t="shared" si="57"/>
        <v>3.044011463</v>
      </c>
      <c r="S41" s="222">
        <f t="shared" si="57"/>
        <v>4.660498485</v>
      </c>
      <c r="T41" s="222">
        <f t="shared" si="57"/>
        <v>6.115752425</v>
      </c>
      <c r="U41" s="222">
        <f t="shared" si="57"/>
        <v>6.048278132</v>
      </c>
      <c r="V41" s="222">
        <f t="shared" si="57"/>
        <v>1.598224504</v>
      </c>
      <c r="W41" s="222">
        <f t="shared" si="57"/>
        <v>0.9895388061</v>
      </c>
      <c r="X41" s="222">
        <f t="shared" si="57"/>
        <v>0.2721475561</v>
      </c>
      <c r="Y41" s="86">
        <f t="shared" si="57"/>
        <v>24.28394265</v>
      </c>
      <c r="AA41" s="159" t="s">
        <v>81</v>
      </c>
      <c r="AB41" s="214">
        <f t="shared" ref="AB41:AL41" si="58">AB6*100/$AL$21</f>
        <v>0.02172244675</v>
      </c>
      <c r="AC41" s="214">
        <f t="shared" si="58"/>
        <v>0.1033295942</v>
      </c>
      <c r="AD41" s="214">
        <f t="shared" si="58"/>
        <v>0.6732760866</v>
      </c>
      <c r="AE41" s="214">
        <f t="shared" si="58"/>
        <v>2.679017216</v>
      </c>
      <c r="AF41" s="214">
        <f t="shared" si="58"/>
        <v>4.580011961</v>
      </c>
      <c r="AG41" s="214">
        <f t="shared" si="58"/>
        <v>6.092977165</v>
      </c>
      <c r="AH41" s="214">
        <f t="shared" si="58"/>
        <v>6.373329324</v>
      </c>
      <c r="AI41" s="214">
        <f t="shared" si="58"/>
        <v>1.66978803</v>
      </c>
      <c r="AJ41" s="214">
        <f t="shared" si="58"/>
        <v>0.9381308244</v>
      </c>
      <c r="AK41" s="214">
        <f t="shared" si="58"/>
        <v>0.3539060362</v>
      </c>
      <c r="AL41" s="111">
        <f t="shared" si="58"/>
        <v>23.48548868</v>
      </c>
    </row>
    <row r="42" ht="15.75" customHeight="1">
      <c r="A42" s="162" t="s">
        <v>83</v>
      </c>
      <c r="B42" s="225">
        <f t="shared" ref="B42:L42" si="59">IF(ISBLANK(B7),"",B7*100/$L$21)</f>
        <v>0.006579250365</v>
      </c>
      <c r="C42" s="225">
        <f t="shared" si="59"/>
        <v>0.01503907916</v>
      </c>
      <c r="D42" s="225">
        <f t="shared" si="59"/>
        <v>0.06379371753</v>
      </c>
      <c r="E42" s="225">
        <f t="shared" si="59"/>
        <v>0.2617615072</v>
      </c>
      <c r="F42" s="225">
        <f t="shared" si="59"/>
        <v>0.4820371881</v>
      </c>
      <c r="G42" s="225">
        <f t="shared" si="59"/>
        <v>0.6392085932</v>
      </c>
      <c r="H42" s="225">
        <f t="shared" si="59"/>
        <v>0.6338482524</v>
      </c>
      <c r="I42" s="225">
        <f t="shared" si="59"/>
        <v>0.1530493242</v>
      </c>
      <c r="J42" s="225">
        <f t="shared" si="59"/>
        <v>0.042903352</v>
      </c>
      <c r="K42" s="225" t="str">
        <f t="shared" si="59"/>
        <v/>
      </c>
      <c r="L42" s="101">
        <f t="shared" si="59"/>
        <v>2.298220264</v>
      </c>
      <c r="N42" s="162" t="s">
        <v>83</v>
      </c>
      <c r="O42" s="225">
        <f t="shared" ref="O42:Y42" si="60">IF(ISBLANK(O7),"",O7*100/$Y$21)</f>
        <v>0.01414995022</v>
      </c>
      <c r="P42" s="225">
        <f t="shared" si="60"/>
        <v>0.02273196074</v>
      </c>
      <c r="Q42" s="225">
        <f t="shared" si="60"/>
        <v>0.06307224146</v>
      </c>
      <c r="R42" s="225">
        <f t="shared" si="60"/>
        <v>0.2517616159</v>
      </c>
      <c r="S42" s="225">
        <f t="shared" si="60"/>
        <v>0.4791655946</v>
      </c>
      <c r="T42" s="225">
        <f t="shared" si="60"/>
        <v>0.6285058695</v>
      </c>
      <c r="U42" s="225">
        <f t="shared" si="60"/>
        <v>0.6769515223</v>
      </c>
      <c r="V42" s="225">
        <f t="shared" si="60"/>
        <v>0.1474827565</v>
      </c>
      <c r="W42" s="225">
        <f t="shared" si="60"/>
        <v>0.05221392175</v>
      </c>
      <c r="X42" s="225" t="str">
        <f t="shared" si="60"/>
        <v/>
      </c>
      <c r="Y42" s="101">
        <f t="shared" si="60"/>
        <v>2.336035433</v>
      </c>
      <c r="AA42" s="162" t="s">
        <v>83</v>
      </c>
      <c r="AB42" s="223">
        <f t="shared" ref="AB42:AJ42" si="61">AB7*100/$AL$21</f>
        <v>0.001379689802</v>
      </c>
      <c r="AC42" s="223">
        <f t="shared" si="61"/>
        <v>0.005729394733</v>
      </c>
      <c r="AD42" s="223">
        <f t="shared" si="61"/>
        <v>0.04296572155</v>
      </c>
      <c r="AE42" s="223">
        <f t="shared" si="61"/>
        <v>0.2060135117</v>
      </c>
      <c r="AF42" s="223">
        <f t="shared" si="61"/>
        <v>0.5191511609</v>
      </c>
      <c r="AG42" s="223">
        <f t="shared" si="61"/>
        <v>0.6816986594</v>
      </c>
      <c r="AH42" s="223">
        <f t="shared" si="61"/>
        <v>0.773642246</v>
      </c>
      <c r="AI42" s="223">
        <f t="shared" si="61"/>
        <v>0.1342923319</v>
      </c>
      <c r="AJ42" s="223">
        <f t="shared" si="61"/>
        <v>0.07759169646</v>
      </c>
      <c r="AK42" s="223"/>
      <c r="AL42" s="114">
        <f t="shared" ref="AL42:AL44" si="65">AL7*100/$AL$21</f>
        <v>2.442464412</v>
      </c>
    </row>
    <row r="43" ht="15.75" customHeight="1">
      <c r="A43" s="162" t="s">
        <v>85</v>
      </c>
      <c r="B43" s="225">
        <f t="shared" ref="B43:L43" si="62">IF(ISBLANK(B8),"",B8*100/$L$21)</f>
        <v>0.01110180934</v>
      </c>
      <c r="C43" s="225">
        <f t="shared" si="62"/>
        <v>0.02387747637</v>
      </c>
      <c r="D43" s="225">
        <f t="shared" si="62"/>
        <v>0.06484578865</v>
      </c>
      <c r="E43" s="225">
        <f t="shared" si="62"/>
        <v>0.2339202947</v>
      </c>
      <c r="F43" s="225">
        <f t="shared" si="62"/>
        <v>0.4626306537</v>
      </c>
      <c r="G43" s="225">
        <f t="shared" si="62"/>
        <v>0.5971661944</v>
      </c>
      <c r="H43" s="225">
        <f t="shared" si="62"/>
        <v>0.6931155537</v>
      </c>
      <c r="I43" s="225">
        <f t="shared" si="62"/>
        <v>0.294982516</v>
      </c>
      <c r="J43" s="225">
        <f t="shared" si="62"/>
        <v>0.1857617416</v>
      </c>
      <c r="K43" s="225" t="str">
        <f t="shared" si="62"/>
        <v/>
      </c>
      <c r="L43" s="101">
        <f t="shared" si="62"/>
        <v>2.567402028</v>
      </c>
      <c r="N43" s="162" t="s">
        <v>85</v>
      </c>
      <c r="O43" s="225">
        <f t="shared" ref="O43:Y43" si="63">IF(ISBLANK(O8),"",O8*100/$Y$21)</f>
        <v>0.02665496342</v>
      </c>
      <c r="P43" s="225">
        <f t="shared" si="63"/>
        <v>0.03015783937</v>
      </c>
      <c r="Q43" s="225">
        <f t="shared" si="63"/>
        <v>0.06956707427</v>
      </c>
      <c r="R43" s="225">
        <f t="shared" si="63"/>
        <v>0.3269681148</v>
      </c>
      <c r="S43" s="225">
        <f t="shared" si="63"/>
        <v>0.609151749</v>
      </c>
      <c r="T43" s="225">
        <f t="shared" si="63"/>
        <v>0.7997229423</v>
      </c>
      <c r="U43" s="225">
        <f t="shared" si="63"/>
        <v>1.020063853</v>
      </c>
      <c r="V43" s="225">
        <f t="shared" si="63"/>
        <v>0.3437101127</v>
      </c>
      <c r="W43" s="225">
        <f t="shared" si="63"/>
        <v>0.3688919094</v>
      </c>
      <c r="X43" s="225" t="str">
        <f t="shared" si="63"/>
        <v/>
      </c>
      <c r="Y43" s="101">
        <f t="shared" si="63"/>
        <v>3.594888558</v>
      </c>
      <c r="AA43" s="162" t="s">
        <v>85</v>
      </c>
      <c r="AB43" s="223">
        <f t="shared" ref="AB43:AJ43" si="64">AB8*100/$AL$21</f>
        <v>0.002217948578</v>
      </c>
      <c r="AC43" s="223">
        <f t="shared" si="64"/>
        <v>0.009911813279</v>
      </c>
      <c r="AD43" s="223">
        <f t="shared" si="64"/>
        <v>0.06322927396</v>
      </c>
      <c r="AE43" s="223">
        <f t="shared" si="64"/>
        <v>0.3125352205</v>
      </c>
      <c r="AF43" s="223">
        <f t="shared" si="64"/>
        <v>0.6317832876</v>
      </c>
      <c r="AG43" s="223">
        <f t="shared" si="64"/>
        <v>0.8800921123</v>
      </c>
      <c r="AH43" s="223">
        <f t="shared" si="64"/>
        <v>1.101655259</v>
      </c>
      <c r="AI43" s="223">
        <f t="shared" si="64"/>
        <v>0.4776200487</v>
      </c>
      <c r="AJ43" s="223">
        <f t="shared" si="64"/>
        <v>0.3007630382</v>
      </c>
      <c r="AK43" s="223"/>
      <c r="AL43" s="114">
        <f t="shared" si="65"/>
        <v>3.779808002</v>
      </c>
    </row>
    <row r="44" ht="15.75" customHeight="1">
      <c r="A44" s="162" t="s">
        <v>87</v>
      </c>
      <c r="B44" s="225">
        <f t="shared" ref="B44:L44" si="66">IF(ISBLANK(B9),"",B9*100/$L$21)</f>
        <v>0.01490136893</v>
      </c>
      <c r="C44" s="225">
        <f t="shared" si="66"/>
        <v>0.02694887624</v>
      </c>
      <c r="D44" s="225">
        <f t="shared" si="66"/>
        <v>0.08839618533</v>
      </c>
      <c r="E44" s="225">
        <f t="shared" si="66"/>
        <v>0.394481553</v>
      </c>
      <c r="F44" s="225">
        <f t="shared" si="66"/>
        <v>0.729418734</v>
      </c>
      <c r="G44" s="225">
        <f t="shared" si="66"/>
        <v>0.9438557005</v>
      </c>
      <c r="H44" s="225">
        <f t="shared" si="66"/>
        <v>1.117833498</v>
      </c>
      <c r="I44" s="225">
        <f t="shared" si="66"/>
        <v>0.3584768382</v>
      </c>
      <c r="J44" s="225">
        <f t="shared" si="66"/>
        <v>0.3820177409</v>
      </c>
      <c r="K44" s="225" t="str">
        <f t="shared" si="66"/>
        <v/>
      </c>
      <c r="L44" s="101">
        <f t="shared" si="66"/>
        <v>4.056330495</v>
      </c>
      <c r="N44" s="162" t="s">
        <v>87</v>
      </c>
      <c r="O44" s="225">
        <f t="shared" ref="O44:Y44" si="67">IF(ISBLANK(O9),"",O9*100/$Y$21)</f>
        <v>0.0213623147</v>
      </c>
      <c r="P44" s="225">
        <f t="shared" si="67"/>
        <v>0.02767861875</v>
      </c>
      <c r="Q44" s="225">
        <f t="shared" si="67"/>
        <v>0.1005242059</v>
      </c>
      <c r="R44" s="225">
        <f t="shared" si="67"/>
        <v>0.4331015153</v>
      </c>
      <c r="S44" s="225">
        <f t="shared" si="67"/>
        <v>0.7160319912</v>
      </c>
      <c r="T44" s="225">
        <f t="shared" si="67"/>
        <v>0.9613096053</v>
      </c>
      <c r="U44" s="225">
        <f t="shared" si="67"/>
        <v>0.9356419378</v>
      </c>
      <c r="V44" s="225">
        <f t="shared" si="67"/>
        <v>0.3642159751</v>
      </c>
      <c r="W44" s="225">
        <f t="shared" si="67"/>
        <v>0.3295729628</v>
      </c>
      <c r="X44" s="225" t="str">
        <f t="shared" si="67"/>
        <v/>
      </c>
      <c r="Y44" s="101">
        <f t="shared" si="67"/>
        <v>3.889439127</v>
      </c>
      <c r="AA44" s="162" t="s">
        <v>87</v>
      </c>
      <c r="AB44" s="223">
        <f t="shared" ref="AB44:AJ44" si="68">AB9*100/$AL$21</f>
        <v>0.001758473943</v>
      </c>
      <c r="AC44" s="223">
        <f t="shared" si="68"/>
        <v>0.01103154889</v>
      </c>
      <c r="AD44" s="223">
        <f t="shared" si="68"/>
        <v>0.0849489371</v>
      </c>
      <c r="AE44" s="223">
        <f t="shared" si="68"/>
        <v>0.4384539713</v>
      </c>
      <c r="AF44" s="223">
        <f t="shared" si="68"/>
        <v>0.7546382066</v>
      </c>
      <c r="AG44" s="223">
        <f t="shared" si="68"/>
        <v>1.012624498</v>
      </c>
      <c r="AH44" s="223">
        <f t="shared" si="68"/>
        <v>1.030944395</v>
      </c>
      <c r="AI44" s="223">
        <f t="shared" si="68"/>
        <v>0.4192922925</v>
      </c>
      <c r="AJ44" s="223">
        <f t="shared" si="68"/>
        <v>0.2440683315</v>
      </c>
      <c r="AK44" s="223"/>
      <c r="AL44" s="114">
        <f t="shared" si="65"/>
        <v>3.997760655</v>
      </c>
    </row>
    <row r="45" ht="15.75" customHeight="1">
      <c r="A45" s="162" t="s">
        <v>89</v>
      </c>
      <c r="B45" s="225">
        <f t="shared" ref="B45:L45" si="69">IF(ISBLANK(B10),"",B10*100/$L$21)</f>
        <v>0.01221925379</v>
      </c>
      <c r="C45" s="225">
        <f t="shared" si="69"/>
        <v>0.02101678188</v>
      </c>
      <c r="D45" s="225">
        <f t="shared" si="69"/>
        <v>0.07792155791</v>
      </c>
      <c r="E45" s="225">
        <f t="shared" si="69"/>
        <v>0.313123581</v>
      </c>
      <c r="F45" s="225">
        <f t="shared" si="69"/>
        <v>0.6164335539</v>
      </c>
      <c r="G45" s="225">
        <f t="shared" si="69"/>
        <v>0.8610138605</v>
      </c>
      <c r="H45" s="225">
        <f t="shared" si="69"/>
        <v>1.223833338</v>
      </c>
      <c r="I45" s="225">
        <f t="shared" si="69"/>
        <v>0.4016483996</v>
      </c>
      <c r="J45" s="225">
        <f t="shared" si="69"/>
        <v>0.2571077543</v>
      </c>
      <c r="K45" s="225" t="str">
        <f t="shared" si="69"/>
        <v/>
      </c>
      <c r="L45" s="101">
        <f t="shared" si="69"/>
        <v>3.784318081</v>
      </c>
      <c r="N45" s="162" t="s">
        <v>89</v>
      </c>
      <c r="O45" s="225">
        <f t="shared" ref="O45:Y45" si="70">IF(ISBLANK(O10),"",O10*100/$Y$21)</f>
        <v>0.01673122868</v>
      </c>
      <c r="P45" s="225">
        <f t="shared" si="70"/>
        <v>0.01939833602</v>
      </c>
      <c r="Q45" s="225">
        <f t="shared" si="70"/>
        <v>0.07506967769</v>
      </c>
      <c r="R45" s="225">
        <f t="shared" si="70"/>
        <v>0.3282033463</v>
      </c>
      <c r="S45" s="225">
        <f t="shared" si="70"/>
        <v>0.5935845073</v>
      </c>
      <c r="T45" s="225">
        <f t="shared" si="70"/>
        <v>0.9128574193</v>
      </c>
      <c r="U45" s="225">
        <f t="shared" si="70"/>
        <v>1.143620823</v>
      </c>
      <c r="V45" s="225">
        <f t="shared" si="70"/>
        <v>0.4492476514</v>
      </c>
      <c r="W45" s="225">
        <f t="shared" si="70"/>
        <v>0.211608747</v>
      </c>
      <c r="X45" s="225" t="str">
        <f t="shared" si="70"/>
        <v/>
      </c>
      <c r="Y45" s="101">
        <f t="shared" si="70"/>
        <v>3.750321737</v>
      </c>
      <c r="AA45" s="162" t="s">
        <v>89</v>
      </c>
      <c r="AB45" s="223">
        <f t="shared" ref="AB45:AL45" si="71">AB10*100/$AL$21</f>
        <v>0.001362564516</v>
      </c>
      <c r="AC45" s="223">
        <f t="shared" si="71"/>
        <v>0.006828058097</v>
      </c>
      <c r="AD45" s="223">
        <f t="shared" si="71"/>
        <v>0.06091608646</v>
      </c>
      <c r="AE45" s="223">
        <f t="shared" si="71"/>
        <v>0.3123063963</v>
      </c>
      <c r="AF45" s="223">
        <f t="shared" si="71"/>
        <v>0.6247702689</v>
      </c>
      <c r="AG45" s="223">
        <f t="shared" si="71"/>
        <v>1.060391618</v>
      </c>
      <c r="AH45" s="223">
        <f t="shared" si="71"/>
        <v>1.264693967</v>
      </c>
      <c r="AI45" s="223">
        <f t="shared" si="71"/>
        <v>0.5098029316</v>
      </c>
      <c r="AJ45" s="223">
        <f t="shared" si="71"/>
        <v>0.1789057047</v>
      </c>
      <c r="AK45" s="223">
        <f t="shared" si="71"/>
        <v>0.09133505934</v>
      </c>
      <c r="AL45" s="114">
        <f t="shared" si="71"/>
        <v>4.111312654</v>
      </c>
    </row>
    <row r="46" ht="15.75" customHeight="1">
      <c r="A46" s="162" t="s">
        <v>91</v>
      </c>
      <c r="B46" s="225">
        <f t="shared" ref="B46:L46" si="72">IF(ISBLANK(B11),"",B11*100/$L$21)</f>
        <v>0.01007142839</v>
      </c>
      <c r="C46" s="225">
        <f t="shared" si="72"/>
        <v>0.02059468693</v>
      </c>
      <c r="D46" s="225">
        <f t="shared" si="72"/>
        <v>0.07029855913</v>
      </c>
      <c r="E46" s="225">
        <f t="shared" si="72"/>
        <v>0.3083978386</v>
      </c>
      <c r="F46" s="225">
        <f t="shared" si="72"/>
        <v>0.5296801069</v>
      </c>
      <c r="G46" s="225">
        <f t="shared" si="72"/>
        <v>0.7918996367</v>
      </c>
      <c r="H46" s="225">
        <f t="shared" si="72"/>
        <v>0.7090541374</v>
      </c>
      <c r="I46" s="225">
        <f t="shared" si="72"/>
        <v>0.2831585964</v>
      </c>
      <c r="J46" s="225">
        <f t="shared" si="72"/>
        <v>0.3134289076</v>
      </c>
      <c r="K46" s="225" t="str">
        <f t="shared" si="72"/>
        <v/>
      </c>
      <c r="L46" s="101">
        <f t="shared" si="72"/>
        <v>3.036583898</v>
      </c>
      <c r="N46" s="162" t="s">
        <v>91</v>
      </c>
      <c r="O46" s="225">
        <f t="shared" ref="O46:Y46" si="73">IF(ISBLANK(O11),"",O11*100/$Y$21)</f>
        <v>0.02571954849</v>
      </c>
      <c r="P46" s="225">
        <f t="shared" si="73"/>
        <v>0.03502527457</v>
      </c>
      <c r="Q46" s="225">
        <f t="shared" si="73"/>
        <v>0.08605725491</v>
      </c>
      <c r="R46" s="225">
        <f t="shared" si="73"/>
        <v>0.3742573896</v>
      </c>
      <c r="S46" s="225">
        <f t="shared" si="73"/>
        <v>0.6644999908</v>
      </c>
      <c r="T46" s="225">
        <f t="shared" si="73"/>
        <v>0.9876662016</v>
      </c>
      <c r="U46" s="225">
        <f t="shared" si="73"/>
        <v>0.9389435653</v>
      </c>
      <c r="V46" s="225">
        <f t="shared" si="73"/>
        <v>0.3246334582</v>
      </c>
      <c r="W46" s="225">
        <f t="shared" si="73"/>
        <v>0.3092748136</v>
      </c>
      <c r="X46" s="225" t="str">
        <f t="shared" si="73"/>
        <v/>
      </c>
      <c r="Y46" s="101">
        <f t="shared" si="73"/>
        <v>3.746077497</v>
      </c>
      <c r="AA46" s="162" t="s">
        <v>91</v>
      </c>
      <c r="AB46" s="223">
        <f t="shared" ref="AB46:AJ46" si="74">AB11*100/$AL$21</f>
        <v>0.002186730409</v>
      </c>
      <c r="AC46" s="223">
        <f t="shared" si="74"/>
        <v>0.008937212841</v>
      </c>
      <c r="AD46" s="223">
        <f t="shared" si="74"/>
        <v>0.0771089422</v>
      </c>
      <c r="AE46" s="223">
        <f t="shared" si="74"/>
        <v>0.36256208</v>
      </c>
      <c r="AF46" s="223">
        <f t="shared" si="74"/>
        <v>0.6954585622</v>
      </c>
      <c r="AG46" s="223">
        <f t="shared" si="74"/>
        <v>1.094281171</v>
      </c>
      <c r="AH46" s="223">
        <f t="shared" si="74"/>
        <v>1.05482977</v>
      </c>
      <c r="AI46" s="223">
        <f t="shared" si="74"/>
        <v>0.3707303752</v>
      </c>
      <c r="AJ46" s="223">
        <f t="shared" si="74"/>
        <v>0.1374616086</v>
      </c>
      <c r="AK46" s="223"/>
      <c r="AL46" s="114">
        <f t="shared" ref="AL46:AL47" si="78">AL11*100/$AL$21</f>
        <v>3.803556453</v>
      </c>
    </row>
    <row r="47" ht="15.75" customHeight="1">
      <c r="A47" s="162" t="s">
        <v>93</v>
      </c>
      <c r="B47" s="225">
        <f t="shared" ref="B47:L47" si="75">IF(ISBLANK(B12),"",B12*100/$L$21)</f>
        <v>0.0234337237</v>
      </c>
      <c r="C47" s="225">
        <f t="shared" si="75"/>
        <v>0.05047388142</v>
      </c>
      <c r="D47" s="225">
        <f t="shared" si="75"/>
        <v>0.1585417091</v>
      </c>
      <c r="E47" s="225">
        <f t="shared" si="75"/>
        <v>0.6344225871</v>
      </c>
      <c r="F47" s="225">
        <f t="shared" si="75"/>
        <v>1.118000005</v>
      </c>
      <c r="G47" s="225">
        <f t="shared" si="75"/>
        <v>1.490385445</v>
      </c>
      <c r="H47" s="225">
        <f t="shared" si="75"/>
        <v>1.851347637</v>
      </c>
      <c r="I47" s="225">
        <f t="shared" si="75"/>
        <v>0.6277643344</v>
      </c>
      <c r="J47" s="225">
        <f t="shared" si="75"/>
        <v>0.3711215321</v>
      </c>
      <c r="K47" s="225" t="str">
        <f t="shared" si="75"/>
        <v/>
      </c>
      <c r="L47" s="101">
        <f t="shared" si="75"/>
        <v>6.325490855</v>
      </c>
      <c r="N47" s="162" t="s">
        <v>93</v>
      </c>
      <c r="O47" s="225">
        <f t="shared" ref="O47:Y47" si="76">IF(ISBLANK(O12),"",O12*100/$Y$21)</f>
        <v>0.04258273524</v>
      </c>
      <c r="P47" s="225">
        <f t="shared" si="76"/>
        <v>0.05104855782</v>
      </c>
      <c r="Q47" s="225">
        <f t="shared" si="76"/>
        <v>0.1439100884</v>
      </c>
      <c r="R47" s="225">
        <f t="shared" si="76"/>
        <v>0.6476680175</v>
      </c>
      <c r="S47" s="225">
        <f t="shared" si="76"/>
        <v>1.119543203</v>
      </c>
      <c r="T47" s="225">
        <f t="shared" si="76"/>
        <v>1.516906435</v>
      </c>
      <c r="U47" s="225">
        <f t="shared" si="76"/>
        <v>1.839845035</v>
      </c>
      <c r="V47" s="225">
        <f t="shared" si="76"/>
        <v>0.5803192066</v>
      </c>
      <c r="W47" s="225">
        <f t="shared" si="76"/>
        <v>0.319405589</v>
      </c>
      <c r="X47" s="225" t="str">
        <f t="shared" si="76"/>
        <v/>
      </c>
      <c r="Y47" s="101">
        <f t="shared" si="76"/>
        <v>6.261228868</v>
      </c>
      <c r="AA47" s="162" t="s">
        <v>93</v>
      </c>
      <c r="AB47" s="223">
        <f t="shared" ref="AB47:AJ47" si="77">AB12*100/$AL$21</f>
        <v>0.003392995366</v>
      </c>
      <c r="AC47" s="223">
        <f t="shared" si="77"/>
        <v>0.01622419354</v>
      </c>
      <c r="AD47" s="223">
        <f t="shared" si="77"/>
        <v>0.1259773471</v>
      </c>
      <c r="AE47" s="223">
        <f t="shared" si="77"/>
        <v>0.6275125683</v>
      </c>
      <c r="AF47" s="223">
        <f t="shared" si="77"/>
        <v>1.144474697</v>
      </c>
      <c r="AG47" s="223">
        <f t="shared" si="77"/>
        <v>1.696732774</v>
      </c>
      <c r="AH47" s="223">
        <f t="shared" si="77"/>
        <v>2.112440608</v>
      </c>
      <c r="AI47" s="223">
        <f t="shared" si="77"/>
        <v>0.5191688248</v>
      </c>
      <c r="AJ47" s="223">
        <f t="shared" si="77"/>
        <v>0.4183682869</v>
      </c>
      <c r="AK47" s="223"/>
      <c r="AL47" s="114">
        <f t="shared" si="78"/>
        <v>6.664292295</v>
      </c>
    </row>
    <row r="48" ht="15.75" customHeight="1">
      <c r="A48" s="162" t="s">
        <v>95</v>
      </c>
      <c r="B48" s="225">
        <f t="shared" ref="B48:L48" si="79">IF(ISBLANK(B13),"",B13*100/$L$21)</f>
        <v>0.02256297279</v>
      </c>
      <c r="C48" s="225">
        <f t="shared" si="79"/>
        <v>0.0459186556</v>
      </c>
      <c r="D48" s="225">
        <f t="shared" si="79"/>
        <v>0.1247405852</v>
      </c>
      <c r="E48" s="225">
        <f t="shared" si="79"/>
        <v>0.4433343869</v>
      </c>
      <c r="F48" s="225">
        <f t="shared" si="79"/>
        <v>0.6641727332</v>
      </c>
      <c r="G48" s="225">
        <f t="shared" si="79"/>
        <v>0.8673077897</v>
      </c>
      <c r="H48" s="225">
        <f t="shared" si="79"/>
        <v>0.8941198641</v>
      </c>
      <c r="I48" s="225">
        <f t="shared" si="79"/>
        <v>0.2369062283</v>
      </c>
      <c r="J48" s="225">
        <f t="shared" si="79"/>
        <v>0.1926306073</v>
      </c>
      <c r="K48" s="225" t="str">
        <f t="shared" si="79"/>
        <v/>
      </c>
      <c r="L48" s="101">
        <f t="shared" si="79"/>
        <v>3.491693823</v>
      </c>
      <c r="N48" s="162" t="s">
        <v>95</v>
      </c>
      <c r="O48" s="225">
        <f t="shared" ref="O48:Y48" si="80">IF(ISBLANK(O13),"",O13*100/$Y$21)</f>
        <v>0.03369103148</v>
      </c>
      <c r="P48" s="225">
        <f t="shared" si="80"/>
        <v>0.05551848662</v>
      </c>
      <c r="Q48" s="225">
        <f t="shared" si="80"/>
        <v>0.1414475271</v>
      </c>
      <c r="R48" s="225">
        <f t="shared" si="80"/>
        <v>0.5002433461</v>
      </c>
      <c r="S48" s="225">
        <f t="shared" si="80"/>
        <v>0.7147401486</v>
      </c>
      <c r="T48" s="225">
        <f t="shared" si="80"/>
        <v>0.9762302897</v>
      </c>
      <c r="U48" s="225">
        <f t="shared" si="80"/>
        <v>0.9567453608</v>
      </c>
      <c r="V48" s="225">
        <f t="shared" si="80"/>
        <v>0.2244497063</v>
      </c>
      <c r="W48" s="225">
        <f t="shared" si="80"/>
        <v>0.2209388288</v>
      </c>
      <c r="X48" s="225">
        <f t="shared" si="80"/>
        <v>0.2750954057</v>
      </c>
      <c r="Y48" s="101">
        <f t="shared" si="80"/>
        <v>4.099100131</v>
      </c>
      <c r="AA48" s="162" t="s">
        <v>95</v>
      </c>
      <c r="AB48" s="223">
        <f t="shared" ref="AB48:AL48" si="81">AB13*100/$AL$21</f>
        <v>0.002187149803</v>
      </c>
      <c r="AC48" s="223">
        <f t="shared" si="81"/>
        <v>0.01399762386</v>
      </c>
      <c r="AD48" s="223">
        <f t="shared" si="81"/>
        <v>0.1132967006</v>
      </c>
      <c r="AE48" s="223">
        <f t="shared" si="81"/>
        <v>0.4882232688</v>
      </c>
      <c r="AF48" s="223">
        <f t="shared" si="81"/>
        <v>0.6894510824</v>
      </c>
      <c r="AG48" s="223">
        <f t="shared" si="81"/>
        <v>0.9474300866</v>
      </c>
      <c r="AH48" s="223">
        <f t="shared" si="81"/>
        <v>0.9265800616</v>
      </c>
      <c r="AI48" s="223">
        <f t="shared" si="81"/>
        <v>0.1951871855</v>
      </c>
      <c r="AJ48" s="223">
        <f t="shared" si="81"/>
        <v>0.315515252</v>
      </c>
      <c r="AK48" s="223">
        <f t="shared" si="81"/>
        <v>0.1068015491</v>
      </c>
      <c r="AL48" s="114">
        <f t="shared" si="81"/>
        <v>3.79866996</v>
      </c>
    </row>
    <row r="49" ht="15.75" customHeight="1">
      <c r="A49" s="162" t="s">
        <v>97</v>
      </c>
      <c r="B49" s="225">
        <f t="shared" ref="B49:L49" si="82">IF(ISBLANK(B14),"",B14*100/$L$21)</f>
        <v>0.03776398999</v>
      </c>
      <c r="C49" s="225">
        <f t="shared" si="82"/>
        <v>0.08034415594</v>
      </c>
      <c r="D49" s="225">
        <f t="shared" si="82"/>
        <v>0.1934327779</v>
      </c>
      <c r="E49" s="225">
        <f t="shared" si="82"/>
        <v>0.7995906149</v>
      </c>
      <c r="F49" s="225">
        <f t="shared" si="82"/>
        <v>1.427937998</v>
      </c>
      <c r="G49" s="225">
        <f t="shared" si="82"/>
        <v>2.544409281</v>
      </c>
      <c r="H49" s="225">
        <f t="shared" si="82"/>
        <v>2.986701633</v>
      </c>
      <c r="I49" s="225">
        <f t="shared" si="82"/>
        <v>1.084109526</v>
      </c>
      <c r="J49" s="225">
        <f t="shared" si="82"/>
        <v>0.5456917342</v>
      </c>
      <c r="K49" s="225">
        <f t="shared" si="82"/>
        <v>0.1809380217</v>
      </c>
      <c r="L49" s="101">
        <f t="shared" si="82"/>
        <v>9.880919731</v>
      </c>
      <c r="N49" s="162" t="s">
        <v>97</v>
      </c>
      <c r="O49" s="225">
        <f t="shared" ref="O49:Y49" si="83">IF(ISBLANK(O14),"",O14*100/$Y$21)</f>
        <v>0.05949083092</v>
      </c>
      <c r="P49" s="225">
        <f t="shared" si="83"/>
        <v>0.06559079303</v>
      </c>
      <c r="Q49" s="225">
        <f t="shared" si="83"/>
        <v>0.1836109137</v>
      </c>
      <c r="R49" s="225">
        <f t="shared" si="83"/>
        <v>0.7305263249</v>
      </c>
      <c r="S49" s="225">
        <f t="shared" si="83"/>
        <v>1.278222601</v>
      </c>
      <c r="T49" s="225">
        <f t="shared" si="83"/>
        <v>2.217676581</v>
      </c>
      <c r="U49" s="225">
        <f t="shared" si="83"/>
        <v>2.667754533</v>
      </c>
      <c r="V49" s="225">
        <f t="shared" si="83"/>
        <v>0.8983988118</v>
      </c>
      <c r="W49" s="225">
        <f t="shared" si="83"/>
        <v>0.6877526398</v>
      </c>
      <c r="X49" s="225">
        <f t="shared" si="83"/>
        <v>0.1028564914</v>
      </c>
      <c r="Y49" s="101">
        <f t="shared" si="83"/>
        <v>8.891880521</v>
      </c>
      <c r="AA49" s="162" t="s">
        <v>97</v>
      </c>
      <c r="AB49" s="223">
        <f t="shared" ref="AB49:AJ49" si="84">AB14*100/$AL$21</f>
        <v>0.005008879083</v>
      </c>
      <c r="AC49" s="223">
        <f t="shared" si="84"/>
        <v>0.01898439787</v>
      </c>
      <c r="AD49" s="223">
        <f t="shared" si="84"/>
        <v>0.1486324152</v>
      </c>
      <c r="AE49" s="223">
        <f t="shared" si="84"/>
        <v>0.705844272</v>
      </c>
      <c r="AF49" s="223">
        <f t="shared" si="84"/>
        <v>1.331582354</v>
      </c>
      <c r="AG49" s="223">
        <f t="shared" si="84"/>
        <v>2.337708709</v>
      </c>
      <c r="AH49" s="223">
        <f t="shared" si="84"/>
        <v>2.789709622</v>
      </c>
      <c r="AI49" s="223">
        <f t="shared" si="84"/>
        <v>0.8643556999</v>
      </c>
      <c r="AJ49" s="223">
        <f t="shared" si="84"/>
        <v>0.6899389221</v>
      </c>
      <c r="AK49" s="223"/>
      <c r="AL49" s="114">
        <f t="shared" ref="AL49:AL51" si="88">AL14*100/$AL$21</f>
        <v>8.891765271</v>
      </c>
    </row>
    <row r="50" ht="15.75" customHeight="1">
      <c r="A50" s="162" t="s">
        <v>99</v>
      </c>
      <c r="B50" s="225">
        <f t="shared" ref="B50:L50" si="85">IF(ISBLANK(B15),"",B15*100/$L$21)</f>
        <v>0.0195232258</v>
      </c>
      <c r="C50" s="225">
        <f t="shared" si="85"/>
        <v>0.03376188275</v>
      </c>
      <c r="D50" s="225">
        <f t="shared" si="85"/>
        <v>0.09620062542</v>
      </c>
      <c r="E50" s="225">
        <f t="shared" si="85"/>
        <v>0.4294760391</v>
      </c>
      <c r="F50" s="225">
        <f t="shared" si="85"/>
        <v>0.778454933</v>
      </c>
      <c r="G50" s="225">
        <f t="shared" si="85"/>
        <v>1.35611702</v>
      </c>
      <c r="H50" s="225">
        <f t="shared" si="85"/>
        <v>1.716603586</v>
      </c>
      <c r="I50" s="225">
        <f t="shared" si="85"/>
        <v>0.628856452</v>
      </c>
      <c r="J50" s="225">
        <f t="shared" si="85"/>
        <v>0.2825084559</v>
      </c>
      <c r="K50" s="225" t="str">
        <f t="shared" si="85"/>
        <v/>
      </c>
      <c r="L50" s="101">
        <f t="shared" si="85"/>
        <v>5.341502219</v>
      </c>
      <c r="N50" s="162" t="s">
        <v>99</v>
      </c>
      <c r="O50" s="225">
        <f t="shared" ref="O50:Y50" si="86">IF(ISBLANK(O15),"",O15*100/$Y$21)</f>
        <v>0.02836144419</v>
      </c>
      <c r="P50" s="225">
        <f t="shared" si="86"/>
        <v>0.02961406511</v>
      </c>
      <c r="Q50" s="225">
        <f t="shared" si="86"/>
        <v>0.09128622867</v>
      </c>
      <c r="R50" s="225">
        <f t="shared" si="86"/>
        <v>0.4324779531</v>
      </c>
      <c r="S50" s="225">
        <f t="shared" si="86"/>
        <v>0.8445260049</v>
      </c>
      <c r="T50" s="225">
        <f t="shared" si="86"/>
        <v>1.455333622</v>
      </c>
      <c r="U50" s="225">
        <f t="shared" si="86"/>
        <v>1.81028965</v>
      </c>
      <c r="V50" s="225">
        <f t="shared" si="86"/>
        <v>0.6333679814</v>
      </c>
      <c r="W50" s="225">
        <f t="shared" si="86"/>
        <v>0.3135917327</v>
      </c>
      <c r="X50" s="225">
        <f t="shared" si="86"/>
        <v>0.193465539</v>
      </c>
      <c r="Y50" s="101">
        <f t="shared" si="86"/>
        <v>5.832314221</v>
      </c>
      <c r="AA50" s="162" t="s">
        <v>99</v>
      </c>
      <c r="AB50" s="223">
        <f t="shared" ref="AB50:AJ50" si="87">AB15*100/$AL$21</f>
        <v>0.001759562281</v>
      </c>
      <c r="AC50" s="223">
        <f t="shared" si="87"/>
        <v>0.00921501979</v>
      </c>
      <c r="AD50" s="223">
        <f t="shared" si="87"/>
        <v>0.06912754554</v>
      </c>
      <c r="AE50" s="223">
        <f t="shared" si="87"/>
        <v>0.3886243669</v>
      </c>
      <c r="AF50" s="223">
        <f t="shared" si="87"/>
        <v>0.8309682208</v>
      </c>
      <c r="AG50" s="223">
        <f t="shared" si="87"/>
        <v>1.498900097</v>
      </c>
      <c r="AH50" s="223">
        <f t="shared" si="87"/>
        <v>1.885990531</v>
      </c>
      <c r="AI50" s="223">
        <f t="shared" si="87"/>
        <v>0.7113415963</v>
      </c>
      <c r="AJ50" s="223">
        <f t="shared" si="87"/>
        <v>0.320170294</v>
      </c>
      <c r="AK50" s="223"/>
      <c r="AL50" s="114">
        <f t="shared" si="88"/>
        <v>5.716097233</v>
      </c>
    </row>
    <row r="51" ht="15.75" customHeight="1">
      <c r="A51" s="162" t="s">
        <v>101</v>
      </c>
      <c r="B51" s="225">
        <f t="shared" ref="B51:L51" si="89">IF(ISBLANK(B16),"",B16*100/$L$21)</f>
        <v>0.03049749077</v>
      </c>
      <c r="C51" s="225">
        <f t="shared" si="89"/>
        <v>0.06635182193</v>
      </c>
      <c r="D51" s="225">
        <f t="shared" si="89"/>
        <v>0.2011593663</v>
      </c>
      <c r="E51" s="225">
        <f t="shared" si="89"/>
        <v>0.8870132101</v>
      </c>
      <c r="F51" s="225">
        <f t="shared" si="89"/>
        <v>1.719357172</v>
      </c>
      <c r="G51" s="225">
        <f t="shared" si="89"/>
        <v>2.265243204</v>
      </c>
      <c r="H51" s="225">
        <f t="shared" si="89"/>
        <v>2.300462611</v>
      </c>
      <c r="I51" s="225">
        <f t="shared" si="89"/>
        <v>0.2338421966</v>
      </c>
      <c r="J51" s="225">
        <f t="shared" si="89"/>
        <v>0.04879401125</v>
      </c>
      <c r="K51" s="225" t="str">
        <f t="shared" si="89"/>
        <v/>
      </c>
      <c r="L51" s="101">
        <f t="shared" si="89"/>
        <v>7.752721084</v>
      </c>
      <c r="N51" s="162" t="s">
        <v>101</v>
      </c>
      <c r="O51" s="225">
        <f t="shared" ref="O51:Y51" si="90">IF(ISBLANK(O16),"",O16*100/$Y$21)</f>
        <v>0.04420174148</v>
      </c>
      <c r="P51" s="225">
        <f t="shared" si="90"/>
        <v>0.07030554395</v>
      </c>
      <c r="Q51" s="225">
        <f t="shared" si="90"/>
        <v>0.2071029712</v>
      </c>
      <c r="R51" s="225">
        <f t="shared" si="90"/>
        <v>0.871854981</v>
      </c>
      <c r="S51" s="225">
        <f t="shared" si="90"/>
        <v>1.584426276</v>
      </c>
      <c r="T51" s="225">
        <f t="shared" si="90"/>
        <v>2.185673385</v>
      </c>
      <c r="U51" s="225">
        <f t="shared" si="90"/>
        <v>2.113180553</v>
      </c>
      <c r="V51" s="225">
        <f t="shared" si="90"/>
        <v>0.2524024203</v>
      </c>
      <c r="W51" s="225">
        <f t="shared" si="90"/>
        <v>0.06289081201</v>
      </c>
      <c r="X51" s="225" t="str">
        <f t="shared" si="90"/>
        <v/>
      </c>
      <c r="Y51" s="101">
        <f t="shared" si="90"/>
        <v>7.392038684</v>
      </c>
      <c r="AA51" s="162" t="s">
        <v>101</v>
      </c>
      <c r="AB51" s="223">
        <f t="shared" ref="AB51:AJ51" si="91">AB16*100/$AL$21</f>
        <v>0.002556589758</v>
      </c>
      <c r="AC51" s="223">
        <f t="shared" si="91"/>
        <v>0.01805359198</v>
      </c>
      <c r="AD51" s="223">
        <f t="shared" si="91"/>
        <v>0.1673891323</v>
      </c>
      <c r="AE51" s="223">
        <f t="shared" si="91"/>
        <v>0.8490491105</v>
      </c>
      <c r="AF51" s="223">
        <f t="shared" si="91"/>
        <v>1.589473214</v>
      </c>
      <c r="AG51" s="223">
        <f t="shared" si="91"/>
        <v>2.414614951</v>
      </c>
      <c r="AH51" s="223">
        <f t="shared" si="91"/>
        <v>2.386926035</v>
      </c>
      <c r="AI51" s="223">
        <f t="shared" si="91"/>
        <v>0.3394039266</v>
      </c>
      <c r="AJ51" s="223">
        <f t="shared" si="91"/>
        <v>0.04932758669</v>
      </c>
      <c r="AK51" s="223"/>
      <c r="AL51" s="114">
        <f t="shared" si="88"/>
        <v>7.816794138</v>
      </c>
    </row>
    <row r="52" ht="15.75" customHeight="1">
      <c r="A52" s="162" t="s">
        <v>103</v>
      </c>
      <c r="B52" s="225">
        <f t="shared" ref="B52:L52" si="92">IF(ISBLANK(B17),"",B17*100/$L$21)</f>
        <v>0.06960471674</v>
      </c>
      <c r="C52" s="225">
        <f t="shared" si="92"/>
        <v>0.1371566888</v>
      </c>
      <c r="D52" s="225">
        <f t="shared" si="92"/>
        <v>0.382426091</v>
      </c>
      <c r="E52" s="225">
        <f t="shared" si="92"/>
        <v>1.292037315</v>
      </c>
      <c r="F52" s="225">
        <f t="shared" si="92"/>
        <v>1.936656583</v>
      </c>
      <c r="G52" s="225">
        <f t="shared" si="92"/>
        <v>2.401003433</v>
      </c>
      <c r="H52" s="225">
        <f t="shared" si="92"/>
        <v>2.408491477</v>
      </c>
      <c r="I52" s="225">
        <f t="shared" si="92"/>
        <v>0.8031920879</v>
      </c>
      <c r="J52" s="225">
        <f t="shared" si="92"/>
        <v>0.3363767175</v>
      </c>
      <c r="K52" s="225">
        <f t="shared" si="92"/>
        <v>0.2791512075</v>
      </c>
      <c r="L52" s="101">
        <f t="shared" si="92"/>
        <v>10.04609632</v>
      </c>
      <c r="N52" s="162" t="s">
        <v>103</v>
      </c>
      <c r="O52" s="225">
        <f t="shared" ref="O52:Y52" si="93">IF(ISBLANK(O17),"",O17*100/$Y$21)</f>
        <v>0.09785469676</v>
      </c>
      <c r="P52" s="225">
        <f t="shared" si="93"/>
        <v>0.1382277022</v>
      </c>
      <c r="Q52" s="225">
        <f t="shared" si="93"/>
        <v>0.3539114388</v>
      </c>
      <c r="R52" s="225">
        <f t="shared" si="93"/>
        <v>1.136789615</v>
      </c>
      <c r="S52" s="225">
        <f t="shared" si="93"/>
        <v>1.830106749</v>
      </c>
      <c r="T52" s="225">
        <f t="shared" si="93"/>
        <v>2.209011889</v>
      </c>
      <c r="U52" s="225">
        <f t="shared" si="93"/>
        <v>2.255155384</v>
      </c>
      <c r="V52" s="225">
        <f t="shared" si="93"/>
        <v>0.5810587381</v>
      </c>
      <c r="W52" s="225">
        <f t="shared" si="93"/>
        <v>0.2696891493</v>
      </c>
      <c r="X52" s="225">
        <f t="shared" si="93"/>
        <v>0.4173213336</v>
      </c>
      <c r="Y52" s="101">
        <f t="shared" si="93"/>
        <v>9.289126696</v>
      </c>
      <c r="AA52" s="162" t="s">
        <v>103</v>
      </c>
      <c r="AB52" s="223">
        <f t="shared" ref="AB52:AL52" si="94">AB17*100/$AL$21</f>
        <v>0.009132643099</v>
      </c>
      <c r="AC52" s="223">
        <f t="shared" si="94"/>
        <v>0.05147951208</v>
      </c>
      <c r="AD52" s="223">
        <f t="shared" si="94"/>
        <v>0.2959312894</v>
      </c>
      <c r="AE52" s="223">
        <f t="shared" si="94"/>
        <v>1.074994578</v>
      </c>
      <c r="AF52" s="223">
        <f t="shared" si="94"/>
        <v>1.775017123</v>
      </c>
      <c r="AG52" s="223">
        <f t="shared" si="94"/>
        <v>2.346012022</v>
      </c>
      <c r="AH52" s="223">
        <f t="shared" si="94"/>
        <v>2.243430155</v>
      </c>
      <c r="AI52" s="223">
        <f t="shared" si="94"/>
        <v>0.639630068</v>
      </c>
      <c r="AJ52" s="223">
        <f t="shared" si="94"/>
        <v>0.354835822</v>
      </c>
      <c r="AK52" s="223">
        <f t="shared" si="94"/>
        <v>0.219115985</v>
      </c>
      <c r="AL52" s="114">
        <f t="shared" si="94"/>
        <v>9.009579197</v>
      </c>
    </row>
    <row r="53" ht="15.75" customHeight="1">
      <c r="A53" s="162" t="s">
        <v>105</v>
      </c>
      <c r="B53" s="225">
        <f t="shared" ref="B53:L53" si="95">IF(ISBLANK(B18),"",B18*100/$L$21)</f>
        <v>0.0138608875</v>
      </c>
      <c r="C53" s="225">
        <f t="shared" si="95"/>
        <v>0.02802970515</v>
      </c>
      <c r="D53" s="225">
        <f t="shared" si="95"/>
        <v>0.083497458</v>
      </c>
      <c r="E53" s="225">
        <f t="shared" si="95"/>
        <v>0.2962757616</v>
      </c>
      <c r="F53" s="225">
        <f t="shared" si="95"/>
        <v>0.541404706</v>
      </c>
      <c r="G53" s="225">
        <f t="shared" si="95"/>
        <v>0.8895566468</v>
      </c>
      <c r="H53" s="225">
        <f t="shared" si="95"/>
        <v>1.022450215</v>
      </c>
      <c r="I53" s="225">
        <f t="shared" si="95"/>
        <v>0.2879710679</v>
      </c>
      <c r="J53" s="225">
        <f t="shared" si="95"/>
        <v>0.1535755982</v>
      </c>
      <c r="K53" s="225" t="str">
        <f t="shared" si="95"/>
        <v/>
      </c>
      <c r="L53" s="101">
        <f t="shared" si="95"/>
        <v>3.316622046</v>
      </c>
      <c r="N53" s="162" t="s">
        <v>105</v>
      </c>
      <c r="O53" s="225">
        <f t="shared" ref="O53:Y53" si="96">IF(ISBLANK(O18),"",O18*100/$Y$21)</f>
        <v>0.02048769986</v>
      </c>
      <c r="P53" s="225">
        <f t="shared" si="96"/>
        <v>0.02853301905</v>
      </c>
      <c r="Q53" s="225">
        <f t="shared" si="96"/>
        <v>0.09435183142</v>
      </c>
      <c r="R53" s="225">
        <f t="shared" si="96"/>
        <v>0.2909416105</v>
      </c>
      <c r="S53" s="225">
        <f t="shared" si="96"/>
        <v>0.584432629</v>
      </c>
      <c r="T53" s="225">
        <f t="shared" si="96"/>
        <v>0.92654894</v>
      </c>
      <c r="U53" s="225">
        <f t="shared" si="96"/>
        <v>1.057924909</v>
      </c>
      <c r="V53" s="225">
        <f t="shared" si="96"/>
        <v>0.2888453647</v>
      </c>
      <c r="W53" s="225">
        <f t="shared" si="96"/>
        <v>0.152362865</v>
      </c>
      <c r="X53" s="225" t="str">
        <f t="shared" si="96"/>
        <v/>
      </c>
      <c r="Y53" s="101">
        <f t="shared" si="96"/>
        <v>3.444428869</v>
      </c>
      <c r="AA53" s="162" t="s">
        <v>105</v>
      </c>
      <c r="AB53" s="223">
        <f t="shared" ref="AB53:AJ53" si="97">AB18*100/$AL$21</f>
        <v>0.001656751128</v>
      </c>
      <c r="AC53" s="223">
        <f t="shared" si="97"/>
        <v>0.008667300878</v>
      </c>
      <c r="AD53" s="223">
        <f t="shared" si="97"/>
        <v>0.07755268827</v>
      </c>
      <c r="AE53" s="223">
        <f t="shared" si="97"/>
        <v>0.2873756672</v>
      </c>
      <c r="AF53" s="223">
        <f t="shared" si="97"/>
        <v>0.580069427</v>
      </c>
      <c r="AG53" s="223">
        <f t="shared" si="97"/>
        <v>0.928984154</v>
      </c>
      <c r="AH53" s="223">
        <f t="shared" si="97"/>
        <v>1.07846258</v>
      </c>
      <c r="AI53" s="223">
        <f t="shared" si="97"/>
        <v>0.3083696652</v>
      </c>
      <c r="AJ53" s="223">
        <f t="shared" si="97"/>
        <v>0.2102944747</v>
      </c>
      <c r="AK53" s="223"/>
      <c r="AL53" s="114">
        <f>AL18*100/$AL$21</f>
        <v>3.481432708</v>
      </c>
    </row>
    <row r="54" ht="15.75" customHeight="1">
      <c r="A54" s="162" t="s">
        <v>110</v>
      </c>
      <c r="B54" s="225">
        <f t="shared" ref="B54:L54" si="98">IF(ISBLANK(B19),"",B19*100/$L$21)</f>
        <v>0.0255182607</v>
      </c>
      <c r="C54" s="225">
        <f t="shared" si="98"/>
        <v>0.0426792236</v>
      </c>
      <c r="D54" s="225">
        <f t="shared" si="98"/>
        <v>0.1402808354</v>
      </c>
      <c r="E54" s="225">
        <f t="shared" si="98"/>
        <v>0.5599662118</v>
      </c>
      <c r="F54" s="225">
        <f t="shared" si="98"/>
        <v>0.9303665686</v>
      </c>
      <c r="G54" s="225">
        <f t="shared" si="98"/>
        <v>1.546069924</v>
      </c>
      <c r="H54" s="225">
        <f t="shared" si="98"/>
        <v>2.418203472</v>
      </c>
      <c r="I54" s="225">
        <f t="shared" si="98"/>
        <v>0.9037346556</v>
      </c>
      <c r="J54" s="225">
        <f t="shared" si="98"/>
        <v>0.5533900902</v>
      </c>
      <c r="K54" s="225">
        <f t="shared" si="98"/>
        <v>0.3141334101</v>
      </c>
      <c r="L54" s="101">
        <f t="shared" si="98"/>
        <v>7.434342652</v>
      </c>
      <c r="N54" s="162" t="s">
        <v>110</v>
      </c>
      <c r="O54" s="225">
        <f t="shared" ref="O54:Y54" si="99">IF(ISBLANK(O19),"",O19*100/$Y$21)</f>
        <v>0.03146671197</v>
      </c>
      <c r="P54" s="225">
        <f t="shared" si="99"/>
        <v>0.04347908648</v>
      </c>
      <c r="Q54" s="225">
        <f t="shared" si="99"/>
        <v>0.1418248496</v>
      </c>
      <c r="R54" s="225">
        <f t="shared" si="99"/>
        <v>0.5478882813</v>
      </c>
      <c r="S54" s="225">
        <f t="shared" si="99"/>
        <v>0.9872606559</v>
      </c>
      <c r="T54" s="225">
        <f t="shared" si="99"/>
        <v>1.559336422</v>
      </c>
      <c r="U54" s="225">
        <f t="shared" si="99"/>
        <v>2.32766575</v>
      </c>
      <c r="V54" s="225">
        <f t="shared" si="99"/>
        <v>0.9480480208</v>
      </c>
      <c r="W54" s="225">
        <f t="shared" si="99"/>
        <v>0.5867364859</v>
      </c>
      <c r="X54" s="225">
        <f t="shared" si="99"/>
        <v>0.2021311305</v>
      </c>
      <c r="Y54" s="101">
        <f t="shared" si="99"/>
        <v>7.375837394</v>
      </c>
      <c r="AA54" s="162" t="s">
        <v>110</v>
      </c>
      <c r="AB54" s="223">
        <f t="shared" ref="AB54:AL54" si="100">AB19*100/$AL$21</f>
        <v>0.00211263195</v>
      </c>
      <c r="AC54" s="223">
        <f t="shared" si="100"/>
        <v>0.01352409431</v>
      </c>
      <c r="AD54" s="223">
        <f t="shared" si="100"/>
        <v>0.1153685025</v>
      </c>
      <c r="AE54" s="223">
        <f t="shared" si="100"/>
        <v>0.5234993831</v>
      </c>
      <c r="AF54" s="223">
        <f t="shared" si="100"/>
        <v>1.033883841</v>
      </c>
      <c r="AG54" s="223">
        <f t="shared" si="100"/>
        <v>1.616095352</v>
      </c>
      <c r="AH54" s="223">
        <f t="shared" si="100"/>
        <v>2.464870971</v>
      </c>
      <c r="AI54" s="223">
        <f t="shared" si="100"/>
        <v>0.9926961449</v>
      </c>
      <c r="AJ54" s="223">
        <f t="shared" si="100"/>
        <v>0.5760475998</v>
      </c>
      <c r="AK54" s="223">
        <f t="shared" si="100"/>
        <v>0.1533185788</v>
      </c>
      <c r="AL54" s="114">
        <f t="shared" si="100"/>
        <v>7.491417098</v>
      </c>
    </row>
    <row r="55" ht="15.75" customHeight="1">
      <c r="A55" s="171" t="s">
        <v>113</v>
      </c>
      <c r="B55" s="230">
        <f t="shared" ref="B55:L55" si="101">IF(ISBLANK(B20),"",B20*100/$L$21)</f>
        <v>0.029974885</v>
      </c>
      <c r="C55" s="230">
        <f t="shared" si="101"/>
        <v>0.06188334823</v>
      </c>
      <c r="D55" s="230">
        <f t="shared" si="101"/>
        <v>0.1788985876</v>
      </c>
      <c r="E55" s="230">
        <f t="shared" si="101"/>
        <v>0.7211133189</v>
      </c>
      <c r="F55" s="230">
        <f t="shared" si="101"/>
        <v>1.307276233</v>
      </c>
      <c r="G55" s="230">
        <f t="shared" si="101"/>
        <v>1.819064984</v>
      </c>
      <c r="H55" s="230">
        <f t="shared" si="101"/>
        <v>1.792736037</v>
      </c>
      <c r="I55" s="230">
        <f t="shared" si="101"/>
        <v>0.4518032161</v>
      </c>
      <c r="J55" s="230">
        <f t="shared" si="101"/>
        <v>0.3492502448</v>
      </c>
      <c r="K55" s="230">
        <f t="shared" si="101"/>
        <v>0.09509255591</v>
      </c>
      <c r="L55" s="123">
        <f t="shared" si="101"/>
        <v>6.80709341</v>
      </c>
      <c r="N55" s="171" t="s">
        <v>113</v>
      </c>
      <c r="O55" s="230">
        <f t="shared" ref="O55:Y55" si="102">IF(ISBLANK(O20),"",O20*100/$Y$21)</f>
        <v>0.03834380846</v>
      </c>
      <c r="P55" s="230">
        <f t="shared" si="102"/>
        <v>0.05828781076</v>
      </c>
      <c r="Q55" s="230">
        <f t="shared" si="102"/>
        <v>0.1690281721</v>
      </c>
      <c r="R55" s="230">
        <f t="shared" si="102"/>
        <v>0.6625087381</v>
      </c>
      <c r="S55" s="230">
        <f t="shared" si="102"/>
        <v>1.082528167</v>
      </c>
      <c r="T55" s="230">
        <f t="shared" si="102"/>
        <v>1.623628933</v>
      </c>
      <c r="U55" s="230">
        <f t="shared" si="102"/>
        <v>1.376097691</v>
      </c>
      <c r="V55" s="230">
        <f t="shared" si="102"/>
        <v>0.4036906115</v>
      </c>
      <c r="W55" s="230">
        <f t="shared" si="102"/>
        <v>0.3156038838</v>
      </c>
      <c r="X55" s="230">
        <f t="shared" si="102"/>
        <v>0.08362180055</v>
      </c>
      <c r="Y55" s="123">
        <f t="shared" si="102"/>
        <v>5.813339617</v>
      </c>
      <c r="AA55" s="171" t="s">
        <v>113</v>
      </c>
      <c r="AB55" s="229">
        <f t="shared" ref="AB55:AJ55" si="103">AB20*100/$AL$21</f>
        <v>0.002357397205</v>
      </c>
      <c r="AC55" s="229">
        <f t="shared" si="103"/>
        <v>0.01834242689</v>
      </c>
      <c r="AD55" s="229">
        <f t="shared" si="103"/>
        <v>0.1397308714</v>
      </c>
      <c r="AE55" s="229">
        <f t="shared" si="103"/>
        <v>0.6327340531</v>
      </c>
      <c r="AF55" s="229">
        <f t="shared" si="103"/>
        <v>1.042979472</v>
      </c>
      <c r="AG55" s="229">
        <f t="shared" si="103"/>
        <v>1.466851475</v>
      </c>
      <c r="AH55" s="229">
        <f t="shared" si="103"/>
        <v>1.357772801</v>
      </c>
      <c r="AI55" s="229">
        <f t="shared" si="103"/>
        <v>0.4659358853</v>
      </c>
      <c r="AJ55" s="229">
        <f t="shared" si="103"/>
        <v>0.3828568566</v>
      </c>
      <c r="AK55" s="229"/>
      <c r="AL55" s="121">
        <f>AL20*100/$AL$21</f>
        <v>5.509561239</v>
      </c>
    </row>
    <row r="56" ht="15.75" customHeight="1">
      <c r="A56" s="277" t="s">
        <v>13</v>
      </c>
      <c r="B56" s="309">
        <f t="shared" ref="B56:L56" si="104">IF(ISBLANK(B21),"",B21*100/$L$21)</f>
        <v>0.4685703984</v>
      </c>
      <c r="C56" s="309">
        <f t="shared" si="104"/>
        <v>0.9562161896</v>
      </c>
      <c r="D56" s="309">
        <f t="shared" si="104"/>
        <v>2.765433675</v>
      </c>
      <c r="E56" s="309">
        <f t="shared" si="104"/>
        <v>10.61684841</v>
      </c>
      <c r="F56" s="309">
        <f t="shared" si="104"/>
        <v>17.96718842</v>
      </c>
      <c r="G56" s="309">
        <f t="shared" si="104"/>
        <v>25.10698765</v>
      </c>
      <c r="H56" s="309">
        <f t="shared" si="104"/>
        <v>27.90294008</v>
      </c>
      <c r="I56" s="309">
        <f t="shared" si="104"/>
        <v>8.389374639</v>
      </c>
      <c r="J56" s="309">
        <f t="shared" si="104"/>
        <v>4.780801089</v>
      </c>
      <c r="K56" s="309">
        <f t="shared" si="104"/>
        <v>1.045639433</v>
      </c>
      <c r="L56" s="310">
        <f t="shared" si="104"/>
        <v>100</v>
      </c>
      <c r="N56" s="277" t="s">
        <v>13</v>
      </c>
      <c r="O56" s="309">
        <f t="shared" ref="O56:Y56" si="105">O21*100/$Y$21</f>
        <v>0.7814686833</v>
      </c>
      <c r="P56" s="309">
        <f t="shared" si="105"/>
        <v>1.039025377</v>
      </c>
      <c r="Q56" s="309">
        <f t="shared" si="105"/>
        <v>2.83245749</v>
      </c>
      <c r="R56" s="309">
        <f t="shared" si="105"/>
        <v>10.57920231</v>
      </c>
      <c r="S56" s="309">
        <f t="shared" si="105"/>
        <v>17.74871875</v>
      </c>
      <c r="T56" s="309">
        <f t="shared" si="105"/>
        <v>25.07616096</v>
      </c>
      <c r="U56" s="309">
        <f t="shared" si="105"/>
        <v>27.1681587</v>
      </c>
      <c r="V56" s="309">
        <f t="shared" si="105"/>
        <v>8.038095319</v>
      </c>
      <c r="W56" s="309">
        <f t="shared" si="105"/>
        <v>5.190073147</v>
      </c>
      <c r="X56" s="309">
        <f t="shared" si="105"/>
        <v>1.546639257</v>
      </c>
      <c r="Y56" s="310">
        <f t="shared" si="105"/>
        <v>100</v>
      </c>
      <c r="AA56" s="277" t="s">
        <v>13</v>
      </c>
      <c r="AB56" s="311">
        <f t="shared" ref="AB56:AL56" si="106">AB21*100/$AL$21</f>
        <v>0.06079245367</v>
      </c>
      <c r="AC56" s="311">
        <f t="shared" si="106"/>
        <v>0.3142557832</v>
      </c>
      <c r="AD56" s="311">
        <f t="shared" si="106"/>
        <v>2.25545154</v>
      </c>
      <c r="AE56" s="311">
        <f t="shared" si="106"/>
        <v>9.888745663</v>
      </c>
      <c r="AF56" s="311">
        <f t="shared" si="106"/>
        <v>17.82371288</v>
      </c>
      <c r="AG56" s="311">
        <f t="shared" si="106"/>
        <v>26.07539484</v>
      </c>
      <c r="AH56" s="311">
        <f t="shared" si="106"/>
        <v>28.84527833</v>
      </c>
      <c r="AI56" s="311">
        <f t="shared" si="106"/>
        <v>8.617615007</v>
      </c>
      <c r="AJ56" s="311">
        <f t="shared" si="106"/>
        <v>5.194276298</v>
      </c>
      <c r="AK56" s="311">
        <f t="shared" si="106"/>
        <v>0.9244772084</v>
      </c>
      <c r="AL56" s="312">
        <f t="shared" si="106"/>
        <v>100</v>
      </c>
    </row>
    <row r="57" ht="15.75" customHeight="1">
      <c r="A57" s="205"/>
      <c r="B57" s="283" t="s">
        <v>120</v>
      </c>
      <c r="C57" s="211"/>
      <c r="D57" s="211"/>
      <c r="E57" s="211"/>
      <c r="F57" s="211"/>
      <c r="G57" s="211"/>
      <c r="H57" s="211"/>
      <c r="I57" s="211"/>
      <c r="J57" s="211"/>
      <c r="K57" s="211"/>
      <c r="L57" s="17"/>
      <c r="M57" s="205"/>
      <c r="N57" s="205"/>
      <c r="O57" s="283" t="s">
        <v>120</v>
      </c>
      <c r="P57" s="211"/>
      <c r="Q57" s="211"/>
      <c r="R57" s="211"/>
      <c r="S57" s="211"/>
      <c r="T57" s="211"/>
      <c r="U57" s="211"/>
      <c r="V57" s="211"/>
      <c r="W57" s="211"/>
      <c r="X57" s="211"/>
      <c r="Y57" s="17"/>
      <c r="Z57" s="205"/>
      <c r="AA57" s="205"/>
      <c r="AB57" s="283" t="s">
        <v>120</v>
      </c>
      <c r="AC57" s="211"/>
      <c r="AD57" s="211"/>
      <c r="AE57" s="211"/>
      <c r="AF57" s="211"/>
      <c r="AG57" s="211"/>
      <c r="AH57" s="211"/>
      <c r="AI57" s="211"/>
      <c r="AJ57" s="211"/>
      <c r="AK57" s="211"/>
      <c r="AL57" s="17"/>
    </row>
    <row r="58" ht="15.75" customHeight="1">
      <c r="A58" s="159" t="s">
        <v>81</v>
      </c>
      <c r="B58" s="222">
        <f t="shared" ref="B58:L58" si="107">IF(ISBLANK(B6),"",B6*100/$L6)</f>
        <v>0.5907511206</v>
      </c>
      <c r="C58" s="222">
        <f t="shared" si="107"/>
        <v>1.266267934</v>
      </c>
      <c r="D58" s="222">
        <f t="shared" si="107"/>
        <v>3.524628916</v>
      </c>
      <c r="E58" s="222">
        <f t="shared" si="107"/>
        <v>12.74874123</v>
      </c>
      <c r="F58" s="222">
        <f t="shared" si="107"/>
        <v>19.7955993</v>
      </c>
      <c r="G58" s="222">
        <f t="shared" si="107"/>
        <v>25.54281882</v>
      </c>
      <c r="H58" s="222">
        <f t="shared" si="107"/>
        <v>25.70816556</v>
      </c>
      <c r="I58" s="222">
        <f t="shared" si="107"/>
        <v>6.872731043</v>
      </c>
      <c r="J58" s="222">
        <f t="shared" si="107"/>
        <v>3.211321487</v>
      </c>
      <c r="K58" s="222">
        <f t="shared" si="107"/>
        <v>0.7389745922</v>
      </c>
      <c r="L58" s="86">
        <f t="shared" si="107"/>
        <v>100</v>
      </c>
      <c r="N58" s="159" t="s">
        <v>81</v>
      </c>
      <c r="O58" s="222">
        <f t="shared" ref="O58:Y58" si="108">IF(ISBLANK(O6),"",O6*100/$Y6)</f>
        <v>1.154548837</v>
      </c>
      <c r="P58" s="222">
        <f t="shared" si="108"/>
        <v>1.496578575</v>
      </c>
      <c r="Q58" s="222">
        <f t="shared" si="108"/>
        <v>3.754303938</v>
      </c>
      <c r="R58" s="222">
        <f t="shared" si="108"/>
        <v>12.53507928</v>
      </c>
      <c r="S58" s="222">
        <f t="shared" si="108"/>
        <v>19.19168791</v>
      </c>
      <c r="T58" s="222">
        <f t="shared" si="108"/>
        <v>25.18434718</v>
      </c>
      <c r="U58" s="222">
        <f t="shared" si="108"/>
        <v>24.90649159</v>
      </c>
      <c r="V58" s="222">
        <f t="shared" si="108"/>
        <v>6.581404539</v>
      </c>
      <c r="W58" s="222">
        <f t="shared" si="108"/>
        <v>4.074868816</v>
      </c>
      <c r="X58" s="222">
        <f t="shared" si="108"/>
        <v>1.120689338</v>
      </c>
      <c r="Y58" s="86">
        <f t="shared" si="108"/>
        <v>100</v>
      </c>
      <c r="AA58" s="159" t="s">
        <v>81</v>
      </c>
      <c r="AB58" s="222">
        <f t="shared" ref="AB58:AL58" si="109">AB6*100/$AL6</f>
        <v>0.09249305834</v>
      </c>
      <c r="AC58" s="222">
        <f t="shared" si="109"/>
        <v>0.4399720848</v>
      </c>
      <c r="AD58" s="222">
        <f t="shared" si="109"/>
        <v>2.866774865</v>
      </c>
      <c r="AE58" s="222">
        <f t="shared" si="109"/>
        <v>11.40711718</v>
      </c>
      <c r="AF58" s="222">
        <f t="shared" si="109"/>
        <v>19.5014548</v>
      </c>
      <c r="AG58" s="222">
        <f t="shared" si="109"/>
        <v>25.94358264</v>
      </c>
      <c r="AH58" s="222">
        <f t="shared" si="109"/>
        <v>27.13730768</v>
      </c>
      <c r="AI58" s="222">
        <f t="shared" si="109"/>
        <v>7.109871346</v>
      </c>
      <c r="AJ58" s="222">
        <f t="shared" si="109"/>
        <v>3.994512684</v>
      </c>
      <c r="AK58" s="222">
        <f t="shared" si="109"/>
        <v>1.506913656</v>
      </c>
      <c r="AL58" s="86">
        <f t="shared" si="109"/>
        <v>100</v>
      </c>
    </row>
    <row r="59" ht="15.75" customHeight="1">
      <c r="A59" s="162" t="s">
        <v>83</v>
      </c>
      <c r="B59" s="225">
        <f t="shared" ref="B59:L59" si="110">IF(ISBLANK(B7),"",B7*100/$L7)</f>
        <v>0.2862758834</v>
      </c>
      <c r="C59" s="225">
        <f t="shared" si="110"/>
        <v>0.6543793647</v>
      </c>
      <c r="D59" s="225">
        <f t="shared" si="110"/>
        <v>2.775787792</v>
      </c>
      <c r="E59" s="225">
        <f t="shared" si="110"/>
        <v>11.38974846</v>
      </c>
      <c r="F59" s="225">
        <f t="shared" si="110"/>
        <v>20.97436854</v>
      </c>
      <c r="G59" s="225">
        <f t="shared" si="110"/>
        <v>27.81319977</v>
      </c>
      <c r="H59" s="225">
        <f t="shared" si="110"/>
        <v>27.57996099</v>
      </c>
      <c r="I59" s="225">
        <f t="shared" si="110"/>
        <v>6.659471533</v>
      </c>
      <c r="J59" s="225">
        <f t="shared" si="110"/>
        <v>1.866807663</v>
      </c>
      <c r="K59" s="225" t="str">
        <f t="shared" si="110"/>
        <v/>
      </c>
      <c r="L59" s="101">
        <f t="shared" si="110"/>
        <v>100</v>
      </c>
      <c r="N59" s="162" t="s">
        <v>83</v>
      </c>
      <c r="O59" s="225">
        <f t="shared" ref="O59:Y59" si="111">IF(ISBLANK(O7),"",O7*100/$Y7)</f>
        <v>0.6057249824</v>
      </c>
      <c r="P59" s="225">
        <f t="shared" si="111"/>
        <v>0.9730999973</v>
      </c>
      <c r="Q59" s="225">
        <f t="shared" si="111"/>
        <v>2.699969383</v>
      </c>
      <c r="R59" s="225">
        <f t="shared" si="111"/>
        <v>10.77730296</v>
      </c>
      <c r="S59" s="225">
        <f t="shared" si="111"/>
        <v>20.51191466</v>
      </c>
      <c r="T59" s="225">
        <f t="shared" si="111"/>
        <v>26.90480892</v>
      </c>
      <c r="U59" s="225">
        <f t="shared" si="111"/>
        <v>28.97864959</v>
      </c>
      <c r="V59" s="225">
        <f t="shared" si="111"/>
        <v>6.313378403</v>
      </c>
      <c r="W59" s="225">
        <f t="shared" si="111"/>
        <v>2.235151103</v>
      </c>
      <c r="X59" s="225" t="str">
        <f t="shared" si="111"/>
        <v/>
      </c>
      <c r="Y59" s="101">
        <f t="shared" si="111"/>
        <v>100</v>
      </c>
      <c r="AA59" s="162" t="s">
        <v>83</v>
      </c>
      <c r="AB59" s="225">
        <f t="shared" ref="AB59:AJ59" si="112">AB7*100/$AL7</f>
        <v>0.05648761123</v>
      </c>
      <c r="AC59" s="225">
        <f t="shared" si="112"/>
        <v>0.2345743383</v>
      </c>
      <c r="AD59" s="225">
        <f t="shared" si="112"/>
        <v>1.759113514</v>
      </c>
      <c r="AE59" s="225">
        <f t="shared" si="112"/>
        <v>8.434657661</v>
      </c>
      <c r="AF59" s="225">
        <f t="shared" si="112"/>
        <v>21.25521904</v>
      </c>
      <c r="AG59" s="225">
        <f t="shared" si="112"/>
        <v>27.91028012</v>
      </c>
      <c r="AH59" s="225">
        <f t="shared" si="112"/>
        <v>31.67465786</v>
      </c>
      <c r="AI59" s="225">
        <f t="shared" si="112"/>
        <v>5.498230854</v>
      </c>
      <c r="AJ59" s="225">
        <f t="shared" si="112"/>
        <v>3.176778997</v>
      </c>
      <c r="AK59" s="225"/>
      <c r="AL59" s="101">
        <f t="shared" ref="AL59:AL61" si="116">AL7*100/$AL7</f>
        <v>100</v>
      </c>
    </row>
    <row r="60" ht="15.75" customHeight="1">
      <c r="A60" s="162" t="s">
        <v>85</v>
      </c>
      <c r="B60" s="225">
        <f t="shared" ref="B60:L60" si="113">IF(ISBLANK(B8),"",B8*100/$L8)</f>
        <v>0.4324141376</v>
      </c>
      <c r="C60" s="225">
        <f t="shared" si="113"/>
        <v>0.9300248307</v>
      </c>
      <c r="D60" s="225">
        <f t="shared" si="113"/>
        <v>2.525735663</v>
      </c>
      <c r="E60" s="225">
        <f t="shared" si="113"/>
        <v>9.111167324</v>
      </c>
      <c r="F60" s="225">
        <f t="shared" si="113"/>
        <v>18.01940828</v>
      </c>
      <c r="G60" s="225">
        <f t="shared" si="113"/>
        <v>23.2595514</v>
      </c>
      <c r="H60" s="225">
        <f t="shared" si="113"/>
        <v>26.99676739</v>
      </c>
      <c r="I60" s="225">
        <f t="shared" si="113"/>
        <v>11.4895335</v>
      </c>
      <c r="J60" s="225">
        <f t="shared" si="113"/>
        <v>7.235397479</v>
      </c>
      <c r="K60" s="225" t="str">
        <f t="shared" si="113"/>
        <v/>
      </c>
      <c r="L60" s="101">
        <f t="shared" si="113"/>
        <v>100</v>
      </c>
      <c r="N60" s="162" t="s">
        <v>85</v>
      </c>
      <c r="O60" s="225">
        <f t="shared" ref="O60:Y60" si="114">IF(ISBLANK(O8),"",O8*100/$Y8)</f>
        <v>0.7414684207</v>
      </c>
      <c r="P60" s="225">
        <f t="shared" si="114"/>
        <v>0.8389088809</v>
      </c>
      <c r="Q60" s="225">
        <f t="shared" si="114"/>
        <v>1.935166366</v>
      </c>
      <c r="R60" s="225">
        <f t="shared" si="114"/>
        <v>9.095361637</v>
      </c>
      <c r="S60" s="225">
        <f t="shared" si="114"/>
        <v>16.94494111</v>
      </c>
      <c r="T60" s="225">
        <f t="shared" si="114"/>
        <v>22.24611221</v>
      </c>
      <c r="U60" s="225">
        <f t="shared" si="114"/>
        <v>28.37539569</v>
      </c>
      <c r="V60" s="225">
        <f t="shared" si="114"/>
        <v>9.56107838</v>
      </c>
      <c r="W60" s="225">
        <f t="shared" si="114"/>
        <v>10.26156732</v>
      </c>
      <c r="X60" s="225" t="str">
        <f t="shared" si="114"/>
        <v/>
      </c>
      <c r="Y60" s="101">
        <f t="shared" si="114"/>
        <v>100</v>
      </c>
      <c r="AA60" s="162" t="s">
        <v>85</v>
      </c>
      <c r="AB60" s="225">
        <f t="shared" ref="AB60:AJ60" si="115">AB8*100/$AL8</f>
        <v>0.0586788688</v>
      </c>
      <c r="AC60" s="225">
        <f t="shared" si="115"/>
        <v>0.262230602</v>
      </c>
      <c r="AD60" s="225">
        <f t="shared" si="115"/>
        <v>1.672817083</v>
      </c>
      <c r="AE60" s="225">
        <f t="shared" si="115"/>
        <v>8.268547513</v>
      </c>
      <c r="AF60" s="225">
        <f t="shared" si="115"/>
        <v>16.71469258</v>
      </c>
      <c r="AG60" s="225">
        <f t="shared" si="115"/>
        <v>23.28404278</v>
      </c>
      <c r="AH60" s="225">
        <f t="shared" si="115"/>
        <v>29.14579942</v>
      </c>
      <c r="AI60" s="225">
        <f t="shared" si="115"/>
        <v>12.63609285</v>
      </c>
      <c r="AJ60" s="225">
        <f t="shared" si="115"/>
        <v>7.957098299</v>
      </c>
      <c r="AK60" s="225"/>
      <c r="AL60" s="101">
        <f t="shared" si="116"/>
        <v>100</v>
      </c>
    </row>
    <row r="61" ht="15.75" customHeight="1">
      <c r="A61" s="162" t="s">
        <v>87</v>
      </c>
      <c r="B61" s="225">
        <f t="shared" ref="B61:L61" si="117">IF(ISBLANK(B9),"",B9*100/$L9)</f>
        <v>0.3673608191</v>
      </c>
      <c r="C61" s="225">
        <f t="shared" si="117"/>
        <v>0.6643658911</v>
      </c>
      <c r="D61" s="225">
        <f t="shared" si="117"/>
        <v>2.179215561</v>
      </c>
      <c r="E61" s="225">
        <f t="shared" si="117"/>
        <v>9.725084125</v>
      </c>
      <c r="F61" s="225">
        <f t="shared" si="117"/>
        <v>17.98223135</v>
      </c>
      <c r="G61" s="225">
        <f t="shared" si="117"/>
        <v>23.26870805</v>
      </c>
      <c r="H61" s="225">
        <f t="shared" si="117"/>
        <v>27.557752</v>
      </c>
      <c r="I61" s="225">
        <f t="shared" si="117"/>
        <v>8.837466243</v>
      </c>
      <c r="J61" s="225">
        <f t="shared" si="117"/>
        <v>9.417815963</v>
      </c>
      <c r="K61" s="225" t="str">
        <f t="shared" si="117"/>
        <v/>
      </c>
      <c r="L61" s="101">
        <f t="shared" si="117"/>
        <v>100</v>
      </c>
      <c r="N61" s="162" t="s">
        <v>87</v>
      </c>
      <c r="O61" s="225">
        <f t="shared" ref="O61:Y61" si="118">IF(ISBLANK(O9),"",O9*100/$Y9)</f>
        <v>0.549238952</v>
      </c>
      <c r="P61" s="225">
        <f t="shared" si="118"/>
        <v>0.7116352217</v>
      </c>
      <c r="Q61" s="225">
        <f t="shared" si="118"/>
        <v>2.584542464</v>
      </c>
      <c r="R61" s="225">
        <f t="shared" si="118"/>
        <v>11.13532057</v>
      </c>
      <c r="S61" s="225">
        <f t="shared" si="118"/>
        <v>18.40964643</v>
      </c>
      <c r="T61" s="225">
        <f t="shared" si="118"/>
        <v>24.7158928</v>
      </c>
      <c r="U61" s="225">
        <f t="shared" si="118"/>
        <v>24.05596044</v>
      </c>
      <c r="V61" s="225">
        <f t="shared" si="118"/>
        <v>9.364228704</v>
      </c>
      <c r="W61" s="225">
        <f t="shared" si="118"/>
        <v>8.473534411</v>
      </c>
      <c r="X61" s="225" t="str">
        <f t="shared" si="118"/>
        <v/>
      </c>
      <c r="Y61" s="101">
        <f t="shared" si="118"/>
        <v>100</v>
      </c>
      <c r="AA61" s="162" t="s">
        <v>87</v>
      </c>
      <c r="AB61" s="225">
        <f t="shared" ref="AB61:AJ61" si="119">AB9*100/$AL9</f>
        <v>0.0439864738</v>
      </c>
      <c r="AC61" s="225">
        <f t="shared" si="119"/>
        <v>0.2759432053</v>
      </c>
      <c r="AD61" s="225">
        <f t="shared" si="119"/>
        <v>2.124913031</v>
      </c>
      <c r="AE61" s="225">
        <f t="shared" si="119"/>
        <v>10.96748928</v>
      </c>
      <c r="AF61" s="225">
        <f t="shared" si="119"/>
        <v>18.87652293</v>
      </c>
      <c r="AG61" s="225">
        <f t="shared" si="119"/>
        <v>25.32979299</v>
      </c>
      <c r="AH61" s="225">
        <f t="shared" si="119"/>
        <v>25.78804696</v>
      </c>
      <c r="AI61" s="225">
        <f t="shared" si="119"/>
        <v>10.48817898</v>
      </c>
      <c r="AJ61" s="225">
        <f t="shared" si="119"/>
        <v>6.105126158</v>
      </c>
      <c r="AK61" s="225"/>
      <c r="AL61" s="101">
        <f t="shared" si="116"/>
        <v>100</v>
      </c>
    </row>
    <row r="62" ht="15.75" customHeight="1">
      <c r="A62" s="162" t="s">
        <v>89</v>
      </c>
      <c r="B62" s="225">
        <f t="shared" ref="B62:L62" si="120">IF(ISBLANK(B10),"",B10*100/$L10)</f>
        <v>0.3228918271</v>
      </c>
      <c r="C62" s="225">
        <f t="shared" si="120"/>
        <v>0.5553650997</v>
      </c>
      <c r="D62" s="225">
        <f t="shared" si="120"/>
        <v>2.059064704</v>
      </c>
      <c r="E62" s="225">
        <f t="shared" si="120"/>
        <v>8.274240545</v>
      </c>
      <c r="F62" s="225">
        <f t="shared" si="120"/>
        <v>16.28915806</v>
      </c>
      <c r="G62" s="225">
        <f t="shared" si="120"/>
        <v>22.75215355</v>
      </c>
      <c r="H62" s="225">
        <f t="shared" si="120"/>
        <v>32.33960021</v>
      </c>
      <c r="I62" s="225">
        <f t="shared" si="120"/>
        <v>10.61349472</v>
      </c>
      <c r="J62" s="225">
        <f t="shared" si="120"/>
        <v>6.794031282</v>
      </c>
      <c r="K62" s="225" t="str">
        <f t="shared" si="120"/>
        <v/>
      </c>
      <c r="L62" s="101">
        <f t="shared" si="120"/>
        <v>100</v>
      </c>
      <c r="N62" s="162" t="s">
        <v>89</v>
      </c>
      <c r="O62" s="225">
        <f t="shared" ref="O62:Y62" si="121">IF(ISBLANK(O10),"",O10*100/$Y10)</f>
        <v>0.4461278218</v>
      </c>
      <c r="P62" s="225">
        <f t="shared" si="121"/>
        <v>0.5172445828</v>
      </c>
      <c r="Q62" s="225">
        <f t="shared" si="121"/>
        <v>2.001686334</v>
      </c>
      <c r="R62" s="225">
        <f t="shared" si="121"/>
        <v>8.7513384</v>
      </c>
      <c r="S62" s="225">
        <f t="shared" si="121"/>
        <v>15.82756224</v>
      </c>
      <c r="T62" s="225">
        <f t="shared" si="121"/>
        <v>24.34077616</v>
      </c>
      <c r="U62" s="225">
        <f t="shared" si="121"/>
        <v>30.49393902</v>
      </c>
      <c r="V62" s="225">
        <f t="shared" si="121"/>
        <v>11.97890962</v>
      </c>
      <c r="W62" s="225">
        <f t="shared" si="121"/>
        <v>5.642415819</v>
      </c>
      <c r="X62" s="225" t="str">
        <f t="shared" si="121"/>
        <v/>
      </c>
      <c r="Y62" s="101">
        <f t="shared" si="121"/>
        <v>100</v>
      </c>
      <c r="AA62" s="162" t="s">
        <v>89</v>
      </c>
      <c r="AB62" s="225">
        <f t="shared" ref="AB62:AL62" si="122">AB10*100/$AL10</f>
        <v>0.03314183646</v>
      </c>
      <c r="AC62" s="225">
        <f t="shared" si="122"/>
        <v>0.1660797578</v>
      </c>
      <c r="AD62" s="225">
        <f t="shared" si="122"/>
        <v>1.481670006</v>
      </c>
      <c r="AE62" s="225">
        <f t="shared" si="122"/>
        <v>7.596269673</v>
      </c>
      <c r="AF62" s="225">
        <f t="shared" si="122"/>
        <v>15.19636966</v>
      </c>
      <c r="AG62" s="225">
        <f t="shared" si="122"/>
        <v>25.79204519</v>
      </c>
      <c r="AH62" s="225">
        <f t="shared" si="122"/>
        <v>30.76131817</v>
      </c>
      <c r="AI62" s="225">
        <f t="shared" si="122"/>
        <v>12.40000395</v>
      </c>
      <c r="AJ62" s="225">
        <f t="shared" si="122"/>
        <v>4.351547053</v>
      </c>
      <c r="AK62" s="225">
        <f t="shared" si="122"/>
        <v>2.221554696</v>
      </c>
      <c r="AL62" s="101">
        <f t="shared" si="122"/>
        <v>100</v>
      </c>
    </row>
    <row r="63" ht="15.75" customHeight="1">
      <c r="A63" s="162" t="s">
        <v>91</v>
      </c>
      <c r="B63" s="225">
        <f t="shared" ref="B63:L63" si="123">IF(ISBLANK(B11),"",B11*100/$L11)</f>
        <v>0.3316696898</v>
      </c>
      <c r="C63" s="225">
        <f t="shared" si="123"/>
        <v>0.6782189336</v>
      </c>
      <c r="D63" s="225">
        <f t="shared" si="123"/>
        <v>2.31505407</v>
      </c>
      <c r="E63" s="225">
        <f t="shared" si="123"/>
        <v>10.15607831</v>
      </c>
      <c r="F63" s="225">
        <f t="shared" si="123"/>
        <v>17.44328906</v>
      </c>
      <c r="G63" s="225">
        <f t="shared" si="123"/>
        <v>26.07863518</v>
      </c>
      <c r="H63" s="225">
        <f t="shared" si="123"/>
        <v>23.3503885</v>
      </c>
      <c r="I63" s="225">
        <f t="shared" si="123"/>
        <v>9.324906075</v>
      </c>
      <c r="J63" s="225">
        <f t="shared" si="123"/>
        <v>10.32176018</v>
      </c>
      <c r="K63" s="225" t="str">
        <f t="shared" si="123"/>
        <v/>
      </c>
      <c r="L63" s="101">
        <f t="shared" si="123"/>
        <v>100</v>
      </c>
      <c r="N63" s="162" t="s">
        <v>91</v>
      </c>
      <c r="O63" s="225">
        <f t="shared" ref="O63:Y63" si="124">IF(ISBLANK(O11),"",O11*100/$Y11)</f>
        <v>0.6865727821</v>
      </c>
      <c r="P63" s="225">
        <f t="shared" si="124"/>
        <v>0.9349853172</v>
      </c>
      <c r="Q63" s="225">
        <f t="shared" si="124"/>
        <v>2.29726307</v>
      </c>
      <c r="R63" s="225">
        <f t="shared" si="124"/>
        <v>9.99064728</v>
      </c>
      <c r="S63" s="225">
        <f t="shared" si="124"/>
        <v>17.7385543</v>
      </c>
      <c r="T63" s="225">
        <f t="shared" si="124"/>
        <v>26.36534355</v>
      </c>
      <c r="U63" s="225">
        <f t="shared" si="124"/>
        <v>25.06471278</v>
      </c>
      <c r="V63" s="225">
        <f t="shared" si="124"/>
        <v>8.665956816</v>
      </c>
      <c r="W63" s="225">
        <f t="shared" si="124"/>
        <v>8.255964107</v>
      </c>
      <c r="X63" s="225" t="str">
        <f t="shared" si="124"/>
        <v/>
      </c>
      <c r="Y63" s="101">
        <f t="shared" si="124"/>
        <v>100</v>
      </c>
      <c r="AA63" s="162" t="s">
        <v>91</v>
      </c>
      <c r="AB63" s="225">
        <f t="shared" ref="AB63:AJ63" si="125">AB11*100/$AL11</f>
        <v>0.05749173007</v>
      </c>
      <c r="AC63" s="225">
        <f t="shared" si="125"/>
        <v>0.2349699012</v>
      </c>
      <c r="AD63" s="225">
        <f t="shared" si="125"/>
        <v>2.027285335</v>
      </c>
      <c r="AE63" s="225">
        <f t="shared" si="125"/>
        <v>9.532186112</v>
      </c>
      <c r="AF63" s="225">
        <f t="shared" si="125"/>
        <v>18.28442855</v>
      </c>
      <c r="AG63" s="225">
        <f t="shared" si="125"/>
        <v>28.76994689</v>
      </c>
      <c r="AH63" s="225">
        <f t="shared" si="125"/>
        <v>27.73272287</v>
      </c>
      <c r="AI63" s="225">
        <f t="shared" si="125"/>
        <v>9.746940259</v>
      </c>
      <c r="AJ63" s="225">
        <f t="shared" si="125"/>
        <v>3.614028351</v>
      </c>
      <c r="AK63" s="225"/>
      <c r="AL63" s="101">
        <f t="shared" ref="AL63:AL64" si="129">AL11*100/$AL11</f>
        <v>100</v>
      </c>
    </row>
    <row r="64" ht="15.75" customHeight="1">
      <c r="A64" s="162" t="s">
        <v>93</v>
      </c>
      <c r="B64" s="225">
        <f t="shared" ref="B64:L64" si="126">IF(ISBLANK(B12),"",B12*100/$L12)</f>
        <v>0.3704649052</v>
      </c>
      <c r="C64" s="225">
        <f t="shared" si="126"/>
        <v>0.7979441055</v>
      </c>
      <c r="D64" s="225">
        <f t="shared" si="126"/>
        <v>2.506393776</v>
      </c>
      <c r="E64" s="225">
        <f t="shared" si="126"/>
        <v>10.02961828</v>
      </c>
      <c r="F64" s="225">
        <f t="shared" si="126"/>
        <v>17.67451777</v>
      </c>
      <c r="G64" s="225">
        <f t="shared" si="126"/>
        <v>23.56157774</v>
      </c>
      <c r="H64" s="225">
        <f t="shared" si="126"/>
        <v>29.268047</v>
      </c>
      <c r="I64" s="225">
        <f t="shared" si="126"/>
        <v>9.924357632</v>
      </c>
      <c r="J64" s="225">
        <f t="shared" si="126"/>
        <v>5.867078786</v>
      </c>
      <c r="K64" s="225" t="str">
        <f t="shared" si="126"/>
        <v/>
      </c>
      <c r="L64" s="101">
        <f t="shared" si="126"/>
        <v>100</v>
      </c>
      <c r="N64" s="162" t="s">
        <v>93</v>
      </c>
      <c r="O64" s="225">
        <f t="shared" ref="O64:Y64" si="127">IF(ISBLANK(O12),"",O12*100/$Y12)</f>
        <v>0.68010188</v>
      </c>
      <c r="P64" s="225">
        <f t="shared" si="127"/>
        <v>0.8153121201</v>
      </c>
      <c r="Q64" s="225">
        <f t="shared" si="127"/>
        <v>2.298432008</v>
      </c>
      <c r="R64" s="225">
        <f t="shared" si="127"/>
        <v>10.34410387</v>
      </c>
      <c r="S64" s="225">
        <f t="shared" si="127"/>
        <v>17.88056669</v>
      </c>
      <c r="T64" s="225">
        <f t="shared" si="127"/>
        <v>24.22697632</v>
      </c>
      <c r="U64" s="225">
        <f t="shared" si="127"/>
        <v>29.3847274</v>
      </c>
      <c r="V64" s="225">
        <f t="shared" si="127"/>
        <v>9.268455425</v>
      </c>
      <c r="W64" s="225">
        <f t="shared" si="127"/>
        <v>5.101324289</v>
      </c>
      <c r="X64" s="225" t="str">
        <f t="shared" si="127"/>
        <v/>
      </c>
      <c r="Y64" s="101">
        <f t="shared" si="127"/>
        <v>100</v>
      </c>
      <c r="AA64" s="162" t="s">
        <v>93</v>
      </c>
      <c r="AB64" s="225">
        <f t="shared" ref="AB64:AJ64" si="128">AB12*100/$AL12</f>
        <v>0.05091306347</v>
      </c>
      <c r="AC64" s="225">
        <f t="shared" si="128"/>
        <v>0.2434496091</v>
      </c>
      <c r="AD64" s="225">
        <f t="shared" si="128"/>
        <v>1.890333459</v>
      </c>
      <c r="AE64" s="225">
        <f t="shared" si="128"/>
        <v>9.416042101</v>
      </c>
      <c r="AF64" s="225">
        <f t="shared" si="128"/>
        <v>17.17323681</v>
      </c>
      <c r="AG64" s="225">
        <f t="shared" si="128"/>
        <v>25.46005935</v>
      </c>
      <c r="AH64" s="225">
        <f t="shared" si="128"/>
        <v>31.69789851</v>
      </c>
      <c r="AI64" s="225">
        <f t="shared" si="128"/>
        <v>7.790306934</v>
      </c>
      <c r="AJ64" s="225">
        <f t="shared" si="128"/>
        <v>6.277760164</v>
      </c>
      <c r="AK64" s="225"/>
      <c r="AL64" s="101">
        <f t="shared" si="129"/>
        <v>100</v>
      </c>
    </row>
    <row r="65" ht="15.75" customHeight="1">
      <c r="A65" s="162" t="s">
        <v>95</v>
      </c>
      <c r="B65" s="225">
        <f t="shared" ref="B65:L65" si="130">IF(ISBLANK(B13),"",B13*100/$L13)</f>
        <v>0.6461898991</v>
      </c>
      <c r="C65" s="225">
        <f t="shared" si="130"/>
        <v>1.315082534</v>
      </c>
      <c r="D65" s="225">
        <f t="shared" si="130"/>
        <v>3.572494941</v>
      </c>
      <c r="E65" s="225">
        <f t="shared" si="130"/>
        <v>12.6968288</v>
      </c>
      <c r="F65" s="225">
        <f t="shared" si="130"/>
        <v>19.02150552</v>
      </c>
      <c r="G65" s="225">
        <f t="shared" si="130"/>
        <v>24.83917072</v>
      </c>
      <c r="H65" s="225">
        <f t="shared" si="130"/>
        <v>25.60705232</v>
      </c>
      <c r="I65" s="225">
        <f t="shared" si="130"/>
        <v>6.784851144</v>
      </c>
      <c r="J65" s="225">
        <f t="shared" si="130"/>
        <v>5.516824128</v>
      </c>
      <c r="K65" s="225" t="str">
        <f t="shared" si="130"/>
        <v/>
      </c>
      <c r="L65" s="101">
        <f t="shared" si="130"/>
        <v>100</v>
      </c>
      <c r="N65" s="162" t="s">
        <v>95</v>
      </c>
      <c r="O65" s="225">
        <f t="shared" ref="O65:Y65" si="131">IF(ISBLANK(O13),"",O13*100/$Y13)</f>
        <v>0.8219128688</v>
      </c>
      <c r="P65" s="225">
        <f t="shared" si="131"/>
        <v>1.354406695</v>
      </c>
      <c r="Q65" s="225">
        <f t="shared" si="131"/>
        <v>3.450697046</v>
      </c>
      <c r="R65" s="225">
        <f t="shared" si="131"/>
        <v>12.2037357</v>
      </c>
      <c r="S65" s="225">
        <f t="shared" si="131"/>
        <v>17.43651352</v>
      </c>
      <c r="T65" s="225">
        <f t="shared" si="131"/>
        <v>23.81572195</v>
      </c>
      <c r="U65" s="225">
        <f t="shared" si="131"/>
        <v>23.34037545</v>
      </c>
      <c r="V65" s="225">
        <f t="shared" si="131"/>
        <v>5.475584863</v>
      </c>
      <c r="W65" s="225">
        <f t="shared" si="131"/>
        <v>5.389934905</v>
      </c>
      <c r="X65" s="225">
        <f t="shared" si="131"/>
        <v>6.711116999</v>
      </c>
      <c r="Y65" s="101">
        <f t="shared" si="131"/>
        <v>100</v>
      </c>
      <c r="AA65" s="162" t="s">
        <v>95</v>
      </c>
      <c r="AB65" s="225">
        <f t="shared" ref="AB65:AL65" si="132">AB13*100/$AL13</f>
        <v>0.05757672623</v>
      </c>
      <c r="AC65" s="225">
        <f t="shared" si="132"/>
        <v>0.3684874972</v>
      </c>
      <c r="AD65" s="225">
        <f t="shared" si="132"/>
        <v>2.982536041</v>
      </c>
      <c r="AE65" s="225">
        <f t="shared" si="132"/>
        <v>12.85247926</v>
      </c>
      <c r="AF65" s="225">
        <f t="shared" si="132"/>
        <v>18.14980216</v>
      </c>
      <c r="AG65" s="225">
        <f t="shared" si="132"/>
        <v>24.94110035</v>
      </c>
      <c r="AH65" s="225">
        <f t="shared" si="132"/>
        <v>24.39222337</v>
      </c>
      <c r="AI65" s="225">
        <f t="shared" si="132"/>
        <v>5.138303342</v>
      </c>
      <c r="AJ65" s="225">
        <f t="shared" si="132"/>
        <v>8.305940112</v>
      </c>
      <c r="AK65" s="225">
        <f t="shared" si="132"/>
        <v>2.811551154</v>
      </c>
      <c r="AL65" s="101">
        <f t="shared" si="132"/>
        <v>100</v>
      </c>
    </row>
    <row r="66" ht="15.75" customHeight="1">
      <c r="A66" s="162" t="s">
        <v>97</v>
      </c>
      <c r="B66" s="225">
        <f t="shared" ref="B66:L66" si="133">IF(ISBLANK(B14),"",B14*100/$L14)</f>
        <v>0.382191041</v>
      </c>
      <c r="C66" s="225">
        <f t="shared" si="133"/>
        <v>0.813124265</v>
      </c>
      <c r="D66" s="225">
        <f t="shared" si="133"/>
        <v>1.957639402</v>
      </c>
      <c r="E66" s="225">
        <f t="shared" si="133"/>
        <v>8.092269106</v>
      </c>
      <c r="F66" s="225">
        <f t="shared" si="133"/>
        <v>14.45146845</v>
      </c>
      <c r="G66" s="225">
        <f t="shared" si="133"/>
        <v>25.75073323</v>
      </c>
      <c r="H66" s="225">
        <f t="shared" si="133"/>
        <v>30.22695978</v>
      </c>
      <c r="I66" s="225">
        <f t="shared" si="133"/>
        <v>10.97174712</v>
      </c>
      <c r="J66" s="225">
        <f t="shared" si="133"/>
        <v>5.522681582</v>
      </c>
      <c r="K66" s="225">
        <f t="shared" si="133"/>
        <v>1.831186029</v>
      </c>
      <c r="L66" s="101">
        <f t="shared" si="133"/>
        <v>100</v>
      </c>
      <c r="N66" s="162" t="s">
        <v>97</v>
      </c>
      <c r="O66" s="225">
        <f t="shared" ref="O66:Y66" si="134">IF(ISBLANK(O14),"",O14*100/$Y14)</f>
        <v>0.6690466745</v>
      </c>
      <c r="P66" s="225">
        <f t="shared" si="134"/>
        <v>0.7376481597</v>
      </c>
      <c r="Q66" s="225">
        <f t="shared" si="134"/>
        <v>2.06492781</v>
      </c>
      <c r="R66" s="225">
        <f t="shared" si="134"/>
        <v>8.215656105</v>
      </c>
      <c r="S66" s="225">
        <f t="shared" si="134"/>
        <v>14.37516617</v>
      </c>
      <c r="T66" s="225">
        <f t="shared" si="134"/>
        <v>24.94046761</v>
      </c>
      <c r="U66" s="225">
        <f t="shared" si="134"/>
        <v>30.00214102</v>
      </c>
      <c r="V66" s="225">
        <f t="shared" si="134"/>
        <v>10.10358618</v>
      </c>
      <c r="W66" s="225">
        <f t="shared" si="134"/>
        <v>7.734614047</v>
      </c>
      <c r="X66" s="225">
        <f t="shared" si="134"/>
        <v>1.156746216</v>
      </c>
      <c r="Y66" s="101">
        <f t="shared" si="134"/>
        <v>100</v>
      </c>
      <c r="AA66" s="162" t="s">
        <v>97</v>
      </c>
      <c r="AB66" s="225">
        <f t="shared" ref="AB66:AJ66" si="135">AB14*100/$AL14</f>
        <v>0.05633166116</v>
      </c>
      <c r="AC66" s="225">
        <f t="shared" si="135"/>
        <v>0.2135053872</v>
      </c>
      <c r="AD66" s="225">
        <f t="shared" si="135"/>
        <v>1.671573762</v>
      </c>
      <c r="AE66" s="225">
        <f t="shared" si="135"/>
        <v>7.938179321</v>
      </c>
      <c r="AF66" s="225">
        <f t="shared" si="135"/>
        <v>14.97545553</v>
      </c>
      <c r="AG66" s="225">
        <f t="shared" si="135"/>
        <v>26.29071548</v>
      </c>
      <c r="AH66" s="225">
        <f t="shared" si="135"/>
        <v>31.37408082</v>
      </c>
      <c r="AI66" s="225">
        <f t="shared" si="135"/>
        <v>9.720856023</v>
      </c>
      <c r="AJ66" s="225">
        <f t="shared" si="135"/>
        <v>7.759302018</v>
      </c>
      <c r="AK66" s="225"/>
      <c r="AL66" s="101">
        <f t="shared" ref="AL66:AL68" si="139">AL14*100/$AL14</f>
        <v>100</v>
      </c>
    </row>
    <row r="67" ht="15.75" customHeight="1">
      <c r="A67" s="162" t="s">
        <v>99</v>
      </c>
      <c r="B67" s="225">
        <f t="shared" ref="B67:L67" si="136">IF(ISBLANK(B15),"",B15*100/$L15)</f>
        <v>0.3655006587</v>
      </c>
      <c r="C67" s="225">
        <f t="shared" si="136"/>
        <v>0.6320671857</v>
      </c>
      <c r="D67" s="225">
        <f t="shared" si="136"/>
        <v>1.801003191</v>
      </c>
      <c r="E67" s="225">
        <f t="shared" si="136"/>
        <v>8.040360585</v>
      </c>
      <c r="F67" s="225">
        <f t="shared" si="136"/>
        <v>14.57370794</v>
      </c>
      <c r="G67" s="225">
        <f t="shared" si="136"/>
        <v>25.38830771</v>
      </c>
      <c r="H67" s="225">
        <f t="shared" si="136"/>
        <v>32.13709393</v>
      </c>
      <c r="I67" s="225">
        <f t="shared" si="136"/>
        <v>11.77302613</v>
      </c>
      <c r="J67" s="225">
        <f t="shared" si="136"/>
        <v>5.28893267</v>
      </c>
      <c r="K67" s="225" t="str">
        <f t="shared" si="136"/>
        <v/>
      </c>
      <c r="L67" s="101">
        <f t="shared" si="136"/>
        <v>100</v>
      </c>
      <c r="N67" s="162" t="s">
        <v>99</v>
      </c>
      <c r="O67" s="225">
        <f t="shared" ref="O67:Y67" si="137">IF(ISBLANK(O15),"",O15*100/$Y15)</f>
        <v>0.4862811418</v>
      </c>
      <c r="P67" s="225">
        <f t="shared" si="137"/>
        <v>0.5077583955</v>
      </c>
      <c r="Q67" s="225">
        <f t="shared" si="137"/>
        <v>1.565180222</v>
      </c>
      <c r="R67" s="225">
        <f t="shared" si="137"/>
        <v>7.41520324</v>
      </c>
      <c r="S67" s="225">
        <f t="shared" si="137"/>
        <v>14.4801184</v>
      </c>
      <c r="T67" s="225">
        <f t="shared" si="137"/>
        <v>24.95293578</v>
      </c>
      <c r="U67" s="225">
        <f t="shared" si="137"/>
        <v>31.03895952</v>
      </c>
      <c r="V67" s="225">
        <f t="shared" si="137"/>
        <v>10.85963406</v>
      </c>
      <c r="W67" s="225">
        <f t="shared" si="137"/>
        <v>5.376797628</v>
      </c>
      <c r="X67" s="225">
        <f t="shared" si="137"/>
        <v>3.317131616</v>
      </c>
      <c r="Y67" s="101">
        <f t="shared" si="137"/>
        <v>100</v>
      </c>
      <c r="AA67" s="162" t="s">
        <v>99</v>
      </c>
      <c r="AB67" s="225">
        <f t="shared" ref="AB67:AJ67" si="138">AB15*100/$AL15</f>
        <v>0.03078258134</v>
      </c>
      <c r="AC67" s="225">
        <f t="shared" si="138"/>
        <v>0.1612117397</v>
      </c>
      <c r="AD67" s="225">
        <f t="shared" si="138"/>
        <v>1.209348664</v>
      </c>
      <c r="AE67" s="225">
        <f t="shared" si="138"/>
        <v>6.798771103</v>
      </c>
      <c r="AF67" s="225">
        <f t="shared" si="138"/>
        <v>14.5373353</v>
      </c>
      <c r="AG67" s="225">
        <f t="shared" si="138"/>
        <v>26.22243876</v>
      </c>
      <c r="AH67" s="225">
        <f t="shared" si="138"/>
        <v>32.99437455</v>
      </c>
      <c r="AI67" s="225">
        <f t="shared" si="138"/>
        <v>12.44453282</v>
      </c>
      <c r="AJ67" s="225">
        <f t="shared" si="138"/>
        <v>5.601204474</v>
      </c>
      <c r="AK67" s="225"/>
      <c r="AL67" s="101">
        <f t="shared" si="139"/>
        <v>100</v>
      </c>
    </row>
    <row r="68" ht="15.75" customHeight="1">
      <c r="A68" s="162" t="s">
        <v>101</v>
      </c>
      <c r="B68" s="225">
        <f t="shared" ref="B68:L68" si="140">IF(ISBLANK(B16),"",B16*100/$L16)</f>
        <v>0.3933778919</v>
      </c>
      <c r="C68" s="225">
        <f t="shared" si="140"/>
        <v>0.855852045</v>
      </c>
      <c r="D68" s="225">
        <f t="shared" si="140"/>
        <v>2.59469371</v>
      </c>
      <c r="E68" s="225">
        <f t="shared" si="140"/>
        <v>11.44131461</v>
      </c>
      <c r="F68" s="225">
        <f t="shared" si="140"/>
        <v>22.17746715</v>
      </c>
      <c r="G68" s="225">
        <f t="shared" si="140"/>
        <v>29.21868566</v>
      </c>
      <c r="H68" s="225">
        <f t="shared" si="140"/>
        <v>29.67297012</v>
      </c>
      <c r="I68" s="225">
        <f t="shared" si="140"/>
        <v>3.016259634</v>
      </c>
      <c r="J68" s="225">
        <f t="shared" si="140"/>
        <v>0.6293791654</v>
      </c>
      <c r="K68" s="225" t="str">
        <f t="shared" si="140"/>
        <v/>
      </c>
      <c r="L68" s="101">
        <f t="shared" si="140"/>
        <v>100</v>
      </c>
      <c r="N68" s="162" t="s">
        <v>101</v>
      </c>
      <c r="O68" s="225">
        <f t="shared" ref="O68:Y68" si="141">IF(ISBLANK(O16),"",O16*100/$Y16)</f>
        <v>0.5979641526</v>
      </c>
      <c r="P68" s="225">
        <f t="shared" si="141"/>
        <v>0.9510981606</v>
      </c>
      <c r="Q68" s="225">
        <f t="shared" si="141"/>
        <v>2.801703022</v>
      </c>
      <c r="R68" s="225">
        <f t="shared" si="141"/>
        <v>11.79451324</v>
      </c>
      <c r="S68" s="225">
        <f t="shared" si="141"/>
        <v>21.43422598</v>
      </c>
      <c r="T68" s="225">
        <f t="shared" si="141"/>
        <v>29.56793759</v>
      </c>
      <c r="U68" s="225">
        <f t="shared" si="141"/>
        <v>28.58724965</v>
      </c>
      <c r="V68" s="225">
        <f t="shared" si="141"/>
        <v>3.414517038</v>
      </c>
      <c r="W68" s="225">
        <f t="shared" si="141"/>
        <v>0.8507911647</v>
      </c>
      <c r="X68" s="225" t="str">
        <f t="shared" si="141"/>
        <v/>
      </c>
      <c r="Y68" s="101">
        <f t="shared" si="141"/>
        <v>100</v>
      </c>
      <c r="AA68" s="162" t="s">
        <v>101</v>
      </c>
      <c r="AB68" s="225">
        <f t="shared" ref="AB68:AJ68" si="142">AB16*100/$AL16</f>
        <v>0.03270637186</v>
      </c>
      <c r="AC68" s="225">
        <f t="shared" si="142"/>
        <v>0.2309590308</v>
      </c>
      <c r="AD68" s="225">
        <f t="shared" si="142"/>
        <v>2.141403871</v>
      </c>
      <c r="AE68" s="225">
        <f t="shared" si="142"/>
        <v>10.8618584</v>
      </c>
      <c r="AF68" s="225">
        <f t="shared" si="142"/>
        <v>20.33408052</v>
      </c>
      <c r="AG68" s="225">
        <f t="shared" si="142"/>
        <v>30.89009265</v>
      </c>
      <c r="AH68" s="225">
        <f t="shared" si="142"/>
        <v>30.53586922</v>
      </c>
      <c r="AI68" s="225">
        <f t="shared" si="142"/>
        <v>4.34198369</v>
      </c>
      <c r="AJ68" s="225">
        <f t="shared" si="142"/>
        <v>0.6310462553</v>
      </c>
      <c r="AK68" s="225"/>
      <c r="AL68" s="101">
        <f t="shared" si="139"/>
        <v>100</v>
      </c>
    </row>
    <row r="69" ht="15.75" customHeight="1">
      <c r="A69" s="162" t="s">
        <v>103</v>
      </c>
      <c r="B69" s="225">
        <f t="shared" ref="B69:L69" si="143">IF(ISBLANK(B17),"",B17*100/$L17)</f>
        <v>0.6928533685</v>
      </c>
      <c r="C69" s="225">
        <f t="shared" si="143"/>
        <v>1.36527348</v>
      </c>
      <c r="D69" s="225">
        <f t="shared" si="143"/>
        <v>3.806713363</v>
      </c>
      <c r="E69" s="225">
        <f t="shared" si="143"/>
        <v>12.86108827</v>
      </c>
      <c r="F69" s="225">
        <f t="shared" si="143"/>
        <v>19.27770272</v>
      </c>
      <c r="G69" s="225">
        <f t="shared" si="143"/>
        <v>23.89986476</v>
      </c>
      <c r="H69" s="225">
        <f t="shared" si="143"/>
        <v>23.97440161</v>
      </c>
      <c r="I69" s="225">
        <f t="shared" si="143"/>
        <v>7.995066567</v>
      </c>
      <c r="J69" s="225">
        <f t="shared" si="143"/>
        <v>3.348332594</v>
      </c>
      <c r="K69" s="225">
        <f t="shared" si="143"/>
        <v>2.778703277</v>
      </c>
      <c r="L69" s="101">
        <f t="shared" si="143"/>
        <v>100</v>
      </c>
      <c r="N69" s="162" t="s">
        <v>103</v>
      </c>
      <c r="O69" s="225">
        <f t="shared" ref="O69:Y69" si="144">IF(ISBLANK(O17),"",O17*100/$Y17)</f>
        <v>1.053432685</v>
      </c>
      <c r="P69" s="225">
        <f t="shared" si="144"/>
        <v>1.488059176</v>
      </c>
      <c r="Q69" s="225">
        <f t="shared" si="144"/>
        <v>3.809953835</v>
      </c>
      <c r="R69" s="225">
        <f t="shared" si="144"/>
        <v>12.23785241</v>
      </c>
      <c r="S69" s="225">
        <f t="shared" si="144"/>
        <v>19.70160176</v>
      </c>
      <c r="T69" s="225">
        <f t="shared" si="144"/>
        <v>23.78061966</v>
      </c>
      <c r="U69" s="225">
        <f t="shared" si="144"/>
        <v>24.27736706</v>
      </c>
      <c r="V69" s="225">
        <f t="shared" si="144"/>
        <v>6.255256895</v>
      </c>
      <c r="W69" s="225">
        <f t="shared" si="144"/>
        <v>2.903277758</v>
      </c>
      <c r="X69" s="225">
        <f t="shared" si="144"/>
        <v>4.492578767</v>
      </c>
      <c r="Y69" s="101">
        <f t="shared" si="144"/>
        <v>100</v>
      </c>
      <c r="AA69" s="162" t="s">
        <v>103</v>
      </c>
      <c r="AB69" s="225">
        <f t="shared" ref="AB69:AL69" si="145">AB17*100/$AL17</f>
        <v>0.1013659229</v>
      </c>
      <c r="AC69" s="225">
        <f t="shared" si="145"/>
        <v>0.5713864205</v>
      </c>
      <c r="AD69" s="225">
        <f t="shared" si="145"/>
        <v>3.284629425</v>
      </c>
      <c r="AE69" s="225">
        <f t="shared" si="145"/>
        <v>11.93168464</v>
      </c>
      <c r="AF69" s="225">
        <f t="shared" si="145"/>
        <v>19.70144314</v>
      </c>
      <c r="AG69" s="225">
        <f t="shared" si="145"/>
        <v>26.03908541</v>
      </c>
      <c r="AH69" s="225">
        <f t="shared" si="145"/>
        <v>24.90049875</v>
      </c>
      <c r="AI69" s="225">
        <f t="shared" si="145"/>
        <v>7.099444425</v>
      </c>
      <c r="AJ69" s="225">
        <f t="shared" si="145"/>
        <v>3.938428357</v>
      </c>
      <c r="AK69" s="225">
        <f t="shared" si="145"/>
        <v>2.432033507</v>
      </c>
      <c r="AL69" s="101">
        <f t="shared" si="145"/>
        <v>100</v>
      </c>
    </row>
    <row r="70" ht="15.75" customHeight="1">
      <c r="A70" s="162" t="s">
        <v>105</v>
      </c>
      <c r="B70" s="225">
        <f t="shared" ref="B70:L70" si="146">IF(ISBLANK(B18),"",B18*100/$L18)</f>
        <v>0.4179218286</v>
      </c>
      <c r="C70" s="225">
        <f t="shared" si="146"/>
        <v>0.8451281081</v>
      </c>
      <c r="D70" s="225">
        <f t="shared" si="146"/>
        <v>2.517545166</v>
      </c>
      <c r="E70" s="225">
        <f t="shared" si="146"/>
        <v>8.933057716</v>
      </c>
      <c r="F70" s="225">
        <f t="shared" si="146"/>
        <v>16.32397959</v>
      </c>
      <c r="G70" s="225">
        <f t="shared" si="146"/>
        <v>26.82116426</v>
      </c>
      <c r="H70" s="225">
        <f t="shared" si="146"/>
        <v>30.82805942</v>
      </c>
      <c r="I70" s="225">
        <f t="shared" si="146"/>
        <v>8.682661571</v>
      </c>
      <c r="J70" s="225">
        <f t="shared" si="146"/>
        <v>4.630482342</v>
      </c>
      <c r="K70" s="225" t="str">
        <f t="shared" si="146"/>
        <v/>
      </c>
      <c r="L70" s="101">
        <f t="shared" si="146"/>
        <v>100</v>
      </c>
      <c r="N70" s="162" t="s">
        <v>105</v>
      </c>
      <c r="O70" s="225">
        <f t="shared" ref="O70:Y70" si="147">IF(ISBLANK(O18),"",O18*100/$Y18)</f>
        <v>0.5948068792</v>
      </c>
      <c r="P70" s="225">
        <f t="shared" si="147"/>
        <v>0.8283817183</v>
      </c>
      <c r="Q70" s="225">
        <f t="shared" si="147"/>
        <v>2.739259106</v>
      </c>
      <c r="R70" s="225">
        <f t="shared" si="147"/>
        <v>8.446730114</v>
      </c>
      <c r="S70" s="225">
        <f t="shared" si="147"/>
        <v>16.96747563</v>
      </c>
      <c r="T70" s="225">
        <f t="shared" si="147"/>
        <v>26.89992958</v>
      </c>
      <c r="U70" s="225">
        <f t="shared" si="147"/>
        <v>30.71408787</v>
      </c>
      <c r="V70" s="225">
        <f t="shared" si="147"/>
        <v>8.38587109</v>
      </c>
      <c r="W70" s="225">
        <f t="shared" si="147"/>
        <v>4.423458018</v>
      </c>
      <c r="X70" s="225" t="str">
        <f t="shared" si="147"/>
        <v/>
      </c>
      <c r="Y70" s="101">
        <f t="shared" si="147"/>
        <v>100</v>
      </c>
      <c r="AA70" s="162" t="s">
        <v>105</v>
      </c>
      <c r="AB70" s="225">
        <f t="shared" ref="AB70:AJ70" si="148">AB18*100/$AL18</f>
        <v>0.04758819907</v>
      </c>
      <c r="AC70" s="225">
        <f t="shared" si="148"/>
        <v>0.2489578747</v>
      </c>
      <c r="AD70" s="225">
        <f t="shared" si="148"/>
        <v>2.227608424</v>
      </c>
      <c r="AE70" s="225">
        <f t="shared" si="148"/>
        <v>8.254523102</v>
      </c>
      <c r="AF70" s="225">
        <f t="shared" si="148"/>
        <v>16.66180207</v>
      </c>
      <c r="AG70" s="225">
        <f t="shared" si="148"/>
        <v>26.68396123</v>
      </c>
      <c r="AH70" s="225">
        <f t="shared" si="148"/>
        <v>30.97755063</v>
      </c>
      <c r="AI70" s="225">
        <f t="shared" si="148"/>
        <v>8.857550641</v>
      </c>
      <c r="AJ70" s="225">
        <f t="shared" si="148"/>
        <v>6.040457832</v>
      </c>
      <c r="AK70" s="225"/>
      <c r="AL70" s="101">
        <f>AL18*100/$AL18</f>
        <v>100</v>
      </c>
    </row>
    <row r="71" ht="15.75" customHeight="1">
      <c r="A71" s="162" t="s">
        <v>110</v>
      </c>
      <c r="B71" s="225">
        <f t="shared" ref="B71:L71" si="149">IF(ISBLANK(B19),"",B19*100/$L19)</f>
        <v>0.3432483797</v>
      </c>
      <c r="C71" s="225">
        <f t="shared" si="149"/>
        <v>0.5740820083</v>
      </c>
      <c r="D71" s="225">
        <f t="shared" si="149"/>
        <v>1.886929914</v>
      </c>
      <c r="E71" s="225">
        <f t="shared" si="149"/>
        <v>7.532155</v>
      </c>
      <c r="F71" s="225">
        <f t="shared" si="149"/>
        <v>12.51444293</v>
      </c>
      <c r="G71" s="225">
        <f t="shared" si="149"/>
        <v>20.79632318</v>
      </c>
      <c r="H71" s="225">
        <f t="shared" si="149"/>
        <v>32.52746861</v>
      </c>
      <c r="I71" s="225">
        <f t="shared" si="149"/>
        <v>12.15621472</v>
      </c>
      <c r="J71" s="225">
        <f t="shared" si="149"/>
        <v>7.443699007</v>
      </c>
      <c r="K71" s="225">
        <f t="shared" si="149"/>
        <v>4.22543626</v>
      </c>
      <c r="L71" s="101">
        <f t="shared" si="149"/>
        <v>100</v>
      </c>
      <c r="N71" s="162" t="s">
        <v>110</v>
      </c>
      <c r="O71" s="225">
        <f t="shared" ref="O71:Y71" si="150">IF(ISBLANK(O19),"",O19*100/$Y19)</f>
        <v>0.4266188405</v>
      </c>
      <c r="P71" s="225">
        <f t="shared" si="150"/>
        <v>0.5894800028</v>
      </c>
      <c r="Q71" s="225">
        <f t="shared" si="150"/>
        <v>1.92283048</v>
      </c>
      <c r="R71" s="225">
        <f t="shared" si="150"/>
        <v>7.428150216</v>
      </c>
      <c r="S71" s="225">
        <f t="shared" si="150"/>
        <v>13.38506536</v>
      </c>
      <c r="T71" s="225">
        <f t="shared" si="150"/>
        <v>21.14114423</v>
      </c>
      <c r="U71" s="225">
        <f t="shared" si="150"/>
        <v>31.55798625</v>
      </c>
      <c r="V71" s="225">
        <f t="shared" si="150"/>
        <v>12.85342897</v>
      </c>
      <c r="W71" s="225">
        <f t="shared" si="150"/>
        <v>7.954845728</v>
      </c>
      <c r="X71" s="225">
        <f t="shared" si="150"/>
        <v>2.740449927</v>
      </c>
      <c r="Y71" s="101">
        <f t="shared" si="150"/>
        <v>100</v>
      </c>
      <c r="AA71" s="162" t="s">
        <v>110</v>
      </c>
      <c r="AB71" s="225">
        <f t="shared" ref="AB71:AL71" si="151">AB19*100/$AL19</f>
        <v>0.02820069851</v>
      </c>
      <c r="AC71" s="225">
        <f t="shared" si="151"/>
        <v>0.1805278511</v>
      </c>
      <c r="AD71" s="225">
        <f t="shared" si="151"/>
        <v>1.540009067</v>
      </c>
      <c r="AE71" s="225">
        <f t="shared" si="151"/>
        <v>6.987988738</v>
      </c>
      <c r="AF71" s="225">
        <f t="shared" si="151"/>
        <v>13.80091146</v>
      </c>
      <c r="AG71" s="225">
        <f t="shared" si="151"/>
        <v>21.57262545</v>
      </c>
      <c r="AH71" s="225">
        <f t="shared" si="151"/>
        <v>32.90259958</v>
      </c>
      <c r="AI71" s="225">
        <f t="shared" si="151"/>
        <v>13.251113</v>
      </c>
      <c r="AJ71" s="225">
        <f t="shared" si="151"/>
        <v>7.689434352</v>
      </c>
      <c r="AK71" s="225">
        <f t="shared" si="151"/>
        <v>2.046589807</v>
      </c>
      <c r="AL71" s="101">
        <f t="shared" si="151"/>
        <v>100</v>
      </c>
    </row>
    <row r="72" ht="15.75" customHeight="1">
      <c r="A72" s="171" t="s">
        <v>113</v>
      </c>
      <c r="B72" s="230">
        <f t="shared" ref="B72:L72" si="152">IF(ISBLANK(B20),"",B20*100/$L20)</f>
        <v>0.4403477842</v>
      </c>
      <c r="C72" s="230">
        <f t="shared" si="152"/>
        <v>0.9091009114</v>
      </c>
      <c r="D72" s="230">
        <f t="shared" si="152"/>
        <v>2.628120063</v>
      </c>
      <c r="E72" s="230">
        <f t="shared" si="152"/>
        <v>10.59355698</v>
      </c>
      <c r="F72" s="230">
        <f t="shared" si="152"/>
        <v>19.20461721</v>
      </c>
      <c r="G72" s="230">
        <f t="shared" si="152"/>
        <v>26.7230795</v>
      </c>
      <c r="H72" s="230">
        <f t="shared" si="152"/>
        <v>26.33629259</v>
      </c>
      <c r="I72" s="230">
        <f t="shared" si="152"/>
        <v>6.637241314</v>
      </c>
      <c r="J72" s="230">
        <f t="shared" si="152"/>
        <v>5.13068095</v>
      </c>
      <c r="K72" s="230">
        <f t="shared" si="152"/>
        <v>1.3969627</v>
      </c>
      <c r="L72" s="123">
        <f t="shared" si="152"/>
        <v>100</v>
      </c>
      <c r="N72" s="171" t="s">
        <v>113</v>
      </c>
      <c r="O72" s="230">
        <f t="shared" ref="O72:Y72" si="153">IF(ISBLANK(O20),"",O20*100/$Y20)</f>
        <v>0.6595831483</v>
      </c>
      <c r="P72" s="230">
        <f t="shared" si="153"/>
        <v>1.002656211</v>
      </c>
      <c r="Q72" s="230">
        <f t="shared" si="153"/>
        <v>2.90759156</v>
      </c>
      <c r="R72" s="230">
        <f t="shared" si="153"/>
        <v>11.39635359</v>
      </c>
      <c r="S72" s="230">
        <f t="shared" si="153"/>
        <v>18.62145064</v>
      </c>
      <c r="T72" s="230">
        <f t="shared" si="153"/>
        <v>27.9293666</v>
      </c>
      <c r="U72" s="230">
        <f t="shared" si="153"/>
        <v>23.67137966</v>
      </c>
      <c r="V72" s="230">
        <f t="shared" si="153"/>
        <v>6.944211729</v>
      </c>
      <c r="W72" s="230">
        <f t="shared" si="153"/>
        <v>5.428960023</v>
      </c>
      <c r="X72" s="230">
        <f t="shared" si="153"/>
        <v>1.438446849</v>
      </c>
      <c r="Y72" s="123">
        <f t="shared" si="153"/>
        <v>100</v>
      </c>
      <c r="AA72" s="171" t="s">
        <v>113</v>
      </c>
      <c r="AB72" s="230">
        <f t="shared" ref="AB72:AJ72" si="154">AB20*100/$AL20</f>
        <v>0.04278738546</v>
      </c>
      <c r="AC72" s="230">
        <f t="shared" si="154"/>
        <v>0.3329199204</v>
      </c>
      <c r="AD72" s="230">
        <f t="shared" si="154"/>
        <v>2.536152434</v>
      </c>
      <c r="AE72" s="230">
        <f t="shared" si="154"/>
        <v>11.48429114</v>
      </c>
      <c r="AF72" s="230">
        <f t="shared" si="154"/>
        <v>18.93035447</v>
      </c>
      <c r="AG72" s="230">
        <f t="shared" si="154"/>
        <v>26.62374391</v>
      </c>
      <c r="AH72" s="230">
        <f t="shared" si="154"/>
        <v>24.64393701</v>
      </c>
      <c r="AI72" s="230">
        <f t="shared" si="154"/>
        <v>8.456860085</v>
      </c>
      <c r="AJ72" s="230">
        <f t="shared" si="154"/>
        <v>6.948953647</v>
      </c>
      <c r="AK72" s="230"/>
      <c r="AL72" s="123">
        <f>AL20*100/$AL20</f>
        <v>100</v>
      </c>
    </row>
    <row r="73" ht="15.75" customHeight="1">
      <c r="A73" s="277" t="s">
        <v>13</v>
      </c>
      <c r="B73" s="309">
        <f t="shared" ref="B73:L73" si="155">IF(ISBLANK(B21),"",B21*100/$L21)</f>
        <v>0.4685703984</v>
      </c>
      <c r="C73" s="309">
        <f t="shared" si="155"/>
        <v>0.9562161896</v>
      </c>
      <c r="D73" s="309">
        <f t="shared" si="155"/>
        <v>2.765433675</v>
      </c>
      <c r="E73" s="309">
        <f t="shared" si="155"/>
        <v>10.61684841</v>
      </c>
      <c r="F73" s="309">
        <f t="shared" si="155"/>
        <v>17.96718842</v>
      </c>
      <c r="G73" s="309">
        <f t="shared" si="155"/>
        <v>25.10698765</v>
      </c>
      <c r="H73" s="309">
        <f t="shared" si="155"/>
        <v>27.90294008</v>
      </c>
      <c r="I73" s="309">
        <f t="shared" si="155"/>
        <v>8.389374639</v>
      </c>
      <c r="J73" s="309">
        <f t="shared" si="155"/>
        <v>4.780801089</v>
      </c>
      <c r="K73" s="309">
        <f t="shared" si="155"/>
        <v>1.045639433</v>
      </c>
      <c r="L73" s="310">
        <f t="shared" si="155"/>
        <v>100</v>
      </c>
      <c r="N73" s="277" t="s">
        <v>13</v>
      </c>
      <c r="O73" s="309">
        <f t="shared" ref="O73:Y73" si="156">O21*100/$Y21</f>
        <v>0.7814686833</v>
      </c>
      <c r="P73" s="309">
        <f t="shared" si="156"/>
        <v>1.039025377</v>
      </c>
      <c r="Q73" s="309">
        <f t="shared" si="156"/>
        <v>2.83245749</v>
      </c>
      <c r="R73" s="309">
        <f t="shared" si="156"/>
        <v>10.57920231</v>
      </c>
      <c r="S73" s="309">
        <f t="shared" si="156"/>
        <v>17.74871875</v>
      </c>
      <c r="T73" s="309">
        <f t="shared" si="156"/>
        <v>25.07616096</v>
      </c>
      <c r="U73" s="309">
        <f t="shared" si="156"/>
        <v>27.1681587</v>
      </c>
      <c r="V73" s="309">
        <f t="shared" si="156"/>
        <v>8.038095319</v>
      </c>
      <c r="W73" s="309">
        <f t="shared" si="156"/>
        <v>5.190073147</v>
      </c>
      <c r="X73" s="309">
        <f t="shared" si="156"/>
        <v>1.546639257</v>
      </c>
      <c r="Y73" s="310">
        <f t="shared" si="156"/>
        <v>100</v>
      </c>
      <c r="AA73" s="277" t="s">
        <v>13</v>
      </c>
      <c r="AB73" s="309">
        <f t="shared" ref="AB73:AL73" si="157">AB21*100/$AL21</f>
        <v>0.06079245367</v>
      </c>
      <c r="AC73" s="309">
        <f t="shared" si="157"/>
        <v>0.3142557832</v>
      </c>
      <c r="AD73" s="309">
        <f t="shared" si="157"/>
        <v>2.25545154</v>
      </c>
      <c r="AE73" s="309">
        <f t="shared" si="157"/>
        <v>9.888745663</v>
      </c>
      <c r="AF73" s="309">
        <f t="shared" si="157"/>
        <v>17.82371288</v>
      </c>
      <c r="AG73" s="309">
        <f t="shared" si="157"/>
        <v>26.07539484</v>
      </c>
      <c r="AH73" s="309">
        <f t="shared" si="157"/>
        <v>28.84527833</v>
      </c>
      <c r="AI73" s="309">
        <f t="shared" si="157"/>
        <v>8.617615007</v>
      </c>
      <c r="AJ73" s="309">
        <f t="shared" si="157"/>
        <v>5.194276298</v>
      </c>
      <c r="AK73" s="309">
        <f t="shared" si="157"/>
        <v>0.9244772084</v>
      </c>
      <c r="AL73" s="310">
        <f t="shared" si="157"/>
        <v>100</v>
      </c>
    </row>
    <row r="74" ht="15.75" customHeight="1"/>
    <row r="75" ht="15.75" customHeight="1"/>
    <row r="76" ht="15.75" customHeight="1">
      <c r="A76" s="131" t="s">
        <v>74</v>
      </c>
      <c r="N76" s="131" t="s">
        <v>67</v>
      </c>
    </row>
    <row r="77" ht="15.75" customHeight="1">
      <c r="A77" s="145"/>
      <c r="B77" s="146" t="s">
        <v>25</v>
      </c>
      <c r="C77" s="146" t="s">
        <v>28</v>
      </c>
      <c r="D77" s="146" t="s">
        <v>29</v>
      </c>
      <c r="E77" s="146" t="s">
        <v>30</v>
      </c>
      <c r="F77" s="146" t="s">
        <v>31</v>
      </c>
      <c r="G77" s="146" t="s">
        <v>32</v>
      </c>
      <c r="H77" s="146" t="s">
        <v>33</v>
      </c>
      <c r="I77" s="146" t="s">
        <v>34</v>
      </c>
      <c r="J77" s="146" t="s">
        <v>35</v>
      </c>
      <c r="K77" s="146" t="s">
        <v>36</v>
      </c>
      <c r="L77" s="147" t="s">
        <v>13</v>
      </c>
      <c r="N77" s="145"/>
      <c r="O77" s="146" t="s">
        <v>25</v>
      </c>
      <c r="P77" s="146" t="s">
        <v>28</v>
      </c>
      <c r="Q77" s="146" t="s">
        <v>29</v>
      </c>
      <c r="R77" s="146" t="s">
        <v>30</v>
      </c>
      <c r="S77" s="146" t="s">
        <v>31</v>
      </c>
      <c r="T77" s="146" t="s">
        <v>32</v>
      </c>
      <c r="U77" s="146" t="s">
        <v>33</v>
      </c>
      <c r="V77" s="146" t="s">
        <v>34</v>
      </c>
      <c r="W77" s="146" t="s">
        <v>35</v>
      </c>
      <c r="X77" s="146" t="s">
        <v>36</v>
      </c>
      <c r="Y77" s="147" t="s">
        <v>13</v>
      </c>
    </row>
    <row r="78" ht="15.75" customHeight="1">
      <c r="A78" s="151" t="s">
        <v>79</v>
      </c>
      <c r="B78" s="153" t="s">
        <v>44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6"/>
      <c r="N78" s="151" t="s">
        <v>79</v>
      </c>
      <c r="O78" s="153" t="s">
        <v>44</v>
      </c>
      <c r="P78" s="155"/>
      <c r="Q78" s="155"/>
      <c r="R78" s="155"/>
      <c r="S78" s="155"/>
      <c r="T78" s="155"/>
      <c r="U78" s="155"/>
      <c r="V78" s="155"/>
      <c r="W78" s="155"/>
      <c r="X78" s="155"/>
      <c r="Y78" s="156"/>
    </row>
    <row r="79" ht="15.75" customHeight="1">
      <c r="A79" s="159" t="s">
        <v>81</v>
      </c>
      <c r="B79" s="272">
        <f t="shared" ref="B79:L79" si="158">IF(AND(ISBLANK(B6),ISBLANK(O6)),"",B6-O6)</f>
        <v>-925.377638</v>
      </c>
      <c r="C79" s="272">
        <f t="shared" si="158"/>
        <v>-496.0224091</v>
      </c>
      <c r="D79" s="272">
        <f t="shared" si="158"/>
        <v>-755.0712923</v>
      </c>
      <c r="E79" s="272">
        <f t="shared" si="158"/>
        <v>-1142.907409</v>
      </c>
      <c r="F79" s="272">
        <f t="shared" si="158"/>
        <v>-1360.795968</v>
      </c>
      <c r="G79" s="272">
        <f t="shared" si="158"/>
        <v>-2395.737584</v>
      </c>
      <c r="H79" s="272">
        <f t="shared" si="158"/>
        <v>-1740.801189</v>
      </c>
      <c r="I79" s="272">
        <f t="shared" si="158"/>
        <v>-348.2716588</v>
      </c>
      <c r="J79" s="272">
        <f t="shared" si="158"/>
        <v>-1682.922275</v>
      </c>
      <c r="K79" s="272">
        <f t="shared" si="158"/>
        <v>-665.5514685</v>
      </c>
      <c r="L79" s="35">
        <f t="shared" si="158"/>
        <v>-11513.45889</v>
      </c>
      <c r="N79" s="159" t="s">
        <v>81</v>
      </c>
      <c r="O79" s="272">
        <f t="shared" ref="O79:Y79" si="159">IF(AND(ISBLANK(O6),ISBLANK(AB6)),"",O6-AB6)</f>
        <v>1612.084228</v>
      </c>
      <c r="P79" s="272">
        <f t="shared" si="159"/>
        <v>1592.625716</v>
      </c>
      <c r="Q79" s="272">
        <f t="shared" si="159"/>
        <v>1257.486949</v>
      </c>
      <c r="R79" s="272">
        <f t="shared" si="159"/>
        <v>1348.529765</v>
      </c>
      <c r="S79" s="272">
        <f t="shared" si="159"/>
        <v>-1098.052664</v>
      </c>
      <c r="T79" s="272">
        <f t="shared" si="159"/>
        <v>-1988.676645</v>
      </c>
      <c r="U79" s="272">
        <f t="shared" si="159"/>
        <v>-4264.874692</v>
      </c>
      <c r="V79" s="272">
        <f t="shared" si="159"/>
        <v>-1032.22453</v>
      </c>
      <c r="W79" s="272">
        <f t="shared" si="159"/>
        <v>-6.231164889</v>
      </c>
      <c r="X79" s="272">
        <f t="shared" si="159"/>
        <v>-635.7765215</v>
      </c>
      <c r="Y79" s="35">
        <f t="shared" si="159"/>
        <v>-3215.109559</v>
      </c>
    </row>
    <row r="80" ht="15.75" customHeight="1">
      <c r="A80" s="162" t="s">
        <v>83</v>
      </c>
      <c r="B80" s="273">
        <f t="shared" ref="B80:L80" si="160">IF(AND(ISBLANK(B7),ISBLANK(O7)),"",B7-O7)</f>
        <v>-49.85245742</v>
      </c>
      <c r="C80" s="273">
        <f t="shared" si="160"/>
        <v>-53.75990226</v>
      </c>
      <c r="D80" s="273">
        <f t="shared" si="160"/>
        <v>-19.17763494</v>
      </c>
      <c r="E80" s="273">
        <f t="shared" si="160"/>
        <v>-34.60842558</v>
      </c>
      <c r="F80" s="273">
        <f t="shared" si="160"/>
        <v>-161.066138</v>
      </c>
      <c r="G80" s="273">
        <f t="shared" si="160"/>
        <v>-170.4065529</v>
      </c>
      <c r="H80" s="273">
        <f t="shared" si="160"/>
        <v>-505.3552519</v>
      </c>
      <c r="I80" s="273">
        <f t="shared" si="160"/>
        <v>-21.99027325</v>
      </c>
      <c r="J80" s="273">
        <f t="shared" si="160"/>
        <v>-74.24</v>
      </c>
      <c r="K80" s="273" t="str">
        <f t="shared" si="160"/>
        <v/>
      </c>
      <c r="L80" s="40">
        <f t="shared" si="160"/>
        <v>-1090.456636</v>
      </c>
      <c r="N80" s="162" t="s">
        <v>83</v>
      </c>
      <c r="O80" s="273">
        <f t="shared" ref="O80:Y80" si="161">IF(AND(ISBLANK(O7),ISBLANK(AB7)),"",O7-AB7)</f>
        <v>79.4863316</v>
      </c>
      <c r="P80" s="273">
        <f t="shared" si="161"/>
        <v>104.468041</v>
      </c>
      <c r="Q80" s="273">
        <f t="shared" si="161"/>
        <v>110.8802695</v>
      </c>
      <c r="R80" s="273">
        <f t="shared" si="161"/>
        <v>214.4175837</v>
      </c>
      <c r="S80" s="273">
        <f t="shared" si="161"/>
        <v>-431.9914565</v>
      </c>
      <c r="T80" s="273">
        <f t="shared" si="161"/>
        <v>-571.5551548</v>
      </c>
      <c r="U80" s="273">
        <f t="shared" si="161"/>
        <v>-876.1060513</v>
      </c>
      <c r="V80" s="273">
        <f t="shared" si="161"/>
        <v>35.62516077</v>
      </c>
      <c r="W80" s="273">
        <f t="shared" si="161"/>
        <v>-186.06</v>
      </c>
      <c r="X80" s="273" t="str">
        <f t="shared" si="161"/>
        <v/>
      </c>
      <c r="Y80" s="40">
        <f t="shared" si="161"/>
        <v>-1520.835276</v>
      </c>
    </row>
    <row r="81" ht="15.75" customHeight="1">
      <c r="A81" s="162" t="s">
        <v>85</v>
      </c>
      <c r="B81" s="273">
        <f t="shared" ref="B81:L81" si="162">IF(AND(ISBLANK(B8),ISBLANK(O8)),"",B8-O8)</f>
        <v>-101.5194317</v>
      </c>
      <c r="C81" s="273">
        <f t="shared" si="162"/>
        <v>-48.19748098</v>
      </c>
      <c r="D81" s="273">
        <f t="shared" si="162"/>
        <v>-53.65166045</v>
      </c>
      <c r="E81" s="273">
        <f t="shared" si="162"/>
        <v>-669.5644988</v>
      </c>
      <c r="F81" s="273">
        <f t="shared" si="162"/>
        <v>-1089.373146</v>
      </c>
      <c r="G81" s="273">
        <f t="shared" si="162"/>
        <v>-1490.24732</v>
      </c>
      <c r="H81" s="273">
        <f t="shared" si="162"/>
        <v>-2304.842046</v>
      </c>
      <c r="I81" s="273">
        <f t="shared" si="162"/>
        <v>-414.7068255</v>
      </c>
      <c r="J81" s="273">
        <f t="shared" si="162"/>
        <v>-1215.783175</v>
      </c>
      <c r="K81" s="273" t="str">
        <f t="shared" si="162"/>
        <v/>
      </c>
      <c r="L81" s="40">
        <f t="shared" si="162"/>
        <v>-7387.885584</v>
      </c>
      <c r="N81" s="162" t="s">
        <v>85</v>
      </c>
      <c r="O81" s="273">
        <f t="shared" ref="O81:Y81" si="163">IF(AND(ISBLANK(O8),ISBLANK(AB8)),"",O8-AB8)</f>
        <v>152.2517633</v>
      </c>
      <c r="P81" s="273">
        <f t="shared" si="163"/>
        <v>123.3159944</v>
      </c>
      <c r="Q81" s="273">
        <f t="shared" si="163"/>
        <v>17.57074739</v>
      </c>
      <c r="R81" s="273">
        <f t="shared" si="163"/>
        <v>-18.94296411</v>
      </c>
      <c r="S81" s="273">
        <f t="shared" si="163"/>
        <v>-362.7166512</v>
      </c>
      <c r="T81" s="273">
        <f t="shared" si="163"/>
        <v>-811.1341964</v>
      </c>
      <c r="U81" s="273">
        <f t="shared" si="163"/>
        <v>-896.2898561</v>
      </c>
      <c r="V81" s="273">
        <f t="shared" si="163"/>
        <v>-1005.63</v>
      </c>
      <c r="W81" s="273">
        <f t="shared" si="163"/>
        <v>321.4257078</v>
      </c>
      <c r="X81" s="273" t="str">
        <f t="shared" si="163"/>
        <v/>
      </c>
      <c r="Y81" s="40">
        <f t="shared" si="163"/>
        <v>-2480.149455</v>
      </c>
    </row>
    <row r="82" ht="15.75" customHeight="1">
      <c r="A82" s="162" t="s">
        <v>87</v>
      </c>
      <c r="B82" s="273">
        <f t="shared" ref="B82:L82" si="164">IF(AND(ISBLANK(B9),ISBLANK(O9)),"",B9-O9)</f>
        <v>-45.99421748</v>
      </c>
      <c r="C82" s="273">
        <f t="shared" si="164"/>
        <v>-14.57965684</v>
      </c>
      <c r="D82" s="273">
        <f t="shared" si="164"/>
        <v>-108.78113</v>
      </c>
      <c r="E82" s="273">
        <f t="shared" si="164"/>
        <v>-388.3696049</v>
      </c>
      <c r="F82" s="273">
        <f t="shared" si="164"/>
        <v>-187.1066465</v>
      </c>
      <c r="G82" s="273">
        <f t="shared" si="164"/>
        <v>-459.8852718</v>
      </c>
      <c r="H82" s="273">
        <f t="shared" si="164"/>
        <v>725.6966855</v>
      </c>
      <c r="I82" s="273">
        <f t="shared" si="164"/>
        <v>-169.0922023</v>
      </c>
      <c r="J82" s="273">
        <f t="shared" si="164"/>
        <v>186.5185714</v>
      </c>
      <c r="K82" s="273" t="str">
        <f t="shared" si="164"/>
        <v/>
      </c>
      <c r="L82" s="40">
        <f t="shared" si="164"/>
        <v>-461.5934727</v>
      </c>
      <c r="N82" s="162" t="s">
        <v>87</v>
      </c>
      <c r="O82" s="273">
        <f t="shared" ref="O82:Y82" si="165">IF(AND(ISBLANK(O9),ISBLANK(AB9)),"",O9-AB9)</f>
        <v>122.1465551</v>
      </c>
      <c r="P82" s="273">
        <f t="shared" si="165"/>
        <v>100.3872089</v>
      </c>
      <c r="Q82" s="273">
        <f t="shared" si="165"/>
        <v>67.81946291</v>
      </c>
      <c r="R82" s="273">
        <f t="shared" si="165"/>
        <v>-186.8871172</v>
      </c>
      <c r="S82" s="273">
        <f t="shared" si="165"/>
        <v>-505.7261826</v>
      </c>
      <c r="T82" s="273">
        <f t="shared" si="165"/>
        <v>-675.5520164</v>
      </c>
      <c r="U82" s="273">
        <f t="shared" si="165"/>
        <v>-957.4157805</v>
      </c>
      <c r="V82" s="273">
        <f t="shared" si="165"/>
        <v>-491.5613774</v>
      </c>
      <c r="W82" s="273">
        <f t="shared" si="165"/>
        <v>450.0664286</v>
      </c>
      <c r="X82" s="273" t="str">
        <f t="shared" si="165"/>
        <v/>
      </c>
      <c r="Y82" s="40">
        <f t="shared" si="165"/>
        <v>-2076.722819</v>
      </c>
    </row>
    <row r="83" ht="15.75" customHeight="1">
      <c r="A83" s="162" t="s">
        <v>89</v>
      </c>
      <c r="B83" s="273">
        <f t="shared" ref="B83:L83" si="166">IF(AND(ISBLANK(B10),ISBLANK(O10)),"",B10-O10)</f>
        <v>-32.79327437</v>
      </c>
      <c r="C83" s="273">
        <f t="shared" si="166"/>
        <v>2.328411041</v>
      </c>
      <c r="D83" s="273">
        <f t="shared" si="166"/>
        <v>-11.08444227</v>
      </c>
      <c r="E83" s="273">
        <f t="shared" si="166"/>
        <v>-210.7383035</v>
      </c>
      <c r="F83" s="273">
        <f t="shared" si="166"/>
        <v>-85.88520015</v>
      </c>
      <c r="G83" s="273">
        <f t="shared" si="166"/>
        <v>-644.4666525</v>
      </c>
      <c r="H83" s="273">
        <f t="shared" si="166"/>
        <v>47.71866706</v>
      </c>
      <c r="I83" s="273">
        <f t="shared" si="166"/>
        <v>-447.261081</v>
      </c>
      <c r="J83" s="273">
        <f t="shared" si="166"/>
        <v>189.42</v>
      </c>
      <c r="K83" s="273" t="str">
        <f t="shared" si="166"/>
        <v/>
      </c>
      <c r="L83" s="40">
        <f t="shared" si="166"/>
        <v>-1192.761876</v>
      </c>
      <c r="N83" s="162" t="s">
        <v>89</v>
      </c>
      <c r="O83" s="273">
        <f t="shared" ref="O83:Y83" si="167">IF(AND(ISBLANK(O10),ISBLANK(AB10)),"",O10-AB10)</f>
        <v>95.7638458</v>
      </c>
      <c r="P83" s="273">
        <f t="shared" si="167"/>
        <v>76.32820006</v>
      </c>
      <c r="Q83" s="273">
        <f t="shared" si="167"/>
        <v>67.32333479</v>
      </c>
      <c r="R83" s="273">
        <f t="shared" si="167"/>
        <v>-9.694825394</v>
      </c>
      <c r="S83" s="273">
        <f t="shared" si="167"/>
        <v>-413.831122</v>
      </c>
      <c r="T83" s="273">
        <f t="shared" si="167"/>
        <v>-1294.797885</v>
      </c>
      <c r="U83" s="273">
        <f t="shared" si="167"/>
        <v>-1200.559616</v>
      </c>
      <c r="V83" s="273">
        <f t="shared" si="167"/>
        <v>-557.5315624</v>
      </c>
      <c r="W83" s="273">
        <f t="shared" si="167"/>
        <v>142.21</v>
      </c>
      <c r="X83" s="273">
        <f t="shared" si="167"/>
        <v>-603.9</v>
      </c>
      <c r="Y83" s="40">
        <f t="shared" si="167"/>
        <v>-3698.689629</v>
      </c>
    </row>
    <row r="84" ht="15.75" customHeight="1">
      <c r="A84" s="162" t="s">
        <v>91</v>
      </c>
      <c r="B84" s="273">
        <f t="shared" ref="B84:L84" si="168">IF(AND(ISBLANK(B11),ISBLANK(O11)),"",B11-O11)</f>
        <v>-101.7313948</v>
      </c>
      <c r="C84" s="273">
        <f t="shared" si="168"/>
        <v>-98.01582724</v>
      </c>
      <c r="D84" s="273">
        <f t="shared" si="168"/>
        <v>-124.7946634</v>
      </c>
      <c r="E84" s="273">
        <f t="shared" si="168"/>
        <v>-526.9722319</v>
      </c>
      <c r="F84" s="273">
        <f t="shared" si="168"/>
        <v>-1041.003641</v>
      </c>
      <c r="G84" s="273">
        <f t="shared" si="168"/>
        <v>-1520.058357</v>
      </c>
      <c r="H84" s="273">
        <f t="shared" si="168"/>
        <v>-1702.967701</v>
      </c>
      <c r="I84" s="273">
        <f t="shared" si="168"/>
        <v>-364.897418</v>
      </c>
      <c r="J84" s="273">
        <f t="shared" si="168"/>
        <v>-90.4069214</v>
      </c>
      <c r="K84" s="273" t="str">
        <f t="shared" si="168"/>
        <v/>
      </c>
      <c r="L84" s="40">
        <f t="shared" si="168"/>
        <v>-5570.848156</v>
      </c>
      <c r="N84" s="162" t="s">
        <v>91</v>
      </c>
      <c r="O84" s="273">
        <f t="shared" ref="O84:Y84" si="169">IF(AND(ISBLANK(O11),ISBLANK(AB11)),"",O11-AB11)</f>
        <v>146.600492</v>
      </c>
      <c r="P84" s="273">
        <f t="shared" si="169"/>
        <v>160.2404512</v>
      </c>
      <c r="Q84" s="273">
        <f t="shared" si="169"/>
        <v>29.06304676</v>
      </c>
      <c r="R84" s="273">
        <f t="shared" si="169"/>
        <v>-53.58524424</v>
      </c>
      <c r="S84" s="273">
        <f t="shared" si="169"/>
        <v>-437.1349013</v>
      </c>
      <c r="T84" s="273">
        <f t="shared" si="169"/>
        <v>-1050.411067</v>
      </c>
      <c r="U84" s="273">
        <f t="shared" si="169"/>
        <v>-1094.668746</v>
      </c>
      <c r="V84" s="273">
        <f t="shared" si="169"/>
        <v>-418.3445111</v>
      </c>
      <c r="W84" s="273">
        <f t="shared" si="169"/>
        <v>1027.831921</v>
      </c>
      <c r="X84" s="273" t="str">
        <f t="shared" si="169"/>
        <v/>
      </c>
      <c r="Y84" s="40">
        <f t="shared" si="169"/>
        <v>-1690.408558</v>
      </c>
    </row>
    <row r="85" ht="15.75" customHeight="1">
      <c r="A85" s="162" t="s">
        <v>93</v>
      </c>
      <c r="B85" s="273">
        <f t="shared" ref="B85:L85" si="170">IF(AND(ISBLANK(B12),ISBLANK(O12)),"",B12-O12)</f>
        <v>-128.6177129</v>
      </c>
      <c r="C85" s="273">
        <f t="shared" si="170"/>
        <v>-22.34676692</v>
      </c>
      <c r="D85" s="273">
        <f t="shared" si="170"/>
        <v>32.73610624</v>
      </c>
      <c r="E85" s="273">
        <f t="shared" si="170"/>
        <v>-318.5951198</v>
      </c>
      <c r="F85" s="273">
        <f t="shared" si="170"/>
        <v>-424.9348168</v>
      </c>
      <c r="G85" s="273">
        <f t="shared" si="170"/>
        <v>-719.6680661</v>
      </c>
      <c r="H85" s="273">
        <f t="shared" si="170"/>
        <v>-615.6358414</v>
      </c>
      <c r="I85" s="273">
        <f t="shared" si="170"/>
        <v>63.92976859</v>
      </c>
      <c r="J85" s="273">
        <f t="shared" si="170"/>
        <v>186.0018166</v>
      </c>
      <c r="K85" s="273" t="str">
        <f t="shared" si="170"/>
        <v/>
      </c>
      <c r="L85" s="40">
        <f t="shared" si="170"/>
        <v>-1947.130632</v>
      </c>
      <c r="N85" s="162" t="s">
        <v>93</v>
      </c>
      <c r="O85" s="273">
        <f t="shared" ref="O85:Y85" si="171">IF(AND(ISBLANK(O12),ISBLANK(AB12)),"",O12-AB12)</f>
        <v>244.2241155</v>
      </c>
      <c r="P85" s="273">
        <f t="shared" si="171"/>
        <v>212.3992967</v>
      </c>
      <c r="Q85" s="273">
        <f t="shared" si="171"/>
        <v>68.23067848</v>
      </c>
      <c r="R85" s="273">
        <f t="shared" si="171"/>
        <v>-93.28539026</v>
      </c>
      <c r="S85" s="273">
        <f t="shared" si="171"/>
        <v>-556.4565822</v>
      </c>
      <c r="T85" s="273">
        <f t="shared" si="171"/>
        <v>-1719.604734</v>
      </c>
      <c r="U85" s="273">
        <f t="shared" si="171"/>
        <v>-2445.949969</v>
      </c>
      <c r="V85" s="273">
        <f t="shared" si="171"/>
        <v>201.3281116</v>
      </c>
      <c r="W85" s="273">
        <f t="shared" si="171"/>
        <v>-766.0600768</v>
      </c>
      <c r="X85" s="273" t="str">
        <f t="shared" si="171"/>
        <v/>
      </c>
      <c r="Y85" s="40">
        <f t="shared" si="171"/>
        <v>-4855.17455</v>
      </c>
    </row>
    <row r="86" ht="15.75" customHeight="1">
      <c r="A86" s="162" t="s">
        <v>95</v>
      </c>
      <c r="B86" s="273">
        <f t="shared" ref="B86:L86" si="172">IF(AND(ISBLANK(B13),ISBLANK(O13)),"",B13-O13)</f>
        <v>-78.06608698</v>
      </c>
      <c r="C86" s="273">
        <f t="shared" si="172"/>
        <v>-77.17139718</v>
      </c>
      <c r="D86" s="273">
        <f t="shared" si="172"/>
        <v>-150.9547021</v>
      </c>
      <c r="E86" s="273">
        <f t="shared" si="172"/>
        <v>-521.0435015</v>
      </c>
      <c r="F86" s="273">
        <f t="shared" si="172"/>
        <v>-563.360406</v>
      </c>
      <c r="G86" s="273">
        <f t="shared" si="172"/>
        <v>-1004.239826</v>
      </c>
      <c r="H86" s="273">
        <f t="shared" si="172"/>
        <v>-724.2814033</v>
      </c>
      <c r="I86" s="273">
        <f t="shared" si="172"/>
        <v>-9.992430333</v>
      </c>
      <c r="J86" s="273">
        <f t="shared" si="172"/>
        <v>-248.8204836</v>
      </c>
      <c r="K86" s="273">
        <f t="shared" si="172"/>
        <v>-1722.681265</v>
      </c>
      <c r="L86" s="40">
        <f t="shared" si="172"/>
        <v>-5100.611503</v>
      </c>
      <c r="N86" s="162" t="s">
        <v>95</v>
      </c>
      <c r="O86" s="273">
        <f t="shared" ref="O86:Y86" si="173">IF(AND(ISBLANK(O13),ISBLANK(AB13)),"",O13-AB13)</f>
        <v>196.5161259</v>
      </c>
      <c r="P86" s="273">
        <f t="shared" si="173"/>
        <v>255.1124386</v>
      </c>
      <c r="Q86" s="273">
        <f t="shared" si="173"/>
        <v>136.6532221</v>
      </c>
      <c r="R86" s="273">
        <f t="shared" si="173"/>
        <v>-95.50727108</v>
      </c>
      <c r="S86" s="273">
        <f t="shared" si="173"/>
        <v>-82.8038852</v>
      </c>
      <c r="T86" s="273">
        <f t="shared" si="173"/>
        <v>-151.056699</v>
      </c>
      <c r="U86" s="273">
        <f t="shared" si="173"/>
        <v>-135.2150468</v>
      </c>
      <c r="V86" s="273">
        <f t="shared" si="173"/>
        <v>114.9698367</v>
      </c>
      <c r="W86" s="273">
        <f t="shared" si="173"/>
        <v>-702.6151202</v>
      </c>
      <c r="X86" s="273">
        <f t="shared" si="173"/>
        <v>1016.51809</v>
      </c>
      <c r="Y86" s="40">
        <f t="shared" si="173"/>
        <v>552.5716915</v>
      </c>
    </row>
    <row r="87" ht="15.75" customHeight="1">
      <c r="A87" s="162" t="s">
        <v>97</v>
      </c>
      <c r="B87" s="273">
        <f t="shared" ref="B87:L87" si="174">IF(AND(ISBLANK(B14),ISBLANK(O14)),"",B14-O14)</f>
        <v>-150.0832471</v>
      </c>
      <c r="C87" s="273">
        <f t="shared" si="174"/>
        <v>62.54425377</v>
      </c>
      <c r="D87" s="273">
        <f t="shared" si="174"/>
        <v>-10.34315646</v>
      </c>
      <c r="E87" s="273">
        <f t="shared" si="174"/>
        <v>135.4882834</v>
      </c>
      <c r="F87" s="273">
        <f t="shared" si="174"/>
        <v>407.1414085</v>
      </c>
      <c r="G87" s="273">
        <f t="shared" si="174"/>
        <v>1100.94224</v>
      </c>
      <c r="H87" s="273">
        <f t="shared" si="174"/>
        <v>887.9023107</v>
      </c>
      <c r="I87" s="273">
        <f t="shared" si="174"/>
        <v>760.2605293</v>
      </c>
      <c r="J87" s="273">
        <f t="shared" si="174"/>
        <v>-1092.295186</v>
      </c>
      <c r="K87" s="273">
        <f t="shared" si="174"/>
        <v>421.7483333</v>
      </c>
      <c r="L87" s="40">
        <f t="shared" si="174"/>
        <v>2523.30577</v>
      </c>
      <c r="N87" s="162" t="s">
        <v>97</v>
      </c>
      <c r="O87" s="273">
        <f t="shared" ref="O87:Y87" si="175">IF(AND(ISBLANK(O14),ISBLANK(AB14)),"",O14-AB14)</f>
        <v>339.4205982</v>
      </c>
      <c r="P87" s="273">
        <f t="shared" si="175"/>
        <v>285.2143152</v>
      </c>
      <c r="Q87" s="273">
        <f t="shared" si="175"/>
        <v>167.0486576</v>
      </c>
      <c r="R87" s="273">
        <f t="shared" si="175"/>
        <v>-92.33934641</v>
      </c>
      <c r="S87" s="273">
        <f t="shared" si="175"/>
        <v>-799.9273186</v>
      </c>
      <c r="T87" s="273">
        <f t="shared" si="175"/>
        <v>-1569.376751</v>
      </c>
      <c r="U87" s="273">
        <f t="shared" si="175"/>
        <v>-1739.526616</v>
      </c>
      <c r="V87" s="273">
        <f t="shared" si="175"/>
        <v>-89.16588306</v>
      </c>
      <c r="W87" s="273">
        <f t="shared" si="175"/>
        <v>-255.0285404</v>
      </c>
      <c r="X87" s="273">
        <f t="shared" si="175"/>
        <v>644.1</v>
      </c>
      <c r="Y87" s="40">
        <f t="shared" si="175"/>
        <v>-3109.580884</v>
      </c>
    </row>
    <row r="88" ht="15.75" customHeight="1">
      <c r="A88" s="162" t="s">
        <v>99</v>
      </c>
      <c r="B88" s="273">
        <f t="shared" ref="B88:L88" si="176">IF(AND(ISBLANK(B15),ISBLANK(O15)),"",B15-O15)</f>
        <v>-62.59773853</v>
      </c>
      <c r="C88" s="273">
        <f t="shared" si="176"/>
        <v>13.4335943</v>
      </c>
      <c r="D88" s="273">
        <f t="shared" si="176"/>
        <v>-4.958306541</v>
      </c>
      <c r="E88" s="273">
        <f t="shared" si="176"/>
        <v>-178.3233949</v>
      </c>
      <c r="F88" s="273">
        <f t="shared" si="176"/>
        <v>-702.8953132</v>
      </c>
      <c r="G88" s="273">
        <f t="shared" si="176"/>
        <v>-1125.024125</v>
      </c>
      <c r="H88" s="273">
        <f t="shared" si="176"/>
        <v>-1224.290734</v>
      </c>
      <c r="I88" s="273">
        <f t="shared" si="176"/>
        <v>-261.8348667</v>
      </c>
      <c r="J88" s="273">
        <f t="shared" si="176"/>
        <v>-299.5825458</v>
      </c>
      <c r="K88" s="273">
        <f t="shared" si="176"/>
        <v>-1211.505</v>
      </c>
      <c r="L88" s="40">
        <f t="shared" si="176"/>
        <v>-5057.578431</v>
      </c>
      <c r="N88" s="162" t="s">
        <v>99</v>
      </c>
      <c r="O88" s="273">
        <f t="shared" ref="O88:Y88" si="177">IF(AND(ISBLANK(O15),ISBLANK(AB15)),"",O15-AB15)</f>
        <v>165.9687688</v>
      </c>
      <c r="P88" s="273">
        <f t="shared" si="177"/>
        <v>124.5179551</v>
      </c>
      <c r="Q88" s="273">
        <f t="shared" si="177"/>
        <v>114.5798706</v>
      </c>
      <c r="R88" s="273">
        <f t="shared" si="177"/>
        <v>138.6773593</v>
      </c>
      <c r="S88" s="273">
        <f t="shared" si="177"/>
        <v>-205.7687241</v>
      </c>
      <c r="T88" s="273">
        <f t="shared" si="177"/>
        <v>-797.1276568</v>
      </c>
      <c r="U88" s="273">
        <f t="shared" si="177"/>
        <v>-1133.759889</v>
      </c>
      <c r="V88" s="273">
        <f t="shared" si="177"/>
        <v>-737.104705</v>
      </c>
      <c r="W88" s="273">
        <f t="shared" si="177"/>
        <v>-153.19</v>
      </c>
      <c r="X88" s="273">
        <f t="shared" si="177"/>
        <v>1211.505</v>
      </c>
      <c r="Y88" s="40">
        <f t="shared" si="177"/>
        <v>-1271.702021</v>
      </c>
    </row>
    <row r="89" ht="15.75" customHeight="1">
      <c r="A89" s="162" t="s">
        <v>101</v>
      </c>
      <c r="B89" s="273">
        <f t="shared" ref="B89:L89" si="178">IF(AND(ISBLANK(B16),ISBLANK(O16)),"",B16-O16)</f>
        <v>-97.14572415</v>
      </c>
      <c r="C89" s="273">
        <f t="shared" si="178"/>
        <v>-49.40448539</v>
      </c>
      <c r="D89" s="273">
        <f t="shared" si="178"/>
        <v>-111.9384356</v>
      </c>
      <c r="E89" s="273">
        <f t="shared" si="178"/>
        <v>-234.5504425</v>
      </c>
      <c r="F89" s="273">
        <f t="shared" si="178"/>
        <v>206.3139959</v>
      </c>
      <c r="G89" s="273">
        <f t="shared" si="178"/>
        <v>-343.1283703</v>
      </c>
      <c r="H89" s="273">
        <f t="shared" si="178"/>
        <v>318.2969836</v>
      </c>
      <c r="I89" s="273">
        <f t="shared" si="178"/>
        <v>-203.085</v>
      </c>
      <c r="J89" s="273">
        <f t="shared" si="178"/>
        <v>-106.4</v>
      </c>
      <c r="K89" s="273" t="str">
        <f t="shared" si="178"/>
        <v/>
      </c>
      <c r="L89" s="40">
        <f t="shared" si="178"/>
        <v>-621.0414784</v>
      </c>
      <c r="N89" s="162" t="s">
        <v>101</v>
      </c>
      <c r="O89" s="273">
        <f t="shared" ref="O89:Y89" si="179">IF(AND(ISBLANK(O16),ISBLANK(AB16)),"",O16-AB16)</f>
        <v>259.8927777</v>
      </c>
      <c r="P89" s="273">
        <f t="shared" si="179"/>
        <v>320.8930784</v>
      </c>
      <c r="Q89" s="273">
        <f t="shared" si="179"/>
        <v>190.1409201</v>
      </c>
      <c r="R89" s="273">
        <f t="shared" si="179"/>
        <v>-154.1806891</v>
      </c>
      <c r="S89" s="273">
        <f t="shared" si="179"/>
        <v>-587.595684</v>
      </c>
      <c r="T89" s="273">
        <f t="shared" si="179"/>
        <v>-2278.282537</v>
      </c>
      <c r="U89" s="273">
        <f t="shared" si="179"/>
        <v>-2549.164699</v>
      </c>
      <c r="V89" s="273">
        <f t="shared" si="179"/>
        <v>-663.536218</v>
      </c>
      <c r="W89" s="273">
        <f t="shared" si="179"/>
        <v>67.68</v>
      </c>
      <c r="X89" s="273" t="str">
        <f t="shared" si="179"/>
        <v/>
      </c>
      <c r="Y89" s="40">
        <f t="shared" si="179"/>
        <v>-5394.153051</v>
      </c>
    </row>
    <row r="90" ht="15.75" customHeight="1">
      <c r="A90" s="162" t="s">
        <v>103</v>
      </c>
      <c r="B90" s="273">
        <f t="shared" ref="B90:L90" si="180">IF(AND(ISBLANK(B17),ISBLANK(O17)),"",B17-O17)</f>
        <v>-202.7589</v>
      </c>
      <c r="C90" s="273">
        <f t="shared" si="180"/>
        <v>-57.65244502</v>
      </c>
      <c r="D90" s="273">
        <f t="shared" si="180"/>
        <v>36.51350201</v>
      </c>
      <c r="E90" s="273">
        <f t="shared" si="180"/>
        <v>492.2644683</v>
      </c>
      <c r="F90" s="273">
        <f t="shared" si="180"/>
        <v>-52.12563344</v>
      </c>
      <c r="G90" s="273">
        <f t="shared" si="180"/>
        <v>310.4433734</v>
      </c>
      <c r="H90" s="273">
        <f t="shared" si="180"/>
        <v>65.59681479</v>
      </c>
      <c r="I90" s="273">
        <f t="shared" si="180"/>
        <v>1092.687828</v>
      </c>
      <c r="J90" s="273">
        <f t="shared" si="180"/>
        <v>292.6616258</v>
      </c>
      <c r="K90" s="273">
        <f t="shared" si="180"/>
        <v>-968.9265473</v>
      </c>
      <c r="L90" s="40">
        <f t="shared" si="180"/>
        <v>1008.704086</v>
      </c>
      <c r="N90" s="162" t="s">
        <v>103</v>
      </c>
      <c r="O90" s="273">
        <f t="shared" ref="O90:Y90" si="181">IF(AND(ISBLANK(O17),ISBLANK(AB17)),"",O17-AB17)</f>
        <v>552.3938516</v>
      </c>
      <c r="P90" s="273">
        <f t="shared" si="181"/>
        <v>525.220516</v>
      </c>
      <c r="Q90" s="273">
        <f t="shared" si="181"/>
        <v>259.5632896</v>
      </c>
      <c r="R90" s="273">
        <f t="shared" si="181"/>
        <v>10.93948281</v>
      </c>
      <c r="S90" s="273">
        <f t="shared" si="181"/>
        <v>-275.9156092</v>
      </c>
      <c r="T90" s="273">
        <f t="shared" si="181"/>
        <v>-1678.536953</v>
      </c>
      <c r="U90" s="273">
        <f t="shared" si="181"/>
        <v>-711.3177317</v>
      </c>
      <c r="V90" s="273">
        <f t="shared" si="181"/>
        <v>-590.5208153</v>
      </c>
      <c r="W90" s="273">
        <f t="shared" si="181"/>
        <v>-657.3190352</v>
      </c>
      <c r="X90" s="273">
        <f t="shared" si="181"/>
        <v>1164.540409</v>
      </c>
      <c r="Y90" s="40">
        <f t="shared" si="181"/>
        <v>-1400.952595</v>
      </c>
    </row>
    <row r="91" ht="15.75" customHeight="1">
      <c r="A91" s="162" t="s">
        <v>105</v>
      </c>
      <c r="B91" s="273">
        <f t="shared" ref="B91:L91" si="182">IF(AND(ISBLANK(B18),ISBLANK(O18)),"",B18-O18)</f>
        <v>-46.64641694</v>
      </c>
      <c r="C91" s="273">
        <f t="shared" si="182"/>
        <v>-13.56319723</v>
      </c>
      <c r="D91" s="273">
        <f t="shared" si="182"/>
        <v>-98.98580667</v>
      </c>
      <c r="E91" s="273">
        <f t="shared" si="182"/>
        <v>-76.64587608</v>
      </c>
      <c r="F91" s="273">
        <f t="shared" si="182"/>
        <v>-470.54609</v>
      </c>
      <c r="G91" s="273">
        <f t="shared" si="182"/>
        <v>-562.0681636</v>
      </c>
      <c r="H91" s="273">
        <f t="shared" si="182"/>
        <v>-601.9269017</v>
      </c>
      <c r="I91" s="273">
        <f t="shared" si="182"/>
        <v>-112.4392364</v>
      </c>
      <c r="J91" s="273">
        <f t="shared" si="182"/>
        <v>-49.45</v>
      </c>
      <c r="K91" s="273" t="str">
        <f t="shared" si="182"/>
        <v/>
      </c>
      <c r="L91" s="40">
        <f t="shared" si="182"/>
        <v>-2032.271689</v>
      </c>
      <c r="N91" s="162" t="s">
        <v>105</v>
      </c>
      <c r="O91" s="273">
        <f t="shared" ref="O91:Y91" si="183">IF(AND(ISBLANK(O18),ISBLANK(AB18)),"",O18-AB18)</f>
        <v>117.3421924</v>
      </c>
      <c r="P91" s="273">
        <f t="shared" si="183"/>
        <v>121.3697847</v>
      </c>
      <c r="Q91" s="273">
        <f t="shared" si="183"/>
        <v>78.07069204</v>
      </c>
      <c r="R91" s="273">
        <f t="shared" si="183"/>
        <v>-78.19244003</v>
      </c>
      <c r="S91" s="273">
        <f t="shared" si="183"/>
        <v>-175.5829709</v>
      </c>
      <c r="T91" s="273">
        <f t="shared" si="183"/>
        <v>-340.2044123</v>
      </c>
      <c r="U91" s="273">
        <f t="shared" si="183"/>
        <v>-505.851154</v>
      </c>
      <c r="V91" s="273">
        <f t="shared" si="183"/>
        <v>-230.13</v>
      </c>
      <c r="W91" s="273">
        <f t="shared" si="183"/>
        <v>-436.335</v>
      </c>
      <c r="X91" s="273" t="str">
        <f t="shared" si="183"/>
        <v/>
      </c>
      <c r="Y91" s="40">
        <f t="shared" si="183"/>
        <v>-1449.513308</v>
      </c>
    </row>
    <row r="92" ht="15.75" customHeight="1">
      <c r="A92" s="162" t="s">
        <v>110</v>
      </c>
      <c r="B92" s="273">
        <f t="shared" ref="B92:L92" si="184">IF(AND(ISBLANK(B19),ISBLANK(O19)),"",B19-O19)</f>
        <v>-46.72846359</v>
      </c>
      <c r="C92" s="273">
        <f t="shared" si="184"/>
        <v>-20.86165624</v>
      </c>
      <c r="D92" s="273">
        <f t="shared" si="184"/>
        <v>-61.77487052</v>
      </c>
      <c r="E92" s="273">
        <f t="shared" si="184"/>
        <v>-132.3609638</v>
      </c>
      <c r="F92" s="273">
        <f t="shared" si="184"/>
        <v>-701.8541273</v>
      </c>
      <c r="G92" s="273">
        <f t="shared" si="184"/>
        <v>-657.3503098</v>
      </c>
      <c r="H92" s="273">
        <f t="shared" si="184"/>
        <v>-331.2617388</v>
      </c>
      <c r="I92" s="273">
        <f t="shared" si="184"/>
        <v>-613.1799118</v>
      </c>
      <c r="J92" s="273">
        <f t="shared" si="184"/>
        <v>-414.3710394</v>
      </c>
      <c r="K92" s="273">
        <f t="shared" si="184"/>
        <v>584.69</v>
      </c>
      <c r="L92" s="40">
        <f t="shared" si="184"/>
        <v>-2395.053081</v>
      </c>
      <c r="N92" s="162" t="s">
        <v>110</v>
      </c>
      <c r="O92" s="273">
        <f t="shared" ref="O92:Y92" si="185">IF(AND(ISBLANK(O19),ISBLANK(AB19)),"",O19-AB19)</f>
        <v>183.0798696</v>
      </c>
      <c r="P92" s="273">
        <f t="shared" si="185"/>
        <v>182.8511732</v>
      </c>
      <c r="Q92" s="273">
        <f t="shared" si="185"/>
        <v>125.3174755</v>
      </c>
      <c r="R92" s="273">
        <f t="shared" si="185"/>
        <v>-30.39163155</v>
      </c>
      <c r="S92" s="273">
        <f t="shared" si="185"/>
        <v>-653.608394</v>
      </c>
      <c r="T92" s="273">
        <f t="shared" si="185"/>
        <v>-920.7348482</v>
      </c>
      <c r="U92" s="273">
        <f t="shared" si="185"/>
        <v>-1721.397602</v>
      </c>
      <c r="V92" s="273">
        <f t="shared" si="185"/>
        <v>-626.8330369</v>
      </c>
      <c r="W92" s="273">
        <f t="shared" si="185"/>
        <v>-134.5639406</v>
      </c>
      <c r="X92" s="273">
        <f t="shared" si="185"/>
        <v>252.04</v>
      </c>
      <c r="Y92" s="40">
        <f t="shared" si="185"/>
        <v>-3344.240935</v>
      </c>
    </row>
    <row r="93" ht="15.75" customHeight="1">
      <c r="A93" s="171" t="s">
        <v>113</v>
      </c>
      <c r="B93" s="276">
        <f t="shared" ref="B93:L93" si="186">IF(AND(ISBLANK(B20),ISBLANK(O20)),"",B20-O20)</f>
        <v>-63.54113147</v>
      </c>
      <c r="C93" s="276">
        <f t="shared" si="186"/>
        <v>-0.4703193402</v>
      </c>
      <c r="D93" s="276">
        <f t="shared" si="186"/>
        <v>-4.640527106</v>
      </c>
      <c r="E93" s="276">
        <f t="shared" si="186"/>
        <v>99.1379893</v>
      </c>
      <c r="F93" s="276">
        <f t="shared" si="186"/>
        <v>921.8239436</v>
      </c>
      <c r="G93" s="276">
        <f t="shared" si="186"/>
        <v>548.1691393</v>
      </c>
      <c r="H93" s="276">
        <f t="shared" si="186"/>
        <v>1943.144772</v>
      </c>
      <c r="I93" s="276">
        <f t="shared" si="186"/>
        <v>133.4687767</v>
      </c>
      <c r="J93" s="276">
        <f t="shared" si="186"/>
        <v>80.97176576</v>
      </c>
      <c r="K93" s="276">
        <f t="shared" si="186"/>
        <v>36.51</v>
      </c>
      <c r="L93" s="59">
        <f t="shared" si="186"/>
        <v>3694.574409</v>
      </c>
      <c r="N93" s="171" t="s">
        <v>113</v>
      </c>
      <c r="O93" s="276">
        <f t="shared" ref="O93:Y93" si="187">IF(AND(ISBLANK(O20),ISBLANK(AB20)),"",O20-AB20)</f>
        <v>224.5267256</v>
      </c>
      <c r="P93" s="276">
        <f t="shared" si="187"/>
        <v>243.726802</v>
      </c>
      <c r="Q93" s="276">
        <f t="shared" si="187"/>
        <v>134.5860209</v>
      </c>
      <c r="R93" s="276">
        <f t="shared" si="187"/>
        <v>-34.87500675</v>
      </c>
      <c r="S93" s="276">
        <f t="shared" si="187"/>
        <v>-117.1711001</v>
      </c>
      <c r="T93" s="276">
        <f t="shared" si="187"/>
        <v>468.6611687</v>
      </c>
      <c r="U93" s="276">
        <f t="shared" si="187"/>
        <v>-360.1905764</v>
      </c>
      <c r="V93" s="276">
        <f t="shared" si="187"/>
        <v>-552.7699993</v>
      </c>
      <c r="W93" s="276">
        <f t="shared" si="187"/>
        <v>-555.0681273</v>
      </c>
      <c r="X93" s="276">
        <f t="shared" si="187"/>
        <v>523.65</v>
      </c>
      <c r="Y93" s="59">
        <f t="shared" si="187"/>
        <v>-24.92409262</v>
      </c>
    </row>
    <row r="94" ht="15.75" customHeight="1">
      <c r="A94" s="189" t="s">
        <v>13</v>
      </c>
      <c r="B94" s="338">
        <f t="shared" ref="B94:L94" si="188">IF(AND(ISBLANK(B21),ISBLANK(O21)),"",B21-O21)</f>
        <v>-2133.453836</v>
      </c>
      <c r="C94" s="338">
        <f t="shared" si="188"/>
        <v>-873.7392846</v>
      </c>
      <c r="D94" s="338">
        <f t="shared" si="188"/>
        <v>-1446.90702</v>
      </c>
      <c r="E94" s="338">
        <f t="shared" si="188"/>
        <v>-3707.789031</v>
      </c>
      <c r="F94" s="338">
        <f t="shared" si="188"/>
        <v>-5305.667779</v>
      </c>
      <c r="G94" s="338">
        <f t="shared" si="188"/>
        <v>-9132.725846</v>
      </c>
      <c r="H94" s="338">
        <f t="shared" si="188"/>
        <v>-5763.006574</v>
      </c>
      <c r="I94" s="338">
        <f t="shared" si="188"/>
        <v>-916.4040015</v>
      </c>
      <c r="J94" s="338">
        <f t="shared" si="188"/>
        <v>-4338.697846</v>
      </c>
      <c r="K94" s="338">
        <f t="shared" si="188"/>
        <v>-3525.715948</v>
      </c>
      <c r="L94" s="68">
        <f t="shared" si="188"/>
        <v>-37144.10717</v>
      </c>
      <c r="N94" s="189" t="s">
        <v>13</v>
      </c>
      <c r="O94" s="338">
        <f t="shared" ref="O94:Y94" si="189">IF(AND(ISBLANK(O21),ISBLANK(AB21)),"",O21-AB21)</f>
        <v>4491.698241</v>
      </c>
      <c r="P94" s="338">
        <f t="shared" si="189"/>
        <v>4428.670971</v>
      </c>
      <c r="Q94" s="338">
        <f t="shared" si="189"/>
        <v>2824.334637</v>
      </c>
      <c r="R94" s="338">
        <f t="shared" si="189"/>
        <v>864.6822649</v>
      </c>
      <c r="S94" s="338">
        <f t="shared" si="189"/>
        <v>-6704.283245</v>
      </c>
      <c r="T94" s="338">
        <f t="shared" si="189"/>
        <v>-15378.39039</v>
      </c>
      <c r="U94" s="338">
        <f t="shared" si="189"/>
        <v>-20592.28803</v>
      </c>
      <c r="V94" s="338">
        <f t="shared" si="189"/>
        <v>-6643.42953</v>
      </c>
      <c r="W94" s="338">
        <f t="shared" si="189"/>
        <v>-1843.256948</v>
      </c>
      <c r="X94" s="338">
        <f t="shared" si="189"/>
        <v>3572.676978</v>
      </c>
      <c r="Y94" s="68">
        <f t="shared" si="189"/>
        <v>-34979.58504</v>
      </c>
    </row>
    <row r="95" ht="15.75" customHeight="1"/>
    <row r="96" ht="15.75" customHeight="1">
      <c r="A96" s="140" t="s">
        <v>72</v>
      </c>
      <c r="N96" s="140" t="s">
        <v>73</v>
      </c>
    </row>
    <row r="97" ht="15.75" customHeight="1">
      <c r="A97" s="145"/>
      <c r="B97" s="146" t="s">
        <v>25</v>
      </c>
      <c r="C97" s="146" t="s">
        <v>28</v>
      </c>
      <c r="D97" s="146" t="s">
        <v>29</v>
      </c>
      <c r="E97" s="146" t="s">
        <v>30</v>
      </c>
      <c r="F97" s="146" t="s">
        <v>31</v>
      </c>
      <c r="G97" s="146" t="s">
        <v>32</v>
      </c>
      <c r="H97" s="146" t="s">
        <v>33</v>
      </c>
      <c r="I97" s="146" t="s">
        <v>34</v>
      </c>
      <c r="J97" s="146" t="s">
        <v>35</v>
      </c>
      <c r="K97" s="146" t="s">
        <v>36</v>
      </c>
      <c r="L97" s="147" t="s">
        <v>13</v>
      </c>
      <c r="N97" s="145"/>
      <c r="O97" s="146" t="s">
        <v>25</v>
      </c>
      <c r="P97" s="146" t="s">
        <v>28</v>
      </c>
      <c r="Q97" s="146" t="s">
        <v>29</v>
      </c>
      <c r="R97" s="146" t="s">
        <v>30</v>
      </c>
      <c r="S97" s="146" t="s">
        <v>31</v>
      </c>
      <c r="T97" s="146" t="s">
        <v>32</v>
      </c>
      <c r="U97" s="146" t="s">
        <v>33</v>
      </c>
      <c r="V97" s="146" t="s">
        <v>34</v>
      </c>
      <c r="W97" s="146" t="s">
        <v>35</v>
      </c>
      <c r="X97" s="146" t="s">
        <v>36</v>
      </c>
      <c r="Y97" s="147" t="s">
        <v>13</v>
      </c>
    </row>
    <row r="98" ht="15.75" customHeight="1">
      <c r="A98" s="151" t="s">
        <v>79</v>
      </c>
      <c r="B98" s="153" t="s">
        <v>44</v>
      </c>
      <c r="C98" s="155"/>
      <c r="D98" s="155"/>
      <c r="E98" s="155"/>
      <c r="F98" s="155"/>
      <c r="G98" s="155"/>
      <c r="H98" s="155"/>
      <c r="I98" s="155"/>
      <c r="J98" s="155"/>
      <c r="K98" s="155"/>
      <c r="L98" s="156"/>
      <c r="N98" s="151" t="s">
        <v>79</v>
      </c>
      <c r="O98" s="153" t="s">
        <v>44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6"/>
    </row>
    <row r="99" ht="15.75" customHeight="1">
      <c r="A99" s="159" t="s">
        <v>81</v>
      </c>
      <c r="B99" s="214">
        <f t="shared" ref="B99:L99" si="190">IF(ISBLANK(O6),IF(B79="","","***"),B79/O6*100)</f>
        <v>-52.70670908</v>
      </c>
      <c r="C99" s="214">
        <f t="shared" si="190"/>
        <v>-21.79520618</v>
      </c>
      <c r="D99" s="214">
        <f t="shared" si="190"/>
        <v>-13.2256717</v>
      </c>
      <c r="E99" s="214">
        <f t="shared" si="190"/>
        <v>-5.995745237</v>
      </c>
      <c r="F99" s="214">
        <f t="shared" si="190"/>
        <v>-4.662716918</v>
      </c>
      <c r="G99" s="214">
        <f t="shared" si="190"/>
        <v>-6.255582508</v>
      </c>
      <c r="H99" s="214">
        <f t="shared" si="190"/>
        <v>-4.596167286</v>
      </c>
      <c r="I99" s="214">
        <f t="shared" si="190"/>
        <v>-3.479835836</v>
      </c>
      <c r="J99" s="214">
        <f t="shared" si="190"/>
        <v>-27.1587411</v>
      </c>
      <c r="K99" s="214">
        <f t="shared" si="190"/>
        <v>-39.05310905</v>
      </c>
      <c r="L99" s="111">
        <f t="shared" si="190"/>
        <v>-7.571205304</v>
      </c>
      <c r="N99" s="159" t="s">
        <v>81</v>
      </c>
      <c r="O99" s="214">
        <f t="shared" ref="O99:Y99" si="191">IF(ISBLANK(AB6),"",O79/AB6*100)</f>
        <v>1122.409861</v>
      </c>
      <c r="P99" s="214">
        <f t="shared" si="191"/>
        <v>233.1103121</v>
      </c>
      <c r="Q99" s="214">
        <f t="shared" si="191"/>
        <v>28.24767986</v>
      </c>
      <c r="R99" s="214">
        <f t="shared" si="191"/>
        <v>7.613029595</v>
      </c>
      <c r="S99" s="214">
        <f t="shared" si="191"/>
        <v>-3.626010382</v>
      </c>
      <c r="T99" s="214">
        <f t="shared" si="191"/>
        <v>-4.936363228</v>
      </c>
      <c r="U99" s="214">
        <f t="shared" si="191"/>
        <v>-10.1207431</v>
      </c>
      <c r="V99" s="214">
        <f t="shared" si="191"/>
        <v>-9.349433949</v>
      </c>
      <c r="W99" s="214">
        <f t="shared" si="191"/>
        <v>-0.1004565649</v>
      </c>
      <c r="X99" s="214">
        <f t="shared" si="191"/>
        <v>-27.16996016</v>
      </c>
      <c r="Y99" s="111">
        <f t="shared" si="191"/>
        <v>-2.07046866</v>
      </c>
    </row>
    <row r="100" ht="15.75" customHeight="1">
      <c r="A100" s="162" t="s">
        <v>83</v>
      </c>
      <c r="B100" s="223">
        <f t="shared" ref="B100:L100" si="192">IF(ISBLANK(O7),IF(B80="","","***"),B80/O7*100)</f>
        <v>-56.26133927</v>
      </c>
      <c r="C100" s="223">
        <f t="shared" si="192"/>
        <v>-37.76591227</v>
      </c>
      <c r="D100" s="223">
        <f t="shared" si="192"/>
        <v>-4.855513754</v>
      </c>
      <c r="E100" s="223">
        <f t="shared" si="192"/>
        <v>-2.195183006</v>
      </c>
      <c r="F100" s="223">
        <f t="shared" si="192"/>
        <v>-5.367808641</v>
      </c>
      <c r="G100" s="223">
        <f t="shared" si="192"/>
        <v>-4.329675619</v>
      </c>
      <c r="H100" s="223">
        <f t="shared" si="192"/>
        <v>-11.92113541</v>
      </c>
      <c r="I100" s="223">
        <f t="shared" si="192"/>
        <v>-2.381046004</v>
      </c>
      <c r="J100" s="223">
        <f t="shared" si="192"/>
        <v>-22.70544698</v>
      </c>
      <c r="K100" s="223" t="str">
        <f t="shared" si="192"/>
        <v/>
      </c>
      <c r="L100" s="114">
        <f t="shared" si="192"/>
        <v>-7.454308816</v>
      </c>
      <c r="N100" s="162" t="s">
        <v>83</v>
      </c>
      <c r="O100" s="223">
        <f t="shared" ref="O100:Y100" si="193">IF(ISBLANK(AB7),"",O80/AB7*100)</f>
        <v>871.3316423</v>
      </c>
      <c r="P100" s="223">
        <f t="shared" si="193"/>
        <v>275.7701098</v>
      </c>
      <c r="Q100" s="223">
        <f t="shared" si="193"/>
        <v>39.03054801</v>
      </c>
      <c r="R100" s="223">
        <f t="shared" si="193"/>
        <v>15.74117613</v>
      </c>
      <c r="S100" s="223">
        <f t="shared" si="193"/>
        <v>-12.58501722</v>
      </c>
      <c r="T100" s="223">
        <f t="shared" si="193"/>
        <v>-12.68055295</v>
      </c>
      <c r="U100" s="223">
        <f t="shared" si="193"/>
        <v>-17.1273033</v>
      </c>
      <c r="V100" s="223">
        <f t="shared" si="193"/>
        <v>4.012158703</v>
      </c>
      <c r="W100" s="223">
        <f t="shared" si="193"/>
        <v>-36.26688498</v>
      </c>
      <c r="X100" s="223" t="str">
        <f t="shared" si="193"/>
        <v/>
      </c>
      <c r="Y100" s="114">
        <f t="shared" si="193"/>
        <v>-9.41730028</v>
      </c>
    </row>
    <row r="101" ht="15.75" customHeight="1">
      <c r="A101" s="162" t="s">
        <v>85</v>
      </c>
      <c r="B101" s="223">
        <f t="shared" ref="B101:L101" si="194">IF(ISBLANK(O8),IF(B81="","","***"),B81/O8*100)</f>
        <v>-60.82043108</v>
      </c>
      <c r="C101" s="223">
        <f t="shared" si="194"/>
        <v>-25.52128419</v>
      </c>
      <c r="D101" s="223">
        <f t="shared" si="194"/>
        <v>-12.31566409</v>
      </c>
      <c r="E101" s="223">
        <f t="shared" si="194"/>
        <v>-32.70133044</v>
      </c>
      <c r="F101" s="223">
        <f t="shared" si="194"/>
        <v>-28.55811752</v>
      </c>
      <c r="G101" s="223">
        <f t="shared" si="194"/>
        <v>-29.75755199</v>
      </c>
      <c r="H101" s="223">
        <f t="shared" si="194"/>
        <v>-36.08213412</v>
      </c>
      <c r="I101" s="223">
        <f t="shared" si="194"/>
        <v>-19.26758483</v>
      </c>
      <c r="J101" s="223">
        <f t="shared" si="194"/>
        <v>-52.63024664</v>
      </c>
      <c r="K101" s="223" t="str">
        <f t="shared" si="194"/>
        <v/>
      </c>
      <c r="L101" s="114">
        <f t="shared" si="194"/>
        <v>-32.81807747</v>
      </c>
      <c r="N101" s="162" t="s">
        <v>85</v>
      </c>
      <c r="O101" s="223">
        <f t="shared" ref="O101:Y101" si="195">IF(ISBLANK(AB8),"",O81/AB8*100)</f>
        <v>1038.205544</v>
      </c>
      <c r="P101" s="223">
        <f t="shared" si="195"/>
        <v>188.1649731</v>
      </c>
      <c r="Q101" s="223">
        <f t="shared" si="195"/>
        <v>4.202856149</v>
      </c>
      <c r="R101" s="223">
        <f t="shared" si="195"/>
        <v>-0.9166878088</v>
      </c>
      <c r="S101" s="223">
        <f t="shared" si="195"/>
        <v>-8.683040873</v>
      </c>
      <c r="T101" s="223">
        <f t="shared" si="195"/>
        <v>-13.93917492</v>
      </c>
      <c r="U101" s="223">
        <f t="shared" si="195"/>
        <v>-12.30481972</v>
      </c>
      <c r="V101" s="223">
        <f t="shared" si="195"/>
        <v>-31.84403979</v>
      </c>
      <c r="W101" s="223">
        <f t="shared" si="195"/>
        <v>16.16324781</v>
      </c>
      <c r="X101" s="223" t="str">
        <f t="shared" si="195"/>
        <v/>
      </c>
      <c r="Y101" s="114">
        <f t="shared" si="195"/>
        <v>-9.923859294</v>
      </c>
    </row>
    <row r="102" ht="15.75" customHeight="1">
      <c r="A102" s="162" t="s">
        <v>87</v>
      </c>
      <c r="B102" s="223">
        <f t="shared" ref="B102:L102" si="196">IF(ISBLANK(O9),IF(B82="","","***"),B82/O9*100)</f>
        <v>-34.3821739</v>
      </c>
      <c r="C102" s="223">
        <f t="shared" si="196"/>
        <v>-8.411651961</v>
      </c>
      <c r="D102" s="223">
        <f t="shared" si="196"/>
        <v>-17.28069964</v>
      </c>
      <c r="E102" s="223">
        <f t="shared" si="196"/>
        <v>-14.31970057</v>
      </c>
      <c r="F102" s="223">
        <f t="shared" si="196"/>
        <v>-4.172873269</v>
      </c>
      <c r="G102" s="223">
        <f t="shared" si="196"/>
        <v>-7.639494562</v>
      </c>
      <c r="H102" s="223">
        <f t="shared" si="196"/>
        <v>12.3857944</v>
      </c>
      <c r="I102" s="223">
        <f t="shared" si="196"/>
        <v>-7.413836367</v>
      </c>
      <c r="J102" s="223">
        <f t="shared" si="196"/>
        <v>9.037512498</v>
      </c>
      <c r="K102" s="223" t="str">
        <f t="shared" si="196"/>
        <v/>
      </c>
      <c r="L102" s="114">
        <f t="shared" si="196"/>
        <v>-1.895182715</v>
      </c>
      <c r="N102" s="162" t="s">
        <v>87</v>
      </c>
      <c r="O102" s="223">
        <f t="shared" ref="O102:Y102" si="197">IF(ISBLANK(AB9),"",O82/AB9*100)</f>
        <v>1050.552526</v>
      </c>
      <c r="P102" s="223">
        <f t="shared" si="197"/>
        <v>137.6303997</v>
      </c>
      <c r="Q102" s="223">
        <f t="shared" si="197"/>
        <v>12.0744924</v>
      </c>
      <c r="R102" s="223">
        <f t="shared" si="197"/>
        <v>-6.44655723</v>
      </c>
      <c r="S102" s="223">
        <f t="shared" si="197"/>
        <v>-10.13559235</v>
      </c>
      <c r="T102" s="223">
        <f t="shared" si="197"/>
        <v>-10.0898068</v>
      </c>
      <c r="U102" s="223">
        <f t="shared" si="197"/>
        <v>-14.04552009</v>
      </c>
      <c r="V102" s="223">
        <f t="shared" si="197"/>
        <v>-17.73100527</v>
      </c>
      <c r="W102" s="223">
        <f t="shared" si="197"/>
        <v>27.88930377</v>
      </c>
      <c r="X102" s="223" t="str">
        <f t="shared" si="197"/>
        <v/>
      </c>
      <c r="Y102" s="114">
        <f t="shared" si="197"/>
        <v>-7.856592555</v>
      </c>
    </row>
    <row r="103" ht="15.75" customHeight="1">
      <c r="A103" s="162" t="s">
        <v>89</v>
      </c>
      <c r="B103" s="223">
        <f t="shared" ref="B103:L103" si="198">IF(ISBLANK(O10),IF(B83="","","***"),B83/O10*100)</f>
        <v>-31.29935258</v>
      </c>
      <c r="C103" s="223">
        <f t="shared" si="198"/>
        <v>1.916785779</v>
      </c>
      <c r="D103" s="223">
        <f t="shared" si="198"/>
        <v>-2.357912589</v>
      </c>
      <c r="E103" s="223">
        <f t="shared" si="198"/>
        <v>-10.25365927</v>
      </c>
      <c r="F103" s="223">
        <f t="shared" si="198"/>
        <v>-2.310543672</v>
      </c>
      <c r="G103" s="223">
        <f t="shared" si="198"/>
        <v>-11.27394488</v>
      </c>
      <c r="H103" s="223">
        <f t="shared" si="198"/>
        <v>0.6663227724</v>
      </c>
      <c r="I103" s="223">
        <f t="shared" si="198"/>
        <v>-15.89841028</v>
      </c>
      <c r="J103" s="223">
        <f t="shared" si="198"/>
        <v>14.29455446</v>
      </c>
      <c r="K103" s="223" t="str">
        <f t="shared" si="198"/>
        <v/>
      </c>
      <c r="L103" s="114">
        <f t="shared" si="198"/>
        <v>-5.078829446</v>
      </c>
      <c r="N103" s="162" t="s">
        <v>89</v>
      </c>
      <c r="O103" s="223">
        <f t="shared" ref="O103:Y103" si="199">IF(ISBLANK(AB10),"",O83/AB10*100)</f>
        <v>1062.960165</v>
      </c>
      <c r="P103" s="223">
        <f t="shared" si="199"/>
        <v>169.0675655</v>
      </c>
      <c r="Q103" s="223">
        <f t="shared" si="199"/>
        <v>16.71498963</v>
      </c>
      <c r="R103" s="223">
        <f t="shared" si="199"/>
        <v>-0.4694956776</v>
      </c>
      <c r="S103" s="223">
        <f t="shared" si="199"/>
        <v>-10.01786742</v>
      </c>
      <c r="T103" s="223">
        <f t="shared" si="199"/>
        <v>-18.46750311</v>
      </c>
      <c r="U103" s="223">
        <f t="shared" si="199"/>
        <v>-14.35723369</v>
      </c>
      <c r="V103" s="223">
        <f t="shared" si="199"/>
        <v>-16.54015654</v>
      </c>
      <c r="W103" s="223">
        <f t="shared" si="199"/>
        <v>12.02204732</v>
      </c>
      <c r="X103" s="223">
        <f t="shared" si="199"/>
        <v>-100</v>
      </c>
      <c r="Y103" s="114">
        <f t="shared" si="199"/>
        <v>-13.60629461</v>
      </c>
    </row>
    <row r="104" ht="15.75" customHeight="1">
      <c r="A104" s="162" t="s">
        <v>91</v>
      </c>
      <c r="B104" s="223">
        <f t="shared" ref="B104:L104" si="200">IF(ISBLANK(O11),IF(B84="","","***"),B84/O11*100)</f>
        <v>-63.16406409</v>
      </c>
      <c r="C104" s="223">
        <f t="shared" si="200"/>
        <v>-44.68822118</v>
      </c>
      <c r="D104" s="223">
        <f t="shared" si="200"/>
        <v>-23.15724721</v>
      </c>
      <c r="E104" s="223">
        <f t="shared" si="200"/>
        <v>-22.48514817</v>
      </c>
      <c r="F104" s="223">
        <f t="shared" si="200"/>
        <v>-25.01702578</v>
      </c>
      <c r="G104" s="223">
        <f t="shared" si="200"/>
        <v>-24.57697772</v>
      </c>
      <c r="H104" s="223">
        <f t="shared" si="200"/>
        <v>-28.96311894</v>
      </c>
      <c r="I104" s="223">
        <f t="shared" si="200"/>
        <v>-17.94964728</v>
      </c>
      <c r="J104" s="223">
        <f t="shared" si="200"/>
        <v>-4.668050369</v>
      </c>
      <c r="K104" s="223" t="str">
        <f t="shared" si="200"/>
        <v/>
      </c>
      <c r="L104" s="114">
        <f t="shared" si="200"/>
        <v>-23.74777745</v>
      </c>
      <c r="N104" s="162" t="s">
        <v>91</v>
      </c>
      <c r="O104" s="223">
        <f t="shared" ref="O104:Y104" si="201">IF(ISBLANK(AB11),"",O84/AB11*100)</f>
        <v>1013.940964</v>
      </c>
      <c r="P104" s="223">
        <f t="shared" si="201"/>
        <v>271.1705638</v>
      </c>
      <c r="Q104" s="223">
        <f t="shared" si="201"/>
        <v>5.70044659</v>
      </c>
      <c r="R104" s="223">
        <f t="shared" si="201"/>
        <v>-2.235297439</v>
      </c>
      <c r="S104" s="223">
        <f t="shared" si="201"/>
        <v>-9.506413694</v>
      </c>
      <c r="T104" s="223">
        <f t="shared" si="201"/>
        <v>-14.51786815</v>
      </c>
      <c r="U104" s="223">
        <f t="shared" si="201"/>
        <v>-15.69541582</v>
      </c>
      <c r="V104" s="223">
        <f t="shared" si="201"/>
        <v>-17.06665425</v>
      </c>
      <c r="W104" s="223">
        <f t="shared" si="201"/>
        <v>113.0871256</v>
      </c>
      <c r="X104" s="223" t="str">
        <f t="shared" si="201"/>
        <v/>
      </c>
      <c r="Y104" s="114">
        <f t="shared" si="201"/>
        <v>-6.721625349</v>
      </c>
    </row>
    <row r="105" ht="15.75" customHeight="1">
      <c r="A105" s="162" t="s">
        <v>93</v>
      </c>
      <c r="B105" s="223">
        <f t="shared" ref="B105:L105" si="202">IF(ISBLANK(O12),IF(B85="","","***"),B85/O12*100)</f>
        <v>-48.23315105</v>
      </c>
      <c r="C105" s="223">
        <f t="shared" si="202"/>
        <v>-6.99052235</v>
      </c>
      <c r="D105" s="223">
        <f t="shared" si="202"/>
        <v>3.632571642</v>
      </c>
      <c r="E105" s="223">
        <f t="shared" si="202"/>
        <v>-7.855341571</v>
      </c>
      <c r="F105" s="223">
        <f t="shared" si="202"/>
        <v>-6.061217454</v>
      </c>
      <c r="G105" s="223">
        <f t="shared" si="202"/>
        <v>-7.576207227</v>
      </c>
      <c r="H105" s="223">
        <f t="shared" si="202"/>
        <v>-5.343441481</v>
      </c>
      <c r="I105" s="223">
        <f t="shared" si="202"/>
        <v>1.759197481</v>
      </c>
      <c r="J105" s="223">
        <f t="shared" si="202"/>
        <v>9.299360444</v>
      </c>
      <c r="K105" s="223" t="str">
        <f t="shared" si="202"/>
        <v/>
      </c>
      <c r="L105" s="114">
        <f t="shared" si="202"/>
        <v>-4.966082351</v>
      </c>
      <c r="N105" s="162" t="s">
        <v>93</v>
      </c>
      <c r="O105" s="223">
        <f t="shared" ref="O105:Y105" si="203">IF(ISBLANK(AB12),"",O85/AB12*100)</f>
        <v>1088.623649</v>
      </c>
      <c r="P105" s="223">
        <f t="shared" si="203"/>
        <v>197.9987469</v>
      </c>
      <c r="Q105" s="223">
        <f t="shared" si="203"/>
        <v>8.191429864</v>
      </c>
      <c r="R105" s="223">
        <f t="shared" si="203"/>
        <v>-2.248348815</v>
      </c>
      <c r="S105" s="223">
        <f t="shared" si="203"/>
        <v>-7.353558879</v>
      </c>
      <c r="T105" s="223">
        <f t="shared" si="203"/>
        <v>-15.32807685</v>
      </c>
      <c r="U105" s="223">
        <f t="shared" si="203"/>
        <v>-17.5119919</v>
      </c>
      <c r="V105" s="223">
        <f t="shared" si="203"/>
        <v>5.865003826</v>
      </c>
      <c r="W105" s="223">
        <f t="shared" si="203"/>
        <v>-27.69341785</v>
      </c>
      <c r="X105" s="223" t="str">
        <f t="shared" si="203"/>
        <v/>
      </c>
      <c r="Y105" s="114">
        <f t="shared" si="203"/>
        <v>-11.01852082</v>
      </c>
    </row>
    <row r="106" ht="15.75" customHeight="1">
      <c r="A106" s="162" t="s">
        <v>95</v>
      </c>
      <c r="B106" s="223">
        <f t="shared" ref="B106:L106" si="204">IF(ISBLANK(O13),IF(B86="","","***"),B86/O13*100)</f>
        <v>-37.00211174</v>
      </c>
      <c r="C106" s="223">
        <f t="shared" si="204"/>
        <v>-22.19714662</v>
      </c>
      <c r="D106" s="223">
        <f t="shared" si="204"/>
        <v>-17.04235834</v>
      </c>
      <c r="E106" s="223">
        <f t="shared" si="204"/>
        <v>-16.63301847</v>
      </c>
      <c r="F106" s="223">
        <f t="shared" si="204"/>
        <v>-12.5868353</v>
      </c>
      <c r="G106" s="223">
        <f t="shared" si="204"/>
        <v>-16.42720092</v>
      </c>
      <c r="H106" s="223">
        <f t="shared" si="204"/>
        <v>-12.08897212</v>
      </c>
      <c r="I106" s="223">
        <f t="shared" si="204"/>
        <v>-0.7109359803</v>
      </c>
      <c r="J106" s="223">
        <f t="shared" si="204"/>
        <v>-17.98425655</v>
      </c>
      <c r="K106" s="223">
        <f t="shared" si="204"/>
        <v>-100</v>
      </c>
      <c r="L106" s="114">
        <f t="shared" si="204"/>
        <v>-19.87065236</v>
      </c>
      <c r="N106" s="162" t="s">
        <v>95</v>
      </c>
      <c r="O106" s="223">
        <f t="shared" ref="O106:Y106" si="205">IF(ISBLANK(AB13),"",O86/AB13*100)</f>
        <v>1358.914553</v>
      </c>
      <c r="P106" s="223">
        <f t="shared" si="205"/>
        <v>275.6447979</v>
      </c>
      <c r="Q106" s="223">
        <f t="shared" si="205"/>
        <v>18.24211122</v>
      </c>
      <c r="R106" s="223">
        <f t="shared" si="205"/>
        <v>-2.958628577</v>
      </c>
      <c r="S106" s="223">
        <f t="shared" si="205"/>
        <v>-1.816434502</v>
      </c>
      <c r="T106" s="223">
        <f t="shared" si="205"/>
        <v>-2.411378051</v>
      </c>
      <c r="U106" s="223">
        <f t="shared" si="205"/>
        <v>-2.207062124</v>
      </c>
      <c r="V106" s="223">
        <f t="shared" si="205"/>
        <v>8.908510541</v>
      </c>
      <c r="W106" s="223">
        <f t="shared" si="205"/>
        <v>-33.67980896</v>
      </c>
      <c r="X106" s="223">
        <f t="shared" si="205"/>
        <v>143.9494619</v>
      </c>
      <c r="Y106" s="114">
        <f t="shared" si="205"/>
        <v>2.200034824</v>
      </c>
    </row>
    <row r="107" ht="15.75" customHeight="1">
      <c r="A107" s="162" t="s">
        <v>97</v>
      </c>
      <c r="B107" s="223">
        <f t="shared" ref="B107:L107" si="206">IF(ISBLANK(O14),IF(B87="","","***"),B87/O14*100)</f>
        <v>-40.28659746</v>
      </c>
      <c r="C107" s="223">
        <f t="shared" si="206"/>
        <v>15.22730126</v>
      </c>
      <c r="D107" s="223">
        <f t="shared" si="206"/>
        <v>-0.899565952</v>
      </c>
      <c r="E107" s="223">
        <f t="shared" si="206"/>
        <v>2.9617219</v>
      </c>
      <c r="F107" s="223">
        <f t="shared" si="206"/>
        <v>5.08647822</v>
      </c>
      <c r="G107" s="223">
        <f t="shared" si="206"/>
        <v>7.927654803</v>
      </c>
      <c r="H107" s="223">
        <f t="shared" si="206"/>
        <v>5.31493217</v>
      </c>
      <c r="I107" s="223">
        <f t="shared" si="206"/>
        <v>13.51361935</v>
      </c>
      <c r="J107" s="223">
        <f t="shared" si="206"/>
        <v>-25.36215547</v>
      </c>
      <c r="K107" s="223">
        <f t="shared" si="206"/>
        <v>65.47870413</v>
      </c>
      <c r="L107" s="114">
        <f t="shared" si="206"/>
        <v>4.531632355</v>
      </c>
      <c r="N107" s="162" t="s">
        <v>97</v>
      </c>
      <c r="O107" s="223">
        <f t="shared" ref="O107:Y107" si="207">IF(ISBLANK(AB14),"",O87/AB14*100)</f>
        <v>1024.87319</v>
      </c>
      <c r="P107" s="223">
        <f t="shared" si="207"/>
        <v>227.2202211</v>
      </c>
      <c r="Q107" s="223">
        <f t="shared" si="207"/>
        <v>16.99816109</v>
      </c>
      <c r="R107" s="223">
        <f t="shared" si="207"/>
        <v>-1.978565296</v>
      </c>
      <c r="S107" s="223">
        <f t="shared" si="207"/>
        <v>-9.08562867</v>
      </c>
      <c r="T107" s="223">
        <f t="shared" si="207"/>
        <v>-10.15334879</v>
      </c>
      <c r="U107" s="223">
        <f t="shared" si="207"/>
        <v>-9.430713761</v>
      </c>
      <c r="V107" s="223">
        <f t="shared" si="207"/>
        <v>-1.560194349</v>
      </c>
      <c r="W107" s="223">
        <f t="shared" si="207"/>
        <v>-5.590499658</v>
      </c>
      <c r="X107" s="223" t="str">
        <f t="shared" si="207"/>
        <v/>
      </c>
      <c r="Y107" s="114">
        <f t="shared" si="207"/>
        <v>-5.289155728</v>
      </c>
    </row>
    <row r="108" ht="15.75" customHeight="1">
      <c r="A108" s="162" t="s">
        <v>99</v>
      </c>
      <c r="B108" s="223">
        <f t="shared" ref="B108:L108" si="208">IF(ISBLANK(O15),IF(B88="","","***"),B88/O15*100)</f>
        <v>-35.24590844</v>
      </c>
      <c r="C108" s="223">
        <f t="shared" si="208"/>
        <v>7.243902695</v>
      </c>
      <c r="D108" s="223">
        <f t="shared" si="208"/>
        <v>-0.8673742287</v>
      </c>
      <c r="E108" s="223">
        <f t="shared" si="208"/>
        <v>-6.584499324</v>
      </c>
      <c r="F108" s="223">
        <f t="shared" si="208"/>
        <v>-13.29095009</v>
      </c>
      <c r="G108" s="223">
        <f t="shared" si="208"/>
        <v>-12.34461869</v>
      </c>
      <c r="H108" s="223">
        <f t="shared" si="208"/>
        <v>-10.79977981</v>
      </c>
      <c r="I108" s="223">
        <f t="shared" si="208"/>
        <v>-6.601608719</v>
      </c>
      <c r="J108" s="223">
        <f t="shared" si="208"/>
        <v>-15.25563569</v>
      </c>
      <c r="K108" s="223">
        <f t="shared" si="208"/>
        <v>-100</v>
      </c>
      <c r="L108" s="114">
        <f t="shared" si="208"/>
        <v>-13.84777885</v>
      </c>
      <c r="N108" s="162" t="s">
        <v>99</v>
      </c>
      <c r="O108" s="223">
        <f t="shared" ref="O108:Y108" si="209">IF(ISBLANK(AB15),"",O88/AB15*100)</f>
        <v>1426.573704</v>
      </c>
      <c r="P108" s="223">
        <f t="shared" si="209"/>
        <v>204.3657875</v>
      </c>
      <c r="Q108" s="223">
        <f t="shared" si="209"/>
        <v>25.06857664</v>
      </c>
      <c r="R108" s="223">
        <f t="shared" si="209"/>
        <v>5.39694536</v>
      </c>
      <c r="S108" s="223">
        <f t="shared" si="209"/>
        <v>-3.745134638</v>
      </c>
      <c r="T108" s="223">
        <f t="shared" si="209"/>
        <v>-8.043177919</v>
      </c>
      <c r="U108" s="223">
        <f t="shared" si="209"/>
        <v>-9.091887762</v>
      </c>
      <c r="V108" s="223">
        <f t="shared" si="209"/>
        <v>-15.67196539</v>
      </c>
      <c r="W108" s="223">
        <f t="shared" si="209"/>
        <v>-7.236388372</v>
      </c>
      <c r="X108" s="223" t="str">
        <f t="shared" si="209"/>
        <v/>
      </c>
      <c r="Y108" s="114">
        <f t="shared" si="209"/>
        <v>-3.364792129</v>
      </c>
    </row>
    <row r="109" ht="15.75" customHeight="1">
      <c r="A109" s="162" t="s">
        <v>101</v>
      </c>
      <c r="B109" s="223">
        <f t="shared" ref="B109:L109" si="210">IF(ISBLANK(O16),IF(B89="","","***"),B89/O16*100)</f>
        <v>-35.09641174</v>
      </c>
      <c r="C109" s="223">
        <f t="shared" si="210"/>
        <v>-11.22161111</v>
      </c>
      <c r="D109" s="223">
        <f t="shared" si="210"/>
        <v>-8.631202584</v>
      </c>
      <c r="E109" s="223">
        <f t="shared" si="210"/>
        <v>-4.296060713</v>
      </c>
      <c r="F109" s="223">
        <f t="shared" si="210"/>
        <v>2.079385739</v>
      </c>
      <c r="G109" s="223">
        <f t="shared" si="210"/>
        <v>-2.506973656</v>
      </c>
      <c r="H109" s="223">
        <f t="shared" si="210"/>
        <v>2.405328097</v>
      </c>
      <c r="I109" s="223">
        <f t="shared" si="210"/>
        <v>-12.84880502</v>
      </c>
      <c r="J109" s="223">
        <f t="shared" si="210"/>
        <v>-27.01673311</v>
      </c>
      <c r="K109" s="223" t="str">
        <f t="shared" si="210"/>
        <v/>
      </c>
      <c r="L109" s="114">
        <f t="shared" si="210"/>
        <v>-1.341636246</v>
      </c>
      <c r="N109" s="162" t="s">
        <v>101</v>
      </c>
      <c r="O109" s="223">
        <f t="shared" ref="O109:Y109" si="211">IF(ISBLANK(AB16),"",O89/AB16*100)</f>
        <v>1537.466465</v>
      </c>
      <c r="P109" s="223">
        <f t="shared" si="211"/>
        <v>268.8247263</v>
      </c>
      <c r="Q109" s="223">
        <f t="shared" si="211"/>
        <v>17.1799074</v>
      </c>
      <c r="R109" s="223">
        <f t="shared" si="211"/>
        <v>-2.746437098</v>
      </c>
      <c r="S109" s="223">
        <f t="shared" si="211"/>
        <v>-5.591107843</v>
      </c>
      <c r="T109" s="223">
        <f t="shared" si="211"/>
        <v>-14.27026971</v>
      </c>
      <c r="U109" s="223">
        <f t="shared" si="211"/>
        <v>-16.1521902</v>
      </c>
      <c r="V109" s="223">
        <f t="shared" si="211"/>
        <v>-29.56788472</v>
      </c>
      <c r="W109" s="223">
        <f t="shared" si="211"/>
        <v>20.7511881</v>
      </c>
      <c r="X109" s="223" t="str">
        <f t="shared" si="211"/>
        <v/>
      </c>
      <c r="Y109" s="114">
        <f t="shared" si="211"/>
        <v>-10.43679314</v>
      </c>
    </row>
    <row r="110" ht="15.75" customHeight="1">
      <c r="A110" s="162" t="s">
        <v>103</v>
      </c>
      <c r="B110" s="223">
        <f t="shared" ref="B110:L110" si="212">IF(ISBLANK(O17),IF(B90="","","***"),B90/O17*100)</f>
        <v>-33.08846785</v>
      </c>
      <c r="C110" s="223">
        <f t="shared" si="212"/>
        <v>-6.660411292</v>
      </c>
      <c r="D110" s="223">
        <f t="shared" si="212"/>
        <v>1.647545037</v>
      </c>
      <c r="E110" s="223">
        <f t="shared" si="212"/>
        <v>6.915073469</v>
      </c>
      <c r="F110" s="223">
        <f t="shared" si="212"/>
        <v>-0.4548344272</v>
      </c>
      <c r="G110" s="223">
        <f t="shared" si="212"/>
        <v>2.244206146</v>
      </c>
      <c r="H110" s="223">
        <f t="shared" si="212"/>
        <v>0.4644988974</v>
      </c>
      <c r="I110" s="223">
        <f t="shared" si="212"/>
        <v>30.02994075</v>
      </c>
      <c r="J110" s="223">
        <f t="shared" si="212"/>
        <v>17.32928779</v>
      </c>
      <c r="K110" s="223">
        <f t="shared" si="212"/>
        <v>-37.07649531</v>
      </c>
      <c r="L110" s="114">
        <f t="shared" si="212"/>
        <v>1.734072698</v>
      </c>
      <c r="N110" s="162" t="s">
        <v>103</v>
      </c>
      <c r="O110" s="223">
        <f t="shared" ref="O110:Y110" si="213">IF(ISBLANK(AB17),"",O90/AB17*100)</f>
        <v>914.7972194</v>
      </c>
      <c r="P110" s="223">
        <f t="shared" si="213"/>
        <v>154.30491</v>
      </c>
      <c r="Q110" s="223">
        <f t="shared" si="213"/>
        <v>13.26553803</v>
      </c>
      <c r="R110" s="223">
        <f t="shared" si="213"/>
        <v>0.1539086405</v>
      </c>
      <c r="S110" s="223">
        <f t="shared" si="213"/>
        <v>-2.350965246</v>
      </c>
      <c r="T110" s="223">
        <f t="shared" si="213"/>
        <v>-10.82114357</v>
      </c>
      <c r="U110" s="223">
        <f t="shared" si="213"/>
        <v>-4.79538596</v>
      </c>
      <c r="V110" s="223">
        <f t="shared" si="213"/>
        <v>-13.96300281</v>
      </c>
      <c r="W110" s="223">
        <f t="shared" si="213"/>
        <v>-28.01697469</v>
      </c>
      <c r="X110" s="223">
        <f t="shared" si="213"/>
        <v>80.38092272</v>
      </c>
      <c r="Y110" s="114">
        <f t="shared" si="213"/>
        <v>-2.351751439</v>
      </c>
    </row>
    <row r="111" ht="15.75" customHeight="1">
      <c r="A111" s="162" t="s">
        <v>105</v>
      </c>
      <c r="B111" s="223">
        <f t="shared" ref="B111:L111" si="214">IF(ISBLANK(O18),IF(B91="","","***"),B91/O18*100)</f>
        <v>-36.35829369</v>
      </c>
      <c r="C111" s="223">
        <f t="shared" si="214"/>
        <v>-7.590891041</v>
      </c>
      <c r="D111" s="223">
        <f t="shared" si="214"/>
        <v>-16.75332444</v>
      </c>
      <c r="E111" s="223">
        <f t="shared" si="214"/>
        <v>-4.20689198</v>
      </c>
      <c r="F111" s="223">
        <f t="shared" si="214"/>
        <v>-12.85719175</v>
      </c>
      <c r="G111" s="223">
        <f t="shared" si="214"/>
        <v>-9.687217039</v>
      </c>
      <c r="H111" s="223">
        <f t="shared" si="214"/>
        <v>-9.085886709</v>
      </c>
      <c r="I111" s="223">
        <f t="shared" si="214"/>
        <v>-6.21628463</v>
      </c>
      <c r="J111" s="223">
        <f t="shared" si="214"/>
        <v>-5.182813393</v>
      </c>
      <c r="K111" s="223" t="str">
        <f t="shared" si="214"/>
        <v/>
      </c>
      <c r="L111" s="114">
        <f t="shared" si="214"/>
        <v>-9.421996819</v>
      </c>
      <c r="N111" s="162" t="s">
        <v>105</v>
      </c>
      <c r="O111" s="223">
        <f t="shared" ref="O111:Y111" si="215">IF(ISBLANK(AB18),"",O91/AB18*100)</f>
        <v>1071.197151</v>
      </c>
      <c r="P111" s="223">
        <f t="shared" si="215"/>
        <v>211.7869491</v>
      </c>
      <c r="Q111" s="223">
        <f t="shared" si="215"/>
        <v>15.22522285</v>
      </c>
      <c r="R111" s="223">
        <f t="shared" si="215"/>
        <v>-4.115165054</v>
      </c>
      <c r="S111" s="223">
        <f t="shared" si="215"/>
        <v>-4.577990663</v>
      </c>
      <c r="T111" s="223">
        <f t="shared" si="215"/>
        <v>-5.538652544</v>
      </c>
      <c r="U111" s="223">
        <f t="shared" si="215"/>
        <v>-7.09398311</v>
      </c>
      <c r="V111" s="223">
        <f t="shared" si="215"/>
        <v>-11.28688432</v>
      </c>
      <c r="W111" s="223">
        <f t="shared" si="215"/>
        <v>-31.38084793</v>
      </c>
      <c r="X111" s="223" t="str">
        <f t="shared" si="215"/>
        <v/>
      </c>
      <c r="Y111" s="114">
        <f t="shared" si="215"/>
        <v>-6.297043414</v>
      </c>
    </row>
    <row r="112" ht="15.75" customHeight="1">
      <c r="A112" s="162" t="s">
        <v>110</v>
      </c>
      <c r="B112" s="223">
        <f t="shared" ref="B112:L112" si="216">IF(ISBLANK(O19),IF(B92="","","***"),B92/O19*100)</f>
        <v>-23.71420357</v>
      </c>
      <c r="C112" s="223">
        <f t="shared" si="216"/>
        <v>-7.662081741</v>
      </c>
      <c r="D112" s="223">
        <f t="shared" si="216"/>
        <v>-6.955653174</v>
      </c>
      <c r="E112" s="223">
        <f t="shared" si="216"/>
        <v>-3.857858691</v>
      </c>
      <c r="F112" s="223">
        <f t="shared" si="216"/>
        <v>-11.3525503</v>
      </c>
      <c r="G112" s="223">
        <f t="shared" si="216"/>
        <v>-6.731865894</v>
      </c>
      <c r="H112" s="223">
        <f t="shared" si="216"/>
        <v>-2.272631738</v>
      </c>
      <c r="I112" s="223">
        <f t="shared" si="216"/>
        <v>-10.32846993</v>
      </c>
      <c r="J112" s="223">
        <f t="shared" si="216"/>
        <v>-11.27780824</v>
      </c>
      <c r="K112" s="223">
        <f t="shared" si="216"/>
        <v>46.19243622</v>
      </c>
      <c r="L112" s="114">
        <f t="shared" si="216"/>
        <v>-5.185399434</v>
      </c>
      <c r="N112" s="162" t="s">
        <v>110</v>
      </c>
      <c r="O112" s="223">
        <f t="shared" ref="O112:Y112" si="217">IF(ISBLANK(AB19),"",O92/AB19*100)</f>
        <v>1310.657559</v>
      </c>
      <c r="P112" s="223">
        <f t="shared" si="217"/>
        <v>204.485278</v>
      </c>
      <c r="Q112" s="223">
        <f t="shared" si="217"/>
        <v>16.42846049</v>
      </c>
      <c r="R112" s="223">
        <f t="shared" si="217"/>
        <v>-0.878031965</v>
      </c>
      <c r="S112" s="223">
        <f t="shared" si="217"/>
        <v>-9.561331135</v>
      </c>
      <c r="T112" s="223">
        <f t="shared" si="217"/>
        <v>-8.616682392</v>
      </c>
      <c r="U112" s="223">
        <f t="shared" si="217"/>
        <v>-10.56232409</v>
      </c>
      <c r="V112" s="223">
        <f t="shared" si="217"/>
        <v>-9.550102394</v>
      </c>
      <c r="W112" s="223">
        <f t="shared" si="217"/>
        <v>-3.532993276</v>
      </c>
      <c r="X112" s="223">
        <f t="shared" si="217"/>
        <v>24.86263601</v>
      </c>
      <c r="Y112" s="114">
        <f t="shared" si="217"/>
        <v>-6.751590078</v>
      </c>
    </row>
    <row r="113" ht="15.75" customHeight="1">
      <c r="A113" s="171" t="s">
        <v>113</v>
      </c>
      <c r="B113" s="229">
        <f t="shared" ref="B113:L113" si="218">IF(ISBLANK(O20),IF(B93="","","***"),B93/O20*100)</f>
        <v>-26.46294073</v>
      </c>
      <c r="C113" s="229">
        <f t="shared" si="218"/>
        <v>-0.1288526933</v>
      </c>
      <c r="D113" s="229">
        <f t="shared" si="218"/>
        <v>-0.4384162324</v>
      </c>
      <c r="E113" s="229">
        <f t="shared" si="218"/>
        <v>2.389609314</v>
      </c>
      <c r="F113" s="229">
        <f t="shared" si="218"/>
        <v>13.59838039</v>
      </c>
      <c r="G113" s="229">
        <f t="shared" si="218"/>
        <v>5.391457759</v>
      </c>
      <c r="H113" s="229">
        <f t="shared" si="218"/>
        <v>22.54936409</v>
      </c>
      <c r="I113" s="229">
        <f t="shared" si="218"/>
        <v>5.279702328</v>
      </c>
      <c r="J113" s="229">
        <f t="shared" si="218"/>
        <v>4.097035036</v>
      </c>
      <c r="K113" s="229">
        <f t="shared" si="218"/>
        <v>6.972214265</v>
      </c>
      <c r="L113" s="121">
        <f t="shared" si="218"/>
        <v>10.1488569</v>
      </c>
      <c r="N113" s="171" t="s">
        <v>113</v>
      </c>
      <c r="O113" s="229">
        <f t="shared" ref="O113:Y113" si="219">IF(ISBLANK(AB20),"",O93/AB20*100)</f>
        <v>1440.481763</v>
      </c>
      <c r="P113" s="229">
        <f t="shared" si="219"/>
        <v>200.9643298</v>
      </c>
      <c r="Q113" s="229">
        <f t="shared" si="219"/>
        <v>14.56733378</v>
      </c>
      <c r="R113" s="229">
        <f t="shared" si="219"/>
        <v>-0.8336151092</v>
      </c>
      <c r="S113" s="229">
        <f t="shared" si="219"/>
        <v>-1.699093319</v>
      </c>
      <c r="T113" s="229">
        <f t="shared" si="219"/>
        <v>4.832204607</v>
      </c>
      <c r="U113" s="229">
        <f t="shared" si="219"/>
        <v>-4.012155228</v>
      </c>
      <c r="V113" s="229">
        <f t="shared" si="219"/>
        <v>-17.9428237</v>
      </c>
      <c r="W113" s="229">
        <f t="shared" si="219"/>
        <v>-21.92715803</v>
      </c>
      <c r="X113" s="229" t="str">
        <f t="shared" si="219"/>
        <v/>
      </c>
      <c r="Y113" s="121">
        <f t="shared" si="219"/>
        <v>-0.06841870148</v>
      </c>
    </row>
    <row r="114" ht="15.75" customHeight="1">
      <c r="A114" s="189" t="s">
        <v>13</v>
      </c>
      <c r="B114" s="236">
        <f t="shared" ref="B114:L114" si="220">IF(ISBLANK(O21),IF(B94="","","***"),B94/O21*100)</f>
        <v>-43.59634471</v>
      </c>
      <c r="C114" s="236">
        <f t="shared" si="220"/>
        <v>-13.42870441</v>
      </c>
      <c r="D114" s="236">
        <f t="shared" si="220"/>
        <v>-8.157472714</v>
      </c>
      <c r="E114" s="236">
        <f t="shared" si="220"/>
        <v>-5.596809172</v>
      </c>
      <c r="F114" s="236">
        <f t="shared" si="220"/>
        <v>-4.77365965</v>
      </c>
      <c r="G114" s="236">
        <f t="shared" si="220"/>
        <v>-5.815911358</v>
      </c>
      <c r="H114" s="236">
        <f t="shared" si="220"/>
        <v>-3.387406497</v>
      </c>
      <c r="I114" s="236">
        <f t="shared" si="220"/>
        <v>-1.82059033</v>
      </c>
      <c r="J114" s="236">
        <f t="shared" si="220"/>
        <v>-13.34947955</v>
      </c>
      <c r="K114" s="236">
        <f t="shared" si="220"/>
        <v>-36.40295992</v>
      </c>
      <c r="L114" s="118">
        <f t="shared" si="220"/>
        <v>-5.93155184</v>
      </c>
      <c r="N114" s="189" t="s">
        <v>13</v>
      </c>
      <c r="O114" s="236">
        <f t="shared" ref="O114:Y114" si="221">IF(ISBLANK(AB21),"",O94/AB21*100)</f>
        <v>1117.463599</v>
      </c>
      <c r="P114" s="236">
        <f t="shared" si="221"/>
        <v>213.1388521</v>
      </c>
      <c r="Q114" s="236">
        <f t="shared" si="221"/>
        <v>18.93891686</v>
      </c>
      <c r="R114" s="236">
        <f t="shared" si="221"/>
        <v>1.322476094</v>
      </c>
      <c r="S114" s="236">
        <f t="shared" si="221"/>
        <v>-5.688878552</v>
      </c>
      <c r="T114" s="236">
        <f t="shared" si="221"/>
        <v>-8.919745717</v>
      </c>
      <c r="U114" s="236">
        <f t="shared" si="221"/>
        <v>-10.79698147</v>
      </c>
      <c r="V114" s="236">
        <f t="shared" si="221"/>
        <v>-11.65944103</v>
      </c>
      <c r="W114" s="236">
        <f t="shared" si="221"/>
        <v>-5.367021288</v>
      </c>
      <c r="X114" s="236">
        <f t="shared" si="221"/>
        <v>58.44805027</v>
      </c>
      <c r="Y114" s="118">
        <f t="shared" si="221"/>
        <v>-5.290383301</v>
      </c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O40:Y40"/>
    <mergeCell ref="AB40:AL40"/>
    <mergeCell ref="B57:L57"/>
    <mergeCell ref="O57:Y57"/>
    <mergeCell ref="AB57:AL57"/>
    <mergeCell ref="B78:L78"/>
    <mergeCell ref="O78:Y78"/>
    <mergeCell ref="B98:L98"/>
    <mergeCell ref="O98:Y98"/>
    <mergeCell ref="B5:L5"/>
    <mergeCell ref="O5:Y5"/>
    <mergeCell ref="AB5:AL5"/>
    <mergeCell ref="B23:L23"/>
    <mergeCell ref="O23:Y23"/>
    <mergeCell ref="AB23:AL23"/>
    <mergeCell ref="B40:L40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23.0"/>
    <col customWidth="1" min="2" max="13" width="8.71"/>
    <col customWidth="1" min="14" max="14" width="11.71"/>
    <col customWidth="1" min="15" max="15" width="8.71"/>
    <col customWidth="1" min="16" max="16" width="15.14"/>
    <col customWidth="1" min="17" max="17" width="9.43"/>
    <col customWidth="1" min="18" max="18" width="7.86"/>
    <col customWidth="1" min="19" max="19" width="6.29"/>
    <col customWidth="1" min="20" max="20" width="6.57"/>
    <col customWidth="1" min="21" max="21" width="7.29"/>
    <col customWidth="1" min="22" max="23" width="8.29"/>
    <col customWidth="1" min="24" max="24" width="9.29"/>
    <col customWidth="1" min="25" max="25" width="10.29"/>
    <col customWidth="1" min="26" max="27" width="11.57"/>
    <col customWidth="1" min="28" max="28" width="8.86"/>
    <col customWidth="1" min="29" max="29" width="10.86"/>
    <col customWidth="1" min="30" max="30" width="8.71"/>
    <col customWidth="1" min="31" max="31" width="13.57"/>
    <col customWidth="1" min="32" max="32" width="9.43"/>
    <col customWidth="1" min="33" max="33" width="7.86"/>
    <col customWidth="1" min="34" max="34" width="6.29"/>
    <col customWidth="1" min="35" max="35" width="6.57"/>
    <col customWidth="1" min="36" max="36" width="7.29"/>
    <col customWidth="1" min="37" max="38" width="8.29"/>
    <col customWidth="1" min="39" max="39" width="9.29"/>
    <col customWidth="1" min="40" max="40" width="10.29"/>
    <col customWidth="1" min="41" max="42" width="8.71"/>
  </cols>
  <sheetData>
    <row r="1">
      <c r="A1" s="285" t="s">
        <v>182</v>
      </c>
      <c r="P1" s="285" t="s">
        <v>183</v>
      </c>
      <c r="AE1" s="285" t="s">
        <v>184</v>
      </c>
    </row>
    <row r="2">
      <c r="A2" s="3" t="s">
        <v>6</v>
      </c>
      <c r="P2" s="3" t="s">
        <v>7</v>
      </c>
      <c r="AE2" s="3" t="s">
        <v>8</v>
      </c>
    </row>
    <row r="3">
      <c r="AE3" s="143"/>
    </row>
    <row r="4" ht="15.0" customHeight="1">
      <c r="A4" s="286" t="s">
        <v>116</v>
      </c>
      <c r="B4" s="174" t="s">
        <v>25</v>
      </c>
      <c r="C4" s="174" t="s">
        <v>28</v>
      </c>
      <c r="D4" s="174" t="s">
        <v>29</v>
      </c>
      <c r="E4" s="174" t="s">
        <v>30</v>
      </c>
      <c r="F4" s="174" t="s">
        <v>31</v>
      </c>
      <c r="G4" s="174" t="s">
        <v>32</v>
      </c>
      <c r="H4" s="174" t="s">
        <v>33</v>
      </c>
      <c r="I4" s="174" t="s">
        <v>34</v>
      </c>
      <c r="J4" s="174" t="s">
        <v>35</v>
      </c>
      <c r="K4" s="176" t="s">
        <v>112</v>
      </c>
      <c r="L4" s="10"/>
      <c r="M4" s="287" t="s">
        <v>42</v>
      </c>
      <c r="N4" s="178" t="s">
        <v>114</v>
      </c>
      <c r="P4" s="286" t="s">
        <v>116</v>
      </c>
      <c r="Q4" s="174" t="s">
        <v>25</v>
      </c>
      <c r="R4" s="174" t="s">
        <v>28</v>
      </c>
      <c r="S4" s="174" t="s">
        <v>29</v>
      </c>
      <c r="T4" s="174" t="s">
        <v>30</v>
      </c>
      <c r="U4" s="174" t="s">
        <v>31</v>
      </c>
      <c r="V4" s="174" t="s">
        <v>32</v>
      </c>
      <c r="W4" s="174" t="s">
        <v>33</v>
      </c>
      <c r="X4" s="174" t="s">
        <v>34</v>
      </c>
      <c r="Y4" s="174" t="s">
        <v>35</v>
      </c>
      <c r="Z4" s="176" t="s">
        <v>42</v>
      </c>
      <c r="AA4" s="10"/>
      <c r="AB4" s="287" t="s">
        <v>45</v>
      </c>
      <c r="AC4" s="178" t="s">
        <v>115</v>
      </c>
      <c r="AE4" s="288" t="s">
        <v>116</v>
      </c>
      <c r="AF4" s="289" t="s">
        <v>25</v>
      </c>
      <c r="AG4" s="289" t="s">
        <v>28</v>
      </c>
      <c r="AH4" s="289" t="s">
        <v>29</v>
      </c>
      <c r="AI4" s="289" t="s">
        <v>30</v>
      </c>
      <c r="AJ4" s="289" t="s">
        <v>31</v>
      </c>
      <c r="AK4" s="289" t="s">
        <v>32</v>
      </c>
      <c r="AL4" s="289" t="s">
        <v>33</v>
      </c>
      <c r="AM4" s="289" t="s">
        <v>34</v>
      </c>
      <c r="AN4" s="289" t="s">
        <v>35</v>
      </c>
      <c r="AO4" s="290" t="s">
        <v>13</v>
      </c>
      <c r="AP4" s="10"/>
    </row>
    <row r="5">
      <c r="A5" s="187"/>
      <c r="B5" s="182" t="s">
        <v>44</v>
      </c>
      <c r="C5" s="155"/>
      <c r="D5" s="155"/>
      <c r="E5" s="155"/>
      <c r="F5" s="155"/>
      <c r="G5" s="155"/>
      <c r="H5" s="155"/>
      <c r="I5" s="155"/>
      <c r="J5" s="156"/>
      <c r="K5" s="184" t="s">
        <v>117</v>
      </c>
      <c r="L5" s="185" t="s">
        <v>118</v>
      </c>
      <c r="M5" s="291"/>
      <c r="N5" s="188"/>
      <c r="P5" s="187"/>
      <c r="Q5" s="182" t="s">
        <v>44</v>
      </c>
      <c r="R5" s="155"/>
      <c r="S5" s="155"/>
      <c r="T5" s="155"/>
      <c r="U5" s="155"/>
      <c r="V5" s="155"/>
      <c r="W5" s="155"/>
      <c r="X5" s="155"/>
      <c r="Y5" s="156"/>
      <c r="Z5" s="184" t="s">
        <v>117</v>
      </c>
      <c r="AA5" s="185" t="s">
        <v>118</v>
      </c>
      <c r="AB5" s="291"/>
      <c r="AC5" s="188"/>
      <c r="AE5" s="187"/>
      <c r="AF5" s="292" t="s">
        <v>44</v>
      </c>
      <c r="AG5" s="155"/>
      <c r="AH5" s="155"/>
      <c r="AI5" s="155"/>
      <c r="AJ5" s="155"/>
      <c r="AK5" s="155"/>
      <c r="AL5" s="155"/>
      <c r="AM5" s="155"/>
      <c r="AN5" s="156"/>
      <c r="AO5" s="293" t="s">
        <v>117</v>
      </c>
      <c r="AP5" s="294" t="s">
        <v>118</v>
      </c>
    </row>
    <row r="6">
      <c r="A6" s="295" t="s">
        <v>119</v>
      </c>
      <c r="B6" s="296"/>
      <c r="C6" s="296"/>
      <c r="D6" s="296"/>
      <c r="E6" s="296"/>
      <c r="F6" s="296"/>
      <c r="G6" s="296"/>
      <c r="H6" s="296"/>
      <c r="I6" s="296"/>
      <c r="J6" s="297"/>
      <c r="K6" s="298" t="str">
        <f t="shared" ref="K6:K61" si="1">IF(SUM(B6:J6)=0,"",SUM(B6:J6))</f>
        <v/>
      </c>
      <c r="L6" s="299" t="str">
        <f t="shared" ref="L6:L61" si="2">IF(K6="","",K6*100/$K$62)</f>
        <v/>
      </c>
      <c r="M6" s="300">
        <f t="shared" ref="M6:M61" si="3">IF(ISBLANK(Z6),"",Z6)</f>
        <v>0.6078947368</v>
      </c>
      <c r="N6" s="301">
        <f t="shared" ref="N6:N61" si="4">IF(K6="",0,K6)-IF(M6="",0,M6)</f>
        <v>-0.6078947368</v>
      </c>
      <c r="P6" s="295" t="s">
        <v>119</v>
      </c>
      <c r="Q6" s="296">
        <v>0.607894736842105</v>
      </c>
      <c r="R6" s="296"/>
      <c r="S6" s="296"/>
      <c r="T6" s="296"/>
      <c r="U6" s="296"/>
      <c r="V6" s="296"/>
      <c r="W6" s="296"/>
      <c r="X6" s="296"/>
      <c r="Y6" s="297"/>
      <c r="Z6" s="298">
        <v>0.607894736842105</v>
      </c>
      <c r="AA6" s="299">
        <f t="shared" ref="AA6:AA9" si="5">Z6*100/$Z$62</f>
        <v>0.004404356025</v>
      </c>
      <c r="AB6" s="300" t="str">
        <f t="shared" ref="AB6:AB9" si="6">IF(ISBLANK(AO6),"",AO6)</f>
        <v/>
      </c>
      <c r="AC6" s="301">
        <f t="shared" ref="AC6:AC9" si="7">Z6-IF(AB6="",0,AB6)</f>
        <v>0.6078947368</v>
      </c>
      <c r="AE6" s="295" t="s">
        <v>119</v>
      </c>
      <c r="AF6" s="296"/>
      <c r="AG6" s="296"/>
      <c r="AH6" s="296"/>
      <c r="AI6" s="296"/>
      <c r="AJ6" s="296"/>
      <c r="AK6" s="296"/>
      <c r="AL6" s="296"/>
      <c r="AM6" s="296"/>
      <c r="AN6" s="297"/>
      <c r="AO6" s="298"/>
      <c r="AP6" s="299"/>
    </row>
    <row r="7">
      <c r="A7" s="302" t="s">
        <v>121</v>
      </c>
      <c r="B7" s="303">
        <v>1.9675</v>
      </c>
      <c r="C7" s="303">
        <v>5.175333333333333</v>
      </c>
      <c r="D7" s="303">
        <v>22.54</v>
      </c>
      <c r="E7" s="303">
        <v>42.299</v>
      </c>
      <c r="F7" s="303">
        <v>96.42</v>
      </c>
      <c r="G7" s="303">
        <v>288.1466666666667</v>
      </c>
      <c r="H7" s="303">
        <v>239.8</v>
      </c>
      <c r="I7" s="303">
        <v>56.2</v>
      </c>
      <c r="J7" s="304"/>
      <c r="K7" s="305">
        <f t="shared" si="1"/>
        <v>752.5485</v>
      </c>
      <c r="L7" s="306">
        <f t="shared" si="2"/>
        <v>5.911508969</v>
      </c>
      <c r="M7" s="307">
        <f t="shared" si="3"/>
        <v>581.0223889</v>
      </c>
      <c r="N7" s="308">
        <f t="shared" si="4"/>
        <v>171.5261111</v>
      </c>
      <c r="P7" s="302" t="s">
        <v>121</v>
      </c>
      <c r="Q7" s="303">
        <v>3.0355</v>
      </c>
      <c r="R7" s="303">
        <v>7.479666666666663</v>
      </c>
      <c r="S7" s="303">
        <v>19.91999999999998</v>
      </c>
      <c r="T7" s="303">
        <v>39.80055555555555</v>
      </c>
      <c r="U7" s="303">
        <v>80.13666666666667</v>
      </c>
      <c r="V7" s="303">
        <v>100.22999999999999</v>
      </c>
      <c r="W7" s="303">
        <v>212.12999999999997</v>
      </c>
      <c r="X7" s="303">
        <v>118.29</v>
      </c>
      <c r="Y7" s="304"/>
      <c r="Z7" s="305">
        <v>581.0223888888888</v>
      </c>
      <c r="AA7" s="306">
        <f t="shared" si="5"/>
        <v>4.209658851</v>
      </c>
      <c r="AB7" s="307">
        <f t="shared" si="6"/>
        <v>447.790088</v>
      </c>
      <c r="AC7" s="308">
        <f t="shared" si="7"/>
        <v>133.2323009</v>
      </c>
      <c r="AE7" s="302" t="s">
        <v>121</v>
      </c>
      <c r="AF7" s="303">
        <v>1.3467380000000002</v>
      </c>
      <c r="AG7" s="303">
        <v>1.433</v>
      </c>
      <c r="AH7" s="303">
        <v>12.440000000000001</v>
      </c>
      <c r="AI7" s="303">
        <v>16.702849999999998</v>
      </c>
      <c r="AJ7" s="303">
        <v>73.6525</v>
      </c>
      <c r="AK7" s="303">
        <v>103.625</v>
      </c>
      <c r="AL7" s="303">
        <v>176.5</v>
      </c>
      <c r="AM7" s="303">
        <v>62.09</v>
      </c>
      <c r="AN7" s="304"/>
      <c r="AO7" s="305">
        <v>447.7900880000001</v>
      </c>
      <c r="AP7" s="306">
        <f>AO7*100/$AO$62</f>
        <v>4.193947478</v>
      </c>
    </row>
    <row r="8">
      <c r="A8" s="302" t="s">
        <v>122</v>
      </c>
      <c r="B8" s="303"/>
      <c r="C8" s="303"/>
      <c r="D8" s="303"/>
      <c r="E8" s="303"/>
      <c r="F8" s="303"/>
      <c r="G8" s="303"/>
      <c r="H8" s="303"/>
      <c r="I8" s="303"/>
      <c r="J8" s="304"/>
      <c r="K8" s="305" t="str">
        <f t="shared" si="1"/>
        <v/>
      </c>
      <c r="L8" s="306" t="str">
        <f t="shared" si="2"/>
        <v/>
      </c>
      <c r="M8" s="307">
        <f t="shared" si="3"/>
        <v>0.35</v>
      </c>
      <c r="N8" s="308">
        <f t="shared" si="4"/>
        <v>-0.35</v>
      </c>
      <c r="P8" s="302" t="s">
        <v>122</v>
      </c>
      <c r="Q8" s="303">
        <v>0.35</v>
      </c>
      <c r="R8" s="303"/>
      <c r="S8" s="303"/>
      <c r="T8" s="303"/>
      <c r="U8" s="303"/>
      <c r="V8" s="303"/>
      <c r="W8" s="303"/>
      <c r="X8" s="303"/>
      <c r="Y8" s="304"/>
      <c r="Z8" s="305">
        <v>0.35</v>
      </c>
      <c r="AA8" s="306">
        <f t="shared" si="5"/>
        <v>0.002535841348</v>
      </c>
      <c r="AB8" s="307" t="str">
        <f t="shared" si="6"/>
        <v/>
      </c>
      <c r="AC8" s="308">
        <f t="shared" si="7"/>
        <v>0.35</v>
      </c>
      <c r="AE8" s="302" t="s">
        <v>122</v>
      </c>
      <c r="AF8" s="303"/>
      <c r="AG8" s="303"/>
      <c r="AH8" s="303"/>
      <c r="AI8" s="303"/>
      <c r="AJ8" s="303"/>
      <c r="AK8" s="303"/>
      <c r="AL8" s="303"/>
      <c r="AM8" s="303"/>
      <c r="AN8" s="304"/>
      <c r="AO8" s="305"/>
      <c r="AP8" s="306"/>
    </row>
    <row r="9">
      <c r="A9" s="302" t="s">
        <v>123</v>
      </c>
      <c r="B9" s="303">
        <v>0.495</v>
      </c>
      <c r="C9" s="303">
        <v>0.505</v>
      </c>
      <c r="D9" s="303"/>
      <c r="E9" s="303"/>
      <c r="F9" s="303"/>
      <c r="G9" s="303"/>
      <c r="H9" s="303"/>
      <c r="I9" s="303"/>
      <c r="J9" s="304"/>
      <c r="K9" s="305">
        <f t="shared" si="1"/>
        <v>1</v>
      </c>
      <c r="L9" s="306">
        <f t="shared" si="2"/>
        <v>0.007855319583</v>
      </c>
      <c r="M9" s="307">
        <f t="shared" si="3"/>
        <v>0.4946666667</v>
      </c>
      <c r="N9" s="308">
        <f t="shared" si="4"/>
        <v>0.5053333333</v>
      </c>
      <c r="P9" s="302" t="s">
        <v>123</v>
      </c>
      <c r="Q9" s="303">
        <v>0.494666666666667</v>
      </c>
      <c r="R9" s="303"/>
      <c r="S9" s="303"/>
      <c r="T9" s="303"/>
      <c r="U9" s="303"/>
      <c r="V9" s="303"/>
      <c r="W9" s="303"/>
      <c r="X9" s="303"/>
      <c r="Y9" s="304"/>
      <c r="Z9" s="305">
        <v>0.494666666666667</v>
      </c>
      <c r="AA9" s="306">
        <f t="shared" si="5"/>
        <v>0.003583989105</v>
      </c>
      <c r="AB9" s="307" t="str">
        <f t="shared" si="6"/>
        <v/>
      </c>
      <c r="AC9" s="308">
        <f t="shared" si="7"/>
        <v>0.4946666667</v>
      </c>
      <c r="AE9" s="302" t="s">
        <v>123</v>
      </c>
      <c r="AF9" s="303"/>
      <c r="AG9" s="303"/>
      <c r="AH9" s="303"/>
      <c r="AI9" s="303"/>
      <c r="AJ9" s="303"/>
      <c r="AK9" s="303"/>
      <c r="AL9" s="303"/>
      <c r="AM9" s="303"/>
      <c r="AN9" s="304"/>
      <c r="AO9" s="305"/>
      <c r="AP9" s="306"/>
    </row>
    <row r="10">
      <c r="A10" s="302" t="s">
        <v>124</v>
      </c>
      <c r="B10" s="303"/>
      <c r="C10" s="303"/>
      <c r="D10" s="303">
        <v>1.70801402356376</v>
      </c>
      <c r="E10" s="303"/>
      <c r="F10" s="303"/>
      <c r="G10" s="303"/>
      <c r="H10" s="303"/>
      <c r="I10" s="303"/>
      <c r="J10" s="304"/>
      <c r="K10" s="305">
        <f t="shared" si="1"/>
        <v>1.708014024</v>
      </c>
      <c r="L10" s="306">
        <f t="shared" si="2"/>
        <v>0.01341699601</v>
      </c>
      <c r="M10" s="307" t="str">
        <f t="shared" si="3"/>
        <v/>
      </c>
      <c r="N10" s="308">
        <f t="shared" si="4"/>
        <v>1.708014024</v>
      </c>
      <c r="P10" s="302" t="s">
        <v>124</v>
      </c>
      <c r="Q10" s="303"/>
      <c r="R10" s="303"/>
      <c r="S10" s="303"/>
      <c r="T10" s="303"/>
      <c r="U10" s="303"/>
      <c r="V10" s="303"/>
      <c r="W10" s="303"/>
      <c r="X10" s="303"/>
      <c r="Y10" s="304"/>
      <c r="Z10" s="305"/>
      <c r="AA10" s="306"/>
      <c r="AB10" s="307"/>
      <c r="AC10" s="308"/>
      <c r="AE10" s="302" t="s">
        <v>124</v>
      </c>
      <c r="AF10" s="303"/>
      <c r="AG10" s="303"/>
      <c r="AH10" s="303"/>
      <c r="AI10" s="303"/>
      <c r="AJ10" s="303"/>
      <c r="AK10" s="303"/>
      <c r="AL10" s="303"/>
      <c r="AM10" s="303"/>
      <c r="AN10" s="304"/>
      <c r="AO10" s="305"/>
      <c r="AP10" s="306"/>
    </row>
    <row r="11">
      <c r="A11" s="302" t="s">
        <v>126</v>
      </c>
      <c r="B11" s="303">
        <v>2.6020159872611472</v>
      </c>
      <c r="C11" s="303">
        <v>1.79</v>
      </c>
      <c r="D11" s="303">
        <v>13.642500000000002</v>
      </c>
      <c r="E11" s="303">
        <v>14.13583333333333</v>
      </c>
      <c r="F11" s="303">
        <v>43.255</v>
      </c>
      <c r="G11" s="303">
        <v>82.50500000000001</v>
      </c>
      <c r="H11" s="303">
        <v>25.9952054794521</v>
      </c>
      <c r="I11" s="303"/>
      <c r="J11" s="304"/>
      <c r="K11" s="305">
        <f t="shared" si="1"/>
        <v>183.9255548</v>
      </c>
      <c r="L11" s="306">
        <f t="shared" si="2"/>
        <v>1.444794012</v>
      </c>
      <c r="M11" s="307">
        <f t="shared" si="3"/>
        <v>107.7329313</v>
      </c>
      <c r="N11" s="308">
        <f t="shared" si="4"/>
        <v>76.19262345</v>
      </c>
      <c r="P11" s="302" t="s">
        <v>126</v>
      </c>
      <c r="Q11" s="303">
        <v>2.4670980121146</v>
      </c>
      <c r="R11" s="303">
        <v>0.58</v>
      </c>
      <c r="S11" s="303">
        <v>6.0683333333333405</v>
      </c>
      <c r="T11" s="303">
        <v>9.6975</v>
      </c>
      <c r="U11" s="303">
        <v>21.349999999999998</v>
      </c>
      <c r="V11" s="303">
        <v>46.11</v>
      </c>
      <c r="W11" s="303">
        <v>21.46</v>
      </c>
      <c r="X11" s="303"/>
      <c r="Y11" s="304"/>
      <c r="Z11" s="305">
        <v>107.73293134544795</v>
      </c>
      <c r="AA11" s="306">
        <f t="shared" ref="AA11:AA18" si="8">Z11*100/$Z$62</f>
        <v>0.7805532052</v>
      </c>
      <c r="AB11" s="307">
        <f t="shared" ref="AB11:AB18" si="9">IF(ISBLANK(AO11),"",AO11)</f>
        <v>76.8467</v>
      </c>
      <c r="AC11" s="308">
        <f t="shared" ref="AC11:AC18" si="10">Z11-IF(AB11="",0,AB11)</f>
        <v>30.88623135</v>
      </c>
      <c r="AE11" s="302" t="s">
        <v>126</v>
      </c>
      <c r="AF11" s="303">
        <v>0.1771</v>
      </c>
      <c r="AG11" s="303"/>
      <c r="AH11" s="303">
        <v>4.3696</v>
      </c>
      <c r="AI11" s="303">
        <v>11.03</v>
      </c>
      <c r="AJ11" s="303"/>
      <c r="AK11" s="303">
        <v>10.4</v>
      </c>
      <c r="AL11" s="303">
        <v>50.870000000000005</v>
      </c>
      <c r="AM11" s="303"/>
      <c r="AN11" s="304"/>
      <c r="AO11" s="305">
        <v>76.8467</v>
      </c>
      <c r="AP11" s="306">
        <f t="shared" ref="AP11:AP13" si="11">AO11*100/$AO$62</f>
        <v>0.7197368416</v>
      </c>
    </row>
    <row r="12">
      <c r="A12" s="302" t="s">
        <v>127</v>
      </c>
      <c r="B12" s="303">
        <v>0.11</v>
      </c>
      <c r="C12" s="303"/>
      <c r="D12" s="303"/>
      <c r="E12" s="303">
        <v>5.85666666666667</v>
      </c>
      <c r="F12" s="303">
        <v>7.1</v>
      </c>
      <c r="G12" s="303">
        <v>36.14</v>
      </c>
      <c r="H12" s="303"/>
      <c r="I12" s="303"/>
      <c r="J12" s="304"/>
      <c r="K12" s="305">
        <f t="shared" si="1"/>
        <v>49.20666667</v>
      </c>
      <c r="L12" s="306">
        <f t="shared" si="2"/>
        <v>0.3865340923</v>
      </c>
      <c r="M12" s="307">
        <f t="shared" si="3"/>
        <v>21.18</v>
      </c>
      <c r="N12" s="308">
        <f t="shared" si="4"/>
        <v>28.02666667</v>
      </c>
      <c r="P12" s="302" t="s">
        <v>127</v>
      </c>
      <c r="Q12" s="303">
        <v>0.75</v>
      </c>
      <c r="R12" s="303"/>
      <c r="S12" s="303">
        <v>1.3</v>
      </c>
      <c r="T12" s="303">
        <v>2.23</v>
      </c>
      <c r="U12" s="303"/>
      <c r="V12" s="303">
        <v>16.9</v>
      </c>
      <c r="W12" s="303"/>
      <c r="X12" s="303"/>
      <c r="Y12" s="304"/>
      <c r="Z12" s="305">
        <v>21.18</v>
      </c>
      <c r="AA12" s="306">
        <f t="shared" si="8"/>
        <v>0.1534546278</v>
      </c>
      <c r="AB12" s="307">
        <f t="shared" si="9"/>
        <v>19.9</v>
      </c>
      <c r="AC12" s="308">
        <f t="shared" si="10"/>
        <v>1.28</v>
      </c>
      <c r="AE12" s="302" t="s">
        <v>127</v>
      </c>
      <c r="AF12" s="303"/>
      <c r="AG12" s="303"/>
      <c r="AH12" s="303"/>
      <c r="AI12" s="303">
        <v>3.0</v>
      </c>
      <c r="AJ12" s="303"/>
      <c r="AK12" s="303">
        <v>16.9</v>
      </c>
      <c r="AL12" s="303"/>
      <c r="AM12" s="303"/>
      <c r="AN12" s="304"/>
      <c r="AO12" s="305">
        <v>19.9</v>
      </c>
      <c r="AP12" s="306">
        <f t="shared" si="11"/>
        <v>0.1863809786</v>
      </c>
    </row>
    <row r="13">
      <c r="A13" s="302" t="s">
        <v>128</v>
      </c>
      <c r="B13" s="303">
        <v>0.175</v>
      </c>
      <c r="C13" s="303">
        <v>2.3</v>
      </c>
      <c r="D13" s="303"/>
      <c r="E13" s="303">
        <v>6.5200000000000005</v>
      </c>
      <c r="F13" s="303">
        <v>40.52666666666667</v>
      </c>
      <c r="G13" s="303">
        <v>40.7066666666667</v>
      </c>
      <c r="H13" s="303">
        <v>47.24</v>
      </c>
      <c r="I13" s="303">
        <v>59.65</v>
      </c>
      <c r="J13" s="304"/>
      <c r="K13" s="305">
        <f t="shared" si="1"/>
        <v>197.1183333</v>
      </c>
      <c r="L13" s="306">
        <f t="shared" si="2"/>
        <v>1.548427504</v>
      </c>
      <c r="M13" s="307">
        <f t="shared" si="3"/>
        <v>166.5418232</v>
      </c>
      <c r="N13" s="308">
        <f t="shared" si="4"/>
        <v>30.57651014</v>
      </c>
      <c r="P13" s="302" t="s">
        <v>128</v>
      </c>
      <c r="Q13" s="303">
        <v>1.351377551020408</v>
      </c>
      <c r="R13" s="303">
        <v>2.2399999999999998</v>
      </c>
      <c r="S13" s="303">
        <v>5.797499999999999</v>
      </c>
      <c r="T13" s="303">
        <v>9.466666666666661</v>
      </c>
      <c r="U13" s="303">
        <v>38.83627897522107</v>
      </c>
      <c r="V13" s="303">
        <v>24.64</v>
      </c>
      <c r="W13" s="303">
        <v>29.5</v>
      </c>
      <c r="X13" s="303">
        <v>54.71</v>
      </c>
      <c r="Y13" s="304"/>
      <c r="Z13" s="305">
        <v>166.54182319290814</v>
      </c>
      <c r="AA13" s="306">
        <f t="shared" si="8"/>
        <v>1.206638975</v>
      </c>
      <c r="AB13" s="307">
        <f t="shared" si="9"/>
        <v>107.5154</v>
      </c>
      <c r="AC13" s="308">
        <f t="shared" si="10"/>
        <v>59.02642319</v>
      </c>
      <c r="AE13" s="302" t="s">
        <v>128</v>
      </c>
      <c r="AF13" s="303"/>
      <c r="AG13" s="303"/>
      <c r="AH13" s="303">
        <v>1.0025</v>
      </c>
      <c r="AI13" s="303">
        <v>11.032900000000001</v>
      </c>
      <c r="AJ13" s="303">
        <v>26.87</v>
      </c>
      <c r="AK13" s="303">
        <v>13.5</v>
      </c>
      <c r="AL13" s="303"/>
      <c r="AM13" s="303">
        <v>55.11</v>
      </c>
      <c r="AN13" s="304"/>
      <c r="AO13" s="305">
        <v>107.5154</v>
      </c>
      <c r="AP13" s="306">
        <f t="shared" si="11"/>
        <v>1.006976154</v>
      </c>
    </row>
    <row r="14">
      <c r="A14" s="302" t="s">
        <v>129</v>
      </c>
      <c r="B14" s="303"/>
      <c r="C14" s="303"/>
      <c r="D14" s="303"/>
      <c r="E14" s="303"/>
      <c r="F14" s="303"/>
      <c r="G14" s="303"/>
      <c r="H14" s="303"/>
      <c r="I14" s="303"/>
      <c r="J14" s="304"/>
      <c r="K14" s="305" t="str">
        <f t="shared" si="1"/>
        <v/>
      </c>
      <c r="L14" s="306" t="str">
        <f t="shared" si="2"/>
        <v/>
      </c>
      <c r="M14" s="307">
        <f t="shared" si="3"/>
        <v>0.155</v>
      </c>
      <c r="N14" s="308">
        <f t="shared" si="4"/>
        <v>-0.155</v>
      </c>
      <c r="P14" s="302" t="s">
        <v>129</v>
      </c>
      <c r="Q14" s="303">
        <v>0.155</v>
      </c>
      <c r="R14" s="303"/>
      <c r="S14" s="303"/>
      <c r="T14" s="303"/>
      <c r="U14" s="303"/>
      <c r="V14" s="303"/>
      <c r="W14" s="303"/>
      <c r="X14" s="303"/>
      <c r="Y14" s="304"/>
      <c r="Z14" s="305">
        <v>0.155</v>
      </c>
      <c r="AA14" s="306">
        <f t="shared" si="8"/>
        <v>0.001123015454</v>
      </c>
      <c r="AB14" s="307" t="str">
        <f t="shared" si="9"/>
        <v/>
      </c>
      <c r="AC14" s="308">
        <f t="shared" si="10"/>
        <v>0.155</v>
      </c>
      <c r="AE14" s="302" t="s">
        <v>129</v>
      </c>
      <c r="AF14" s="303"/>
      <c r="AG14" s="303"/>
      <c r="AH14" s="303"/>
      <c r="AI14" s="303"/>
      <c r="AJ14" s="303"/>
      <c r="AK14" s="303"/>
      <c r="AL14" s="303"/>
      <c r="AM14" s="303"/>
      <c r="AN14" s="304"/>
      <c r="AO14" s="305"/>
      <c r="AP14" s="306"/>
    </row>
    <row r="15">
      <c r="A15" s="302" t="s">
        <v>130</v>
      </c>
      <c r="B15" s="303"/>
      <c r="C15" s="303"/>
      <c r="D15" s="303"/>
      <c r="E15" s="303"/>
      <c r="F15" s="303"/>
      <c r="G15" s="303"/>
      <c r="H15" s="303"/>
      <c r="I15" s="303"/>
      <c r="J15" s="304"/>
      <c r="K15" s="305" t="str">
        <f t="shared" si="1"/>
        <v/>
      </c>
      <c r="L15" s="306" t="str">
        <f t="shared" si="2"/>
        <v/>
      </c>
      <c r="M15" s="307">
        <f t="shared" si="3"/>
        <v>0.3190909091</v>
      </c>
      <c r="N15" s="308">
        <f t="shared" si="4"/>
        <v>-0.3190909091</v>
      </c>
      <c r="P15" s="302" t="s">
        <v>130</v>
      </c>
      <c r="Q15" s="303">
        <v>0.319090909090909</v>
      </c>
      <c r="R15" s="303"/>
      <c r="S15" s="303"/>
      <c r="T15" s="303"/>
      <c r="U15" s="303"/>
      <c r="V15" s="303"/>
      <c r="W15" s="303"/>
      <c r="X15" s="303"/>
      <c r="Y15" s="304"/>
      <c r="Z15" s="305">
        <v>0.319090909090909</v>
      </c>
      <c r="AA15" s="306">
        <f t="shared" si="8"/>
        <v>0.002311896917</v>
      </c>
      <c r="AB15" s="307">
        <f t="shared" si="9"/>
        <v>18.6</v>
      </c>
      <c r="AC15" s="308">
        <f t="shared" si="10"/>
        <v>-18.28090909</v>
      </c>
      <c r="AE15" s="302" t="s">
        <v>130</v>
      </c>
      <c r="AF15" s="303"/>
      <c r="AG15" s="303"/>
      <c r="AH15" s="303"/>
      <c r="AI15" s="303"/>
      <c r="AJ15" s="303">
        <v>7.1</v>
      </c>
      <c r="AK15" s="303">
        <v>11.5</v>
      </c>
      <c r="AL15" s="303"/>
      <c r="AM15" s="303"/>
      <c r="AN15" s="304"/>
      <c r="AO15" s="305">
        <v>18.6</v>
      </c>
      <c r="AP15" s="306">
        <f>AO15*100/$AO$62</f>
        <v>0.1742053368</v>
      </c>
    </row>
    <row r="16">
      <c r="A16" s="302" t="s">
        <v>131</v>
      </c>
      <c r="B16" s="303"/>
      <c r="C16" s="303"/>
      <c r="D16" s="303"/>
      <c r="E16" s="303"/>
      <c r="F16" s="303"/>
      <c r="G16" s="303"/>
      <c r="H16" s="303"/>
      <c r="I16" s="303"/>
      <c r="J16" s="304"/>
      <c r="K16" s="305" t="str">
        <f t="shared" si="1"/>
        <v/>
      </c>
      <c r="L16" s="306" t="str">
        <f t="shared" si="2"/>
        <v/>
      </c>
      <c r="M16" s="307">
        <f t="shared" si="3"/>
        <v>0.05166666667</v>
      </c>
      <c r="N16" s="308">
        <f t="shared" si="4"/>
        <v>-0.05166666667</v>
      </c>
      <c r="P16" s="302" t="s">
        <v>131</v>
      </c>
      <c r="Q16" s="303">
        <v>0.051666666666667</v>
      </c>
      <c r="R16" s="303"/>
      <c r="S16" s="303"/>
      <c r="T16" s="303"/>
      <c r="U16" s="303"/>
      <c r="V16" s="303"/>
      <c r="W16" s="303"/>
      <c r="X16" s="303"/>
      <c r="Y16" s="304"/>
      <c r="Z16" s="305">
        <v>0.051666666666667</v>
      </c>
      <c r="AA16" s="306">
        <f t="shared" si="8"/>
        <v>0.0003743384847</v>
      </c>
      <c r="AB16" s="307" t="str">
        <f t="shared" si="9"/>
        <v/>
      </c>
      <c r="AC16" s="308">
        <f t="shared" si="10"/>
        <v>0.05166666667</v>
      </c>
      <c r="AE16" s="302" t="s">
        <v>131</v>
      </c>
      <c r="AF16" s="303"/>
      <c r="AG16" s="303"/>
      <c r="AH16" s="303"/>
      <c r="AI16" s="303"/>
      <c r="AJ16" s="303"/>
      <c r="AK16" s="303"/>
      <c r="AL16" s="303"/>
      <c r="AM16" s="303"/>
      <c r="AN16" s="304"/>
      <c r="AO16" s="305"/>
      <c r="AP16" s="306"/>
    </row>
    <row r="17">
      <c r="A17" s="302" t="s">
        <v>132</v>
      </c>
      <c r="B17" s="303"/>
      <c r="C17" s="303"/>
      <c r="D17" s="303"/>
      <c r="E17" s="303"/>
      <c r="F17" s="303"/>
      <c r="G17" s="303"/>
      <c r="H17" s="303"/>
      <c r="I17" s="303"/>
      <c r="J17" s="304"/>
      <c r="K17" s="305" t="str">
        <f t="shared" si="1"/>
        <v/>
      </c>
      <c r="L17" s="306" t="str">
        <f t="shared" si="2"/>
        <v/>
      </c>
      <c r="M17" s="307">
        <f t="shared" si="3"/>
        <v>1.88</v>
      </c>
      <c r="N17" s="308">
        <f t="shared" si="4"/>
        <v>-1.88</v>
      </c>
      <c r="P17" s="302" t="s">
        <v>132</v>
      </c>
      <c r="Q17" s="303"/>
      <c r="R17" s="303"/>
      <c r="S17" s="303">
        <v>1.88</v>
      </c>
      <c r="T17" s="303"/>
      <c r="U17" s="303"/>
      <c r="V17" s="303"/>
      <c r="W17" s="303"/>
      <c r="X17" s="303"/>
      <c r="Y17" s="304"/>
      <c r="Z17" s="305">
        <v>1.88</v>
      </c>
      <c r="AA17" s="306">
        <f t="shared" si="8"/>
        <v>0.01362109067</v>
      </c>
      <c r="AB17" s="307" t="str">
        <f t="shared" si="9"/>
        <v/>
      </c>
      <c r="AC17" s="308">
        <f t="shared" si="10"/>
        <v>1.88</v>
      </c>
      <c r="AE17" s="302" t="s">
        <v>132</v>
      </c>
      <c r="AF17" s="303"/>
      <c r="AG17" s="303"/>
      <c r="AH17" s="303"/>
      <c r="AI17" s="303"/>
      <c r="AJ17" s="303"/>
      <c r="AK17" s="303"/>
      <c r="AL17" s="303"/>
      <c r="AM17" s="303"/>
      <c r="AN17" s="304"/>
      <c r="AO17" s="305"/>
      <c r="AP17" s="306"/>
    </row>
    <row r="18">
      <c r="A18" s="302" t="s">
        <v>133</v>
      </c>
      <c r="B18" s="303"/>
      <c r="C18" s="303"/>
      <c r="D18" s="303"/>
      <c r="E18" s="303"/>
      <c r="F18" s="303"/>
      <c r="G18" s="303"/>
      <c r="H18" s="303"/>
      <c r="I18" s="303"/>
      <c r="J18" s="304"/>
      <c r="K18" s="305" t="str">
        <f t="shared" si="1"/>
        <v/>
      </c>
      <c r="L18" s="306" t="str">
        <f t="shared" si="2"/>
        <v/>
      </c>
      <c r="M18" s="307">
        <f t="shared" si="3"/>
        <v>5.8</v>
      </c>
      <c r="N18" s="308">
        <f t="shared" si="4"/>
        <v>-5.8</v>
      </c>
      <c r="P18" s="302" t="s">
        <v>133</v>
      </c>
      <c r="Q18" s="303"/>
      <c r="R18" s="303"/>
      <c r="S18" s="303"/>
      <c r="T18" s="303"/>
      <c r="U18" s="303">
        <v>5.8</v>
      </c>
      <c r="V18" s="303"/>
      <c r="W18" s="303"/>
      <c r="X18" s="303"/>
      <c r="Y18" s="304"/>
      <c r="Z18" s="305">
        <v>5.8</v>
      </c>
      <c r="AA18" s="306">
        <f t="shared" si="8"/>
        <v>0.04202251376</v>
      </c>
      <c r="AB18" s="307" t="str">
        <f t="shared" si="9"/>
        <v/>
      </c>
      <c r="AC18" s="308">
        <f t="shared" si="10"/>
        <v>5.8</v>
      </c>
      <c r="AE18" s="302" t="s">
        <v>133</v>
      </c>
      <c r="AF18" s="303"/>
      <c r="AG18" s="303"/>
      <c r="AH18" s="303"/>
      <c r="AI18" s="303"/>
      <c r="AJ18" s="303"/>
      <c r="AK18" s="303"/>
      <c r="AL18" s="303"/>
      <c r="AM18" s="303"/>
      <c r="AN18" s="304"/>
      <c r="AO18" s="305"/>
      <c r="AP18" s="306"/>
    </row>
    <row r="19">
      <c r="A19" s="302" t="s">
        <v>134</v>
      </c>
      <c r="B19" s="303">
        <v>0.63</v>
      </c>
      <c r="C19" s="303">
        <v>0.85</v>
      </c>
      <c r="D19" s="303"/>
      <c r="E19" s="303"/>
      <c r="F19" s="303"/>
      <c r="G19" s="303"/>
      <c r="H19" s="303"/>
      <c r="I19" s="303"/>
      <c r="J19" s="304"/>
      <c r="K19" s="305">
        <f t="shared" si="1"/>
        <v>1.48</v>
      </c>
      <c r="L19" s="306">
        <f t="shared" si="2"/>
        <v>0.01162587298</v>
      </c>
      <c r="M19" s="307" t="str">
        <f t="shared" si="3"/>
        <v/>
      </c>
      <c r="N19" s="308">
        <f t="shared" si="4"/>
        <v>1.48</v>
      </c>
      <c r="P19" s="302" t="s">
        <v>134</v>
      </c>
      <c r="Q19" s="303"/>
      <c r="R19" s="303"/>
      <c r="S19" s="303"/>
      <c r="T19" s="303"/>
      <c r="U19" s="303"/>
      <c r="V19" s="303"/>
      <c r="W19" s="303"/>
      <c r="X19" s="303"/>
      <c r="Y19" s="304"/>
      <c r="Z19" s="305"/>
      <c r="AA19" s="306"/>
      <c r="AB19" s="307"/>
      <c r="AC19" s="308"/>
      <c r="AE19" s="302" t="s">
        <v>134</v>
      </c>
      <c r="AF19" s="303"/>
      <c r="AG19" s="303"/>
      <c r="AH19" s="303"/>
      <c r="AI19" s="303"/>
      <c r="AJ19" s="303"/>
      <c r="AK19" s="303"/>
      <c r="AL19" s="303"/>
      <c r="AM19" s="303"/>
      <c r="AN19" s="304"/>
      <c r="AO19" s="305"/>
      <c r="AP19" s="306"/>
    </row>
    <row r="20">
      <c r="A20" s="302" t="s">
        <v>135</v>
      </c>
      <c r="B20" s="303">
        <v>0.216666666666667</v>
      </c>
      <c r="C20" s="303">
        <v>0.65</v>
      </c>
      <c r="D20" s="303">
        <v>5.914999999999999</v>
      </c>
      <c r="E20" s="303">
        <v>7.616666666666671</v>
      </c>
      <c r="F20" s="303">
        <v>5.78</v>
      </c>
      <c r="G20" s="303">
        <v>13.22</v>
      </c>
      <c r="H20" s="303"/>
      <c r="I20" s="303"/>
      <c r="J20" s="304"/>
      <c r="K20" s="305">
        <f t="shared" si="1"/>
        <v>33.39833333</v>
      </c>
      <c r="L20" s="306">
        <f t="shared" si="2"/>
        <v>0.2623545819</v>
      </c>
      <c r="M20" s="307">
        <f t="shared" si="3"/>
        <v>10.48088016</v>
      </c>
      <c r="N20" s="308">
        <f t="shared" si="4"/>
        <v>22.91745317</v>
      </c>
      <c r="P20" s="302" t="s">
        <v>135</v>
      </c>
      <c r="Q20" s="303">
        <v>0.951666666666666</v>
      </c>
      <c r="R20" s="303">
        <v>1.3258801624915368</v>
      </c>
      <c r="S20" s="303"/>
      <c r="T20" s="303">
        <v>2.83333333333333</v>
      </c>
      <c r="U20" s="303">
        <v>5.37</v>
      </c>
      <c r="V20" s="303"/>
      <c r="W20" s="303"/>
      <c r="X20" s="303"/>
      <c r="Y20" s="304"/>
      <c r="Z20" s="305">
        <v>10.480880162491534</v>
      </c>
      <c r="AA20" s="306">
        <f t="shared" ref="AA20:AA22" si="12">Z20*100/$Z$62</f>
        <v>0.07593671222</v>
      </c>
      <c r="AB20" s="307">
        <f t="shared" ref="AB20:AB22" si="13">IF(ISBLANK(AO20),"",AO20)</f>
        <v>11.39</v>
      </c>
      <c r="AC20" s="308">
        <f t="shared" ref="AC20:AC22" si="14">Z20-IF(AB20="",0,AB20)</f>
        <v>-0.9091198375</v>
      </c>
      <c r="AE20" s="302" t="s">
        <v>135</v>
      </c>
      <c r="AF20" s="303"/>
      <c r="AG20" s="303">
        <v>0.64</v>
      </c>
      <c r="AH20" s="303"/>
      <c r="AI20" s="303">
        <v>5.380000000000001</v>
      </c>
      <c r="AJ20" s="303">
        <v>5.37</v>
      </c>
      <c r="AK20" s="303"/>
      <c r="AL20" s="303"/>
      <c r="AM20" s="303"/>
      <c r="AN20" s="304"/>
      <c r="AO20" s="305">
        <v>11.39</v>
      </c>
      <c r="AP20" s="306">
        <f t="shared" ref="AP20:AP22" si="15">AO20*100/$AO$62</f>
        <v>0.1066773541</v>
      </c>
    </row>
    <row r="21" ht="15.75" customHeight="1">
      <c r="A21" s="302" t="s">
        <v>136</v>
      </c>
      <c r="B21" s="303">
        <v>0.2</v>
      </c>
      <c r="C21" s="303">
        <v>0.6</v>
      </c>
      <c r="D21" s="303">
        <v>5.775</v>
      </c>
      <c r="E21" s="303">
        <v>8.06</v>
      </c>
      <c r="F21" s="303">
        <v>14.870000000000001</v>
      </c>
      <c r="G21" s="303">
        <v>12.495</v>
      </c>
      <c r="H21" s="303"/>
      <c r="I21" s="303"/>
      <c r="J21" s="304"/>
      <c r="K21" s="305">
        <f t="shared" si="1"/>
        <v>42</v>
      </c>
      <c r="L21" s="306">
        <f t="shared" si="2"/>
        <v>0.3299234225</v>
      </c>
      <c r="M21" s="307">
        <f t="shared" si="3"/>
        <v>34.54401961</v>
      </c>
      <c r="N21" s="308">
        <f t="shared" si="4"/>
        <v>7.455980392</v>
      </c>
      <c r="P21" s="302" t="s">
        <v>136</v>
      </c>
      <c r="Q21" s="303">
        <v>0.337352941176471</v>
      </c>
      <c r="R21" s="303">
        <v>0.6</v>
      </c>
      <c r="S21" s="303">
        <v>4.10166666666667</v>
      </c>
      <c r="T21" s="303">
        <v>13.905000000000001</v>
      </c>
      <c r="U21" s="303">
        <v>15.600000000000001</v>
      </c>
      <c r="V21" s="303"/>
      <c r="W21" s="303"/>
      <c r="X21" s="303"/>
      <c r="Y21" s="304"/>
      <c r="Z21" s="305">
        <v>34.54401960784314</v>
      </c>
      <c r="AA21" s="306">
        <f t="shared" si="12"/>
        <v>0.2502804378</v>
      </c>
      <c r="AB21" s="307">
        <f t="shared" si="13"/>
        <v>46.190849</v>
      </c>
      <c r="AC21" s="308">
        <f t="shared" si="14"/>
        <v>-11.64682939</v>
      </c>
      <c r="AE21" s="302" t="s">
        <v>136</v>
      </c>
      <c r="AF21" s="303"/>
      <c r="AG21" s="303"/>
      <c r="AH21" s="303">
        <v>2.899859</v>
      </c>
      <c r="AI21" s="303">
        <v>9.425</v>
      </c>
      <c r="AJ21" s="303">
        <v>6.76599</v>
      </c>
      <c r="AK21" s="303"/>
      <c r="AL21" s="303">
        <v>27.1</v>
      </c>
      <c r="AM21" s="303"/>
      <c r="AN21" s="304"/>
      <c r="AO21" s="305">
        <v>46.190849</v>
      </c>
      <c r="AP21" s="306">
        <f t="shared" si="15"/>
        <v>0.4326178713</v>
      </c>
    </row>
    <row r="22" ht="15.75" customHeight="1">
      <c r="A22" s="302" t="s">
        <v>137</v>
      </c>
      <c r="B22" s="303">
        <v>2.2626666666666675</v>
      </c>
      <c r="C22" s="303">
        <v>2.2125</v>
      </c>
      <c r="D22" s="303">
        <v>9.0675</v>
      </c>
      <c r="E22" s="303">
        <v>45.844533333333324</v>
      </c>
      <c r="F22" s="303">
        <v>18.11333333333333</v>
      </c>
      <c r="G22" s="303">
        <v>27.71</v>
      </c>
      <c r="H22" s="303">
        <v>74.31</v>
      </c>
      <c r="I22" s="303"/>
      <c r="J22" s="304"/>
      <c r="K22" s="305">
        <f t="shared" si="1"/>
        <v>179.5205333</v>
      </c>
      <c r="L22" s="306">
        <f t="shared" si="2"/>
        <v>1.410191161</v>
      </c>
      <c r="M22" s="307">
        <f t="shared" si="3"/>
        <v>147.5553333</v>
      </c>
      <c r="N22" s="308">
        <f t="shared" si="4"/>
        <v>31.9652</v>
      </c>
      <c r="P22" s="302" t="s">
        <v>137</v>
      </c>
      <c r="Q22" s="303">
        <v>1.7263333333333333</v>
      </c>
      <c r="R22" s="303">
        <v>4.3389999999999995</v>
      </c>
      <c r="S22" s="303">
        <v>4.59</v>
      </c>
      <c r="T22" s="303">
        <v>26.41333333333333</v>
      </c>
      <c r="U22" s="303">
        <v>30.78666666666667</v>
      </c>
      <c r="V22" s="303">
        <v>56.8</v>
      </c>
      <c r="W22" s="303">
        <v>22.9</v>
      </c>
      <c r="X22" s="303"/>
      <c r="Y22" s="304"/>
      <c r="Z22" s="305">
        <v>147.55533333333332</v>
      </c>
      <c r="AA22" s="306">
        <f t="shared" si="12"/>
        <v>1.069076901</v>
      </c>
      <c r="AB22" s="307">
        <f t="shared" si="13"/>
        <v>56.0688</v>
      </c>
      <c r="AC22" s="308">
        <f t="shared" si="14"/>
        <v>91.48653333</v>
      </c>
      <c r="AE22" s="302" t="s">
        <v>137</v>
      </c>
      <c r="AF22" s="303">
        <v>0.18326</v>
      </c>
      <c r="AG22" s="303">
        <v>0.504</v>
      </c>
      <c r="AH22" s="303">
        <v>3.7865399999999996</v>
      </c>
      <c r="AI22" s="303">
        <v>10.295000000000002</v>
      </c>
      <c r="AJ22" s="303">
        <v>15.299999999999999</v>
      </c>
      <c r="AK22" s="303">
        <v>26.0</v>
      </c>
      <c r="AL22" s="303"/>
      <c r="AM22" s="303"/>
      <c r="AN22" s="304"/>
      <c r="AO22" s="305">
        <v>56.068799999999996</v>
      </c>
      <c r="AP22" s="306">
        <f t="shared" si="15"/>
        <v>0.5251335584</v>
      </c>
    </row>
    <row r="23" ht="15.75" customHeight="1">
      <c r="A23" s="302" t="s">
        <v>138</v>
      </c>
      <c r="B23" s="303"/>
      <c r="C23" s="303"/>
      <c r="D23" s="303">
        <v>1.4</v>
      </c>
      <c r="E23" s="303"/>
      <c r="F23" s="303"/>
      <c r="G23" s="303"/>
      <c r="H23" s="303"/>
      <c r="I23" s="303"/>
      <c r="J23" s="304"/>
      <c r="K23" s="305">
        <f t="shared" si="1"/>
        <v>1.4</v>
      </c>
      <c r="L23" s="306">
        <f t="shared" si="2"/>
        <v>0.01099744742</v>
      </c>
      <c r="M23" s="307" t="str">
        <f t="shared" si="3"/>
        <v/>
      </c>
      <c r="N23" s="308">
        <f t="shared" si="4"/>
        <v>1.4</v>
      </c>
      <c r="P23" s="302" t="s">
        <v>138</v>
      </c>
      <c r="Q23" s="303"/>
      <c r="R23" s="303"/>
      <c r="S23" s="303"/>
      <c r="T23" s="303"/>
      <c r="U23" s="303"/>
      <c r="V23" s="303"/>
      <c r="W23" s="303"/>
      <c r="X23" s="303"/>
      <c r="Y23" s="304"/>
      <c r="Z23" s="305"/>
      <c r="AA23" s="306"/>
      <c r="AB23" s="307"/>
      <c r="AC23" s="308"/>
      <c r="AE23" s="302" t="s">
        <v>138</v>
      </c>
      <c r="AF23" s="303"/>
      <c r="AG23" s="303"/>
      <c r="AH23" s="303"/>
      <c r="AI23" s="303"/>
      <c r="AJ23" s="303"/>
      <c r="AK23" s="303"/>
      <c r="AL23" s="303"/>
      <c r="AM23" s="303"/>
      <c r="AN23" s="304"/>
      <c r="AO23" s="305"/>
      <c r="AP23" s="306"/>
    </row>
    <row r="24" ht="15.75" customHeight="1">
      <c r="A24" s="302" t="s">
        <v>139</v>
      </c>
      <c r="B24" s="303"/>
      <c r="C24" s="303"/>
      <c r="D24" s="303"/>
      <c r="E24" s="303">
        <v>3.81</v>
      </c>
      <c r="F24" s="303"/>
      <c r="G24" s="303"/>
      <c r="H24" s="303"/>
      <c r="I24" s="303"/>
      <c r="J24" s="304"/>
      <c r="K24" s="305">
        <f t="shared" si="1"/>
        <v>3.81</v>
      </c>
      <c r="L24" s="306">
        <f t="shared" si="2"/>
        <v>0.02992876761</v>
      </c>
      <c r="M24" s="307" t="str">
        <f t="shared" si="3"/>
        <v/>
      </c>
      <c r="N24" s="308">
        <f t="shared" si="4"/>
        <v>3.81</v>
      </c>
      <c r="P24" s="302" t="s">
        <v>139</v>
      </c>
      <c r="Q24" s="303"/>
      <c r="R24" s="303"/>
      <c r="S24" s="303"/>
      <c r="T24" s="303"/>
      <c r="U24" s="303"/>
      <c r="V24" s="303"/>
      <c r="W24" s="303"/>
      <c r="X24" s="303"/>
      <c r="Y24" s="304"/>
      <c r="Z24" s="305"/>
      <c r="AA24" s="306"/>
      <c r="AB24" s="307"/>
      <c r="AC24" s="308"/>
      <c r="AE24" s="302" t="s">
        <v>139</v>
      </c>
      <c r="AF24" s="303"/>
      <c r="AG24" s="303"/>
      <c r="AH24" s="303"/>
      <c r="AI24" s="303"/>
      <c r="AJ24" s="303"/>
      <c r="AK24" s="303"/>
      <c r="AL24" s="303"/>
      <c r="AM24" s="303"/>
      <c r="AN24" s="304"/>
      <c r="AO24" s="305"/>
      <c r="AP24" s="306"/>
    </row>
    <row r="25" ht="15.75" customHeight="1">
      <c r="A25" s="302" t="s">
        <v>140</v>
      </c>
      <c r="B25" s="303"/>
      <c r="C25" s="303"/>
      <c r="D25" s="303"/>
      <c r="E25" s="303">
        <v>4.37</v>
      </c>
      <c r="F25" s="303"/>
      <c r="G25" s="303"/>
      <c r="H25" s="303"/>
      <c r="I25" s="303"/>
      <c r="J25" s="304"/>
      <c r="K25" s="305">
        <f t="shared" si="1"/>
        <v>4.37</v>
      </c>
      <c r="L25" s="306">
        <f t="shared" si="2"/>
        <v>0.03432774658</v>
      </c>
      <c r="M25" s="307" t="str">
        <f t="shared" si="3"/>
        <v/>
      </c>
      <c r="N25" s="308">
        <f t="shared" si="4"/>
        <v>4.37</v>
      </c>
      <c r="P25" s="302" t="s">
        <v>140</v>
      </c>
      <c r="Q25" s="303"/>
      <c r="R25" s="303"/>
      <c r="S25" s="303"/>
      <c r="T25" s="303"/>
      <c r="U25" s="303"/>
      <c r="V25" s="303"/>
      <c r="W25" s="303"/>
      <c r="X25" s="303"/>
      <c r="Y25" s="304"/>
      <c r="Z25" s="305"/>
      <c r="AA25" s="306"/>
      <c r="AB25" s="307"/>
      <c r="AC25" s="308"/>
      <c r="AE25" s="302" t="s">
        <v>140</v>
      </c>
      <c r="AF25" s="303"/>
      <c r="AG25" s="303"/>
      <c r="AH25" s="303"/>
      <c r="AI25" s="303"/>
      <c r="AJ25" s="303"/>
      <c r="AK25" s="303"/>
      <c r="AL25" s="303"/>
      <c r="AM25" s="303"/>
      <c r="AN25" s="304"/>
      <c r="AO25" s="305"/>
      <c r="AP25" s="306"/>
    </row>
    <row r="26" ht="15.75" customHeight="1">
      <c r="A26" s="302" t="s">
        <v>141</v>
      </c>
      <c r="B26" s="303">
        <v>0.4625</v>
      </c>
      <c r="C26" s="303">
        <v>0.79</v>
      </c>
      <c r="D26" s="303">
        <v>3.36961982220816</v>
      </c>
      <c r="E26" s="303">
        <v>9.063333333333329</v>
      </c>
      <c r="F26" s="303">
        <v>6.11</v>
      </c>
      <c r="G26" s="303">
        <v>17.1</v>
      </c>
      <c r="H26" s="303"/>
      <c r="I26" s="303"/>
      <c r="J26" s="304"/>
      <c r="K26" s="305">
        <f t="shared" si="1"/>
        <v>36.89545316</v>
      </c>
      <c r="L26" s="306">
        <f t="shared" si="2"/>
        <v>0.2898255757</v>
      </c>
      <c r="M26" s="307">
        <f t="shared" si="3"/>
        <v>6.28</v>
      </c>
      <c r="N26" s="308">
        <f t="shared" si="4"/>
        <v>30.61545316</v>
      </c>
      <c r="P26" s="302" t="s">
        <v>141</v>
      </c>
      <c r="Q26" s="303">
        <v>0.05</v>
      </c>
      <c r="R26" s="303">
        <v>0.63</v>
      </c>
      <c r="S26" s="303"/>
      <c r="T26" s="303"/>
      <c r="U26" s="303">
        <v>5.6</v>
      </c>
      <c r="V26" s="303"/>
      <c r="W26" s="303"/>
      <c r="X26" s="303"/>
      <c r="Y26" s="304"/>
      <c r="Z26" s="305">
        <v>6.279999999999999</v>
      </c>
      <c r="AA26" s="306">
        <f t="shared" ref="AA26:AA27" si="16">Z26*100/$Z$62</f>
        <v>0.04550023904</v>
      </c>
      <c r="AB26" s="307">
        <f t="shared" ref="AB26:AB27" si="17">IF(ISBLANK(AO26),"",AO26)</f>
        <v>12.845</v>
      </c>
      <c r="AC26" s="308">
        <f t="shared" ref="AC26:AC27" si="18">Z26-IF(AB26="",0,AB26)</f>
        <v>-6.565</v>
      </c>
      <c r="AE26" s="302" t="s">
        <v>141</v>
      </c>
      <c r="AF26" s="303"/>
      <c r="AG26" s="303"/>
      <c r="AH26" s="303"/>
      <c r="AI26" s="303"/>
      <c r="AJ26" s="303"/>
      <c r="AK26" s="303">
        <v>12.845</v>
      </c>
      <c r="AL26" s="303"/>
      <c r="AM26" s="303"/>
      <c r="AN26" s="304"/>
      <c r="AO26" s="305">
        <v>12.845</v>
      </c>
      <c r="AP26" s="306">
        <f t="shared" ref="AP26:AP27" si="19">AO26*100/$AO$62</f>
        <v>0.120304707</v>
      </c>
    </row>
    <row r="27" ht="15.75" customHeight="1">
      <c r="A27" s="302" t="s">
        <v>142</v>
      </c>
      <c r="B27" s="303">
        <v>1.716666666666667</v>
      </c>
      <c r="C27" s="303">
        <v>2.975142857142857</v>
      </c>
      <c r="D27" s="303">
        <v>20.667</v>
      </c>
      <c r="E27" s="303">
        <v>81.50419312438468</v>
      </c>
      <c r="F27" s="303">
        <v>74.315</v>
      </c>
      <c r="G27" s="303">
        <v>103.96000000000001</v>
      </c>
      <c r="H27" s="303">
        <v>152.12</v>
      </c>
      <c r="I27" s="303"/>
      <c r="J27" s="304"/>
      <c r="K27" s="305">
        <f t="shared" si="1"/>
        <v>437.2580026</v>
      </c>
      <c r="L27" s="306">
        <f t="shared" si="2"/>
        <v>3.434801351</v>
      </c>
      <c r="M27" s="307">
        <f t="shared" si="3"/>
        <v>368.8586376</v>
      </c>
      <c r="N27" s="308">
        <f t="shared" si="4"/>
        <v>68.39936508</v>
      </c>
      <c r="P27" s="302" t="s">
        <v>142</v>
      </c>
      <c r="Q27" s="303">
        <v>0.8899999999999989</v>
      </c>
      <c r="R27" s="303">
        <v>2.58</v>
      </c>
      <c r="S27" s="303">
        <v>13.301970902162452</v>
      </c>
      <c r="T27" s="303">
        <v>91.87333333333332</v>
      </c>
      <c r="U27" s="303">
        <v>77.51</v>
      </c>
      <c r="V27" s="303">
        <v>68.91</v>
      </c>
      <c r="W27" s="303">
        <v>56.3433333333334</v>
      </c>
      <c r="X27" s="303">
        <v>57.45</v>
      </c>
      <c r="Y27" s="304"/>
      <c r="Z27" s="305">
        <v>368.8586375688292</v>
      </c>
      <c r="AA27" s="306">
        <f t="shared" si="16"/>
        <v>2.672477099</v>
      </c>
      <c r="AB27" s="307">
        <f t="shared" si="17"/>
        <v>398.382638</v>
      </c>
      <c r="AC27" s="308">
        <f t="shared" si="18"/>
        <v>-29.52400043</v>
      </c>
      <c r="AE27" s="302" t="s">
        <v>142</v>
      </c>
      <c r="AF27" s="303"/>
      <c r="AG27" s="303"/>
      <c r="AH27" s="303">
        <v>14.201979999999999</v>
      </c>
      <c r="AI27" s="303">
        <v>52.42</v>
      </c>
      <c r="AJ27" s="303">
        <v>85.24000000000001</v>
      </c>
      <c r="AK27" s="303">
        <v>111.125</v>
      </c>
      <c r="AL27" s="303">
        <v>135.395658</v>
      </c>
      <c r="AM27" s="303"/>
      <c r="AN27" s="304"/>
      <c r="AO27" s="305">
        <v>398.382638</v>
      </c>
      <c r="AP27" s="306">
        <f t="shared" si="19"/>
        <v>3.731203313</v>
      </c>
    </row>
    <row r="28" ht="15.75" customHeight="1">
      <c r="A28" s="302" t="s">
        <v>143</v>
      </c>
      <c r="B28" s="303"/>
      <c r="C28" s="303"/>
      <c r="D28" s="303"/>
      <c r="E28" s="303">
        <v>3.92</v>
      </c>
      <c r="F28" s="303"/>
      <c r="G28" s="303"/>
      <c r="H28" s="303"/>
      <c r="I28" s="303"/>
      <c r="J28" s="304"/>
      <c r="K28" s="305">
        <f t="shared" si="1"/>
        <v>3.92</v>
      </c>
      <c r="L28" s="306">
        <f t="shared" si="2"/>
        <v>0.03079285277</v>
      </c>
      <c r="M28" s="307" t="str">
        <f t="shared" si="3"/>
        <v/>
      </c>
      <c r="N28" s="308">
        <f t="shared" si="4"/>
        <v>3.92</v>
      </c>
      <c r="P28" s="302" t="s">
        <v>143</v>
      </c>
      <c r="Q28" s="303"/>
      <c r="R28" s="303"/>
      <c r="S28" s="303"/>
      <c r="T28" s="303"/>
      <c r="U28" s="303"/>
      <c r="V28" s="303"/>
      <c r="W28" s="303"/>
      <c r="X28" s="303"/>
      <c r="Y28" s="304"/>
      <c r="Z28" s="305"/>
      <c r="AA28" s="306"/>
      <c r="AB28" s="307"/>
      <c r="AC28" s="308"/>
      <c r="AE28" s="302" t="s">
        <v>143</v>
      </c>
      <c r="AF28" s="303"/>
      <c r="AG28" s="303"/>
      <c r="AH28" s="303"/>
      <c r="AI28" s="303"/>
      <c r="AJ28" s="303"/>
      <c r="AK28" s="303"/>
      <c r="AL28" s="303"/>
      <c r="AM28" s="303"/>
      <c r="AN28" s="304"/>
      <c r="AO28" s="305"/>
      <c r="AP28" s="306"/>
    </row>
    <row r="29" ht="15.75" customHeight="1">
      <c r="A29" s="302" t="s">
        <v>144</v>
      </c>
      <c r="B29" s="303"/>
      <c r="C29" s="303"/>
      <c r="D29" s="303"/>
      <c r="E29" s="303"/>
      <c r="F29" s="303"/>
      <c r="G29" s="303"/>
      <c r="H29" s="303"/>
      <c r="I29" s="303"/>
      <c r="J29" s="304"/>
      <c r="K29" s="305" t="str">
        <f t="shared" si="1"/>
        <v/>
      </c>
      <c r="L29" s="306" t="str">
        <f t="shared" si="2"/>
        <v/>
      </c>
      <c r="M29" s="307" t="str">
        <f t="shared" si="3"/>
        <v/>
      </c>
      <c r="N29" s="308">
        <f t="shared" si="4"/>
        <v>0</v>
      </c>
      <c r="P29" s="302" t="s">
        <v>144</v>
      </c>
      <c r="Q29" s="303"/>
      <c r="R29" s="303"/>
      <c r="S29" s="303"/>
      <c r="T29" s="303"/>
      <c r="U29" s="303"/>
      <c r="V29" s="303"/>
      <c r="W29" s="303"/>
      <c r="X29" s="303"/>
      <c r="Y29" s="304"/>
      <c r="Z29" s="305"/>
      <c r="AA29" s="306"/>
      <c r="AB29" s="307">
        <f t="shared" ref="AB29:AB47" si="20">IF(ISBLANK(AO29),"",AO29)</f>
        <v>1.03</v>
      </c>
      <c r="AC29" s="308">
        <f t="shared" ref="AC29:AC47" si="21">Z29-IF(AB29="",0,AB29)</f>
        <v>-1.03</v>
      </c>
      <c r="AE29" s="302" t="s">
        <v>144</v>
      </c>
      <c r="AF29" s="303"/>
      <c r="AG29" s="303"/>
      <c r="AH29" s="303">
        <v>1.03</v>
      </c>
      <c r="AI29" s="303"/>
      <c r="AJ29" s="303"/>
      <c r="AK29" s="303"/>
      <c r="AL29" s="303"/>
      <c r="AM29" s="303"/>
      <c r="AN29" s="304"/>
      <c r="AO29" s="305">
        <v>1.03</v>
      </c>
      <c r="AP29" s="306">
        <f>AO29*100/$AO$62</f>
        <v>0.009646854671</v>
      </c>
    </row>
    <row r="30" ht="15.75" customHeight="1">
      <c r="A30" s="302" t="s">
        <v>145</v>
      </c>
      <c r="B30" s="303"/>
      <c r="C30" s="303"/>
      <c r="D30" s="303"/>
      <c r="E30" s="303">
        <v>4.785</v>
      </c>
      <c r="F30" s="303"/>
      <c r="G30" s="303"/>
      <c r="H30" s="303"/>
      <c r="I30" s="303"/>
      <c r="J30" s="304"/>
      <c r="K30" s="305">
        <f t="shared" si="1"/>
        <v>4.785</v>
      </c>
      <c r="L30" s="306">
        <f t="shared" si="2"/>
        <v>0.0375877042</v>
      </c>
      <c r="M30" s="307">
        <f t="shared" si="3"/>
        <v>0.17</v>
      </c>
      <c r="N30" s="308">
        <f t="shared" si="4"/>
        <v>4.615</v>
      </c>
      <c r="P30" s="302" t="s">
        <v>145</v>
      </c>
      <c r="Q30" s="303">
        <v>0.17</v>
      </c>
      <c r="R30" s="303"/>
      <c r="S30" s="303"/>
      <c r="T30" s="303"/>
      <c r="U30" s="303"/>
      <c r="V30" s="303"/>
      <c r="W30" s="303"/>
      <c r="X30" s="303"/>
      <c r="Y30" s="304"/>
      <c r="Z30" s="305">
        <v>0.17</v>
      </c>
      <c r="AA30" s="306">
        <f t="shared" ref="AA30:AA47" si="22">Z30*100/$Z$62</f>
        <v>0.001231694369</v>
      </c>
      <c r="AB30" s="307" t="str">
        <f t="shared" si="20"/>
        <v/>
      </c>
      <c r="AC30" s="308">
        <f t="shared" si="21"/>
        <v>0.17</v>
      </c>
      <c r="AE30" s="302" t="s">
        <v>145</v>
      </c>
      <c r="AF30" s="303"/>
      <c r="AG30" s="303"/>
      <c r="AH30" s="303"/>
      <c r="AI30" s="303"/>
      <c r="AJ30" s="303"/>
      <c r="AK30" s="303"/>
      <c r="AL30" s="303"/>
      <c r="AM30" s="303"/>
      <c r="AN30" s="304"/>
      <c r="AO30" s="305"/>
      <c r="AP30" s="306"/>
    </row>
    <row r="31" ht="15.75" customHeight="1">
      <c r="A31" s="302" t="s">
        <v>146</v>
      </c>
      <c r="B31" s="303"/>
      <c r="C31" s="303">
        <v>0.69</v>
      </c>
      <c r="D31" s="303">
        <v>1.05</v>
      </c>
      <c r="E31" s="303">
        <v>12.17</v>
      </c>
      <c r="F31" s="303">
        <v>7.42</v>
      </c>
      <c r="G31" s="303"/>
      <c r="H31" s="303"/>
      <c r="I31" s="303"/>
      <c r="J31" s="304"/>
      <c r="K31" s="305">
        <f t="shared" si="1"/>
        <v>21.33</v>
      </c>
      <c r="L31" s="306">
        <f t="shared" si="2"/>
        <v>0.1675539667</v>
      </c>
      <c r="M31" s="307">
        <f t="shared" si="3"/>
        <v>14.62333333</v>
      </c>
      <c r="N31" s="308">
        <f t="shared" si="4"/>
        <v>6.706666667</v>
      </c>
      <c r="P31" s="302" t="s">
        <v>146</v>
      </c>
      <c r="Q31" s="303"/>
      <c r="R31" s="303">
        <v>1.3</v>
      </c>
      <c r="S31" s="303"/>
      <c r="T31" s="303">
        <v>13.32333333333334</v>
      </c>
      <c r="U31" s="303"/>
      <c r="V31" s="303"/>
      <c r="W31" s="303"/>
      <c r="X31" s="303"/>
      <c r="Y31" s="304"/>
      <c r="Z31" s="305">
        <v>14.62333333333334</v>
      </c>
      <c r="AA31" s="306">
        <f t="shared" si="22"/>
        <v>0.1059498666</v>
      </c>
      <c r="AB31" s="307">
        <f t="shared" si="20"/>
        <v>24.97</v>
      </c>
      <c r="AC31" s="308">
        <f t="shared" si="21"/>
        <v>-10.34666667</v>
      </c>
      <c r="AE31" s="302" t="s">
        <v>146</v>
      </c>
      <c r="AF31" s="303"/>
      <c r="AG31" s="303"/>
      <c r="AH31" s="303">
        <v>1.87</v>
      </c>
      <c r="AI31" s="303">
        <v>3.6</v>
      </c>
      <c r="AJ31" s="303"/>
      <c r="AK31" s="303">
        <v>19.5</v>
      </c>
      <c r="AL31" s="303"/>
      <c r="AM31" s="303"/>
      <c r="AN31" s="304"/>
      <c r="AO31" s="305">
        <v>24.97</v>
      </c>
      <c r="AP31" s="306">
        <f t="shared" ref="AP31:AP33" si="23">AO31*100/$AO$62</f>
        <v>0.2338659817</v>
      </c>
    </row>
    <row r="32" ht="15.75" customHeight="1">
      <c r="A32" s="302" t="s">
        <v>147</v>
      </c>
      <c r="B32" s="303"/>
      <c r="C32" s="303">
        <v>0.53</v>
      </c>
      <c r="D32" s="303">
        <v>2.85</v>
      </c>
      <c r="E32" s="303"/>
      <c r="F32" s="303">
        <v>12.64</v>
      </c>
      <c r="G32" s="303">
        <v>40.9</v>
      </c>
      <c r="H32" s="303">
        <v>24.0333333333333</v>
      </c>
      <c r="I32" s="303"/>
      <c r="J32" s="304"/>
      <c r="K32" s="305">
        <f t="shared" si="1"/>
        <v>80.95333333</v>
      </c>
      <c r="L32" s="306">
        <f t="shared" si="2"/>
        <v>0.6359143046</v>
      </c>
      <c r="M32" s="307">
        <f t="shared" si="3"/>
        <v>37.376</v>
      </c>
      <c r="N32" s="308">
        <f t="shared" si="4"/>
        <v>43.57733333</v>
      </c>
      <c r="P32" s="302" t="s">
        <v>147</v>
      </c>
      <c r="Q32" s="303">
        <v>1.621</v>
      </c>
      <c r="R32" s="303">
        <v>0.81</v>
      </c>
      <c r="S32" s="303">
        <v>2.145</v>
      </c>
      <c r="T32" s="303">
        <v>17.549999999999997</v>
      </c>
      <c r="U32" s="303">
        <v>15.25</v>
      </c>
      <c r="V32" s="303"/>
      <c r="W32" s="303"/>
      <c r="X32" s="303"/>
      <c r="Y32" s="304"/>
      <c r="Z32" s="305">
        <v>37.376</v>
      </c>
      <c r="AA32" s="306">
        <f t="shared" si="22"/>
        <v>0.2707988749</v>
      </c>
      <c r="AB32" s="307">
        <f t="shared" si="20"/>
        <v>18.566</v>
      </c>
      <c r="AC32" s="308">
        <f t="shared" si="21"/>
        <v>18.81</v>
      </c>
      <c r="AE32" s="302" t="s">
        <v>147</v>
      </c>
      <c r="AF32" s="303">
        <v>0.426</v>
      </c>
      <c r="AG32" s="303"/>
      <c r="AH32" s="303">
        <v>1.1</v>
      </c>
      <c r="AI32" s="303">
        <v>8.8</v>
      </c>
      <c r="AJ32" s="303">
        <v>8.24</v>
      </c>
      <c r="AK32" s="303"/>
      <c r="AL32" s="303"/>
      <c r="AM32" s="303"/>
      <c r="AN32" s="304"/>
      <c r="AO32" s="305">
        <v>18.566000000000003</v>
      </c>
      <c r="AP32" s="306">
        <f t="shared" si="23"/>
        <v>0.1738868969</v>
      </c>
    </row>
    <row r="33" ht="15.75" customHeight="1">
      <c r="A33" s="302" t="s">
        <v>148</v>
      </c>
      <c r="B33" s="303">
        <v>0.885</v>
      </c>
      <c r="C33" s="303">
        <v>1.355455904334828</v>
      </c>
      <c r="D33" s="303">
        <v>3.56</v>
      </c>
      <c r="E33" s="303">
        <v>3.2</v>
      </c>
      <c r="F33" s="303">
        <v>22.715</v>
      </c>
      <c r="G33" s="303"/>
      <c r="H33" s="303">
        <v>32.1</v>
      </c>
      <c r="I33" s="303">
        <v>55.6</v>
      </c>
      <c r="J33" s="304"/>
      <c r="K33" s="305">
        <f t="shared" si="1"/>
        <v>119.4154559</v>
      </c>
      <c r="L33" s="306">
        <f t="shared" si="2"/>
        <v>0.9380465693</v>
      </c>
      <c r="M33" s="307">
        <f t="shared" si="3"/>
        <v>113.8498578</v>
      </c>
      <c r="N33" s="308">
        <f t="shared" si="4"/>
        <v>5.565598117</v>
      </c>
      <c r="P33" s="302" t="s">
        <v>148</v>
      </c>
      <c r="Q33" s="303">
        <v>1.4376392445582549</v>
      </c>
      <c r="R33" s="303">
        <v>0.805</v>
      </c>
      <c r="S33" s="303">
        <v>2.64721854304636</v>
      </c>
      <c r="T33" s="303">
        <v>9.07</v>
      </c>
      <c r="U33" s="303">
        <v>13.61666666666668</v>
      </c>
      <c r="V33" s="303"/>
      <c r="W33" s="303">
        <v>30.18</v>
      </c>
      <c r="X33" s="303">
        <v>56.0933333333333</v>
      </c>
      <c r="Y33" s="304"/>
      <c r="Z33" s="305">
        <v>113.84985778760459</v>
      </c>
      <c r="AA33" s="306">
        <f t="shared" si="22"/>
        <v>0.8248719337</v>
      </c>
      <c r="AB33" s="307">
        <f t="shared" si="20"/>
        <v>156.180783</v>
      </c>
      <c r="AC33" s="308">
        <f t="shared" si="21"/>
        <v>-42.33092521</v>
      </c>
      <c r="AE33" s="302" t="s">
        <v>148</v>
      </c>
      <c r="AF33" s="303"/>
      <c r="AG33" s="303">
        <v>0.7</v>
      </c>
      <c r="AH33" s="303">
        <v>2.773238</v>
      </c>
      <c r="AI33" s="303">
        <v>12.245999999999999</v>
      </c>
      <c r="AJ33" s="303">
        <v>13.948269999999999</v>
      </c>
      <c r="AK33" s="303">
        <v>31.369999999999997</v>
      </c>
      <c r="AL33" s="303">
        <v>30.18</v>
      </c>
      <c r="AM33" s="303">
        <v>64.963275</v>
      </c>
      <c r="AN33" s="304"/>
      <c r="AO33" s="305">
        <v>156.180783</v>
      </c>
      <c r="AP33" s="306">
        <f t="shared" si="23"/>
        <v>1.46277021</v>
      </c>
    </row>
    <row r="34" ht="15.75" customHeight="1">
      <c r="A34" s="302" t="s">
        <v>149</v>
      </c>
      <c r="B34" s="303"/>
      <c r="C34" s="303"/>
      <c r="D34" s="303"/>
      <c r="E34" s="303"/>
      <c r="F34" s="303"/>
      <c r="G34" s="303"/>
      <c r="H34" s="303"/>
      <c r="I34" s="303"/>
      <c r="J34" s="304"/>
      <c r="K34" s="305" t="str">
        <f t="shared" si="1"/>
        <v/>
      </c>
      <c r="L34" s="306" t="str">
        <f t="shared" si="2"/>
        <v/>
      </c>
      <c r="M34" s="307">
        <f t="shared" si="3"/>
        <v>8.55</v>
      </c>
      <c r="N34" s="308">
        <f t="shared" si="4"/>
        <v>-8.55</v>
      </c>
      <c r="P34" s="302" t="s">
        <v>149</v>
      </c>
      <c r="Q34" s="303"/>
      <c r="R34" s="303"/>
      <c r="S34" s="303">
        <v>1.05</v>
      </c>
      <c r="T34" s="303"/>
      <c r="U34" s="303">
        <v>7.5</v>
      </c>
      <c r="V34" s="303"/>
      <c r="W34" s="303"/>
      <c r="X34" s="303"/>
      <c r="Y34" s="304"/>
      <c r="Z34" s="305">
        <v>8.55</v>
      </c>
      <c r="AA34" s="306">
        <f t="shared" si="22"/>
        <v>0.06194698149</v>
      </c>
      <c r="AB34" s="307" t="str">
        <f t="shared" si="20"/>
        <v/>
      </c>
      <c r="AC34" s="308">
        <f t="shared" si="21"/>
        <v>8.55</v>
      </c>
      <c r="AE34" s="302" t="s">
        <v>149</v>
      </c>
      <c r="AF34" s="303"/>
      <c r="AG34" s="303"/>
      <c r="AH34" s="303"/>
      <c r="AI34" s="303"/>
      <c r="AJ34" s="303"/>
      <c r="AK34" s="303"/>
      <c r="AL34" s="303"/>
      <c r="AM34" s="303"/>
      <c r="AN34" s="304"/>
      <c r="AO34" s="305"/>
      <c r="AP34" s="306"/>
    </row>
    <row r="35" ht="15.75" customHeight="1">
      <c r="A35" s="302" t="s">
        <v>150</v>
      </c>
      <c r="B35" s="303"/>
      <c r="C35" s="303"/>
      <c r="D35" s="303"/>
      <c r="E35" s="303"/>
      <c r="F35" s="303"/>
      <c r="G35" s="303">
        <v>17.74</v>
      </c>
      <c r="H35" s="303"/>
      <c r="I35" s="303"/>
      <c r="J35" s="304"/>
      <c r="K35" s="305">
        <f t="shared" si="1"/>
        <v>17.74</v>
      </c>
      <c r="L35" s="306">
        <f t="shared" si="2"/>
        <v>0.1393533694</v>
      </c>
      <c r="M35" s="307">
        <f t="shared" si="3"/>
        <v>17.60568182</v>
      </c>
      <c r="N35" s="308">
        <f t="shared" si="4"/>
        <v>0.1343181818</v>
      </c>
      <c r="P35" s="302" t="s">
        <v>150</v>
      </c>
      <c r="Q35" s="303">
        <v>0.005681818181818</v>
      </c>
      <c r="R35" s="303"/>
      <c r="S35" s="303"/>
      <c r="T35" s="303"/>
      <c r="U35" s="303"/>
      <c r="V35" s="303">
        <v>17.6</v>
      </c>
      <c r="W35" s="303"/>
      <c r="X35" s="303"/>
      <c r="Y35" s="304"/>
      <c r="Z35" s="305">
        <v>17.605681818181818</v>
      </c>
      <c r="AA35" s="306">
        <f t="shared" si="22"/>
        <v>0.1275577597</v>
      </c>
      <c r="AB35" s="307" t="str">
        <f t="shared" si="20"/>
        <v/>
      </c>
      <c r="AC35" s="308">
        <f t="shared" si="21"/>
        <v>17.60568182</v>
      </c>
      <c r="AE35" s="302" t="s">
        <v>150</v>
      </c>
      <c r="AF35" s="303"/>
      <c r="AG35" s="303"/>
      <c r="AH35" s="303"/>
      <c r="AI35" s="303"/>
      <c r="AJ35" s="303"/>
      <c r="AK35" s="303"/>
      <c r="AL35" s="303"/>
      <c r="AM35" s="303"/>
      <c r="AN35" s="304"/>
      <c r="AO35" s="305"/>
      <c r="AP35" s="306"/>
    </row>
    <row r="36" ht="15.75" customHeight="1">
      <c r="A36" s="302" t="s">
        <v>151</v>
      </c>
      <c r="B36" s="303">
        <v>0.28</v>
      </c>
      <c r="C36" s="303">
        <v>0.6</v>
      </c>
      <c r="D36" s="303"/>
      <c r="E36" s="303"/>
      <c r="F36" s="303"/>
      <c r="G36" s="303"/>
      <c r="H36" s="303"/>
      <c r="I36" s="303"/>
      <c r="J36" s="304"/>
      <c r="K36" s="305">
        <f t="shared" si="1"/>
        <v>0.88</v>
      </c>
      <c r="L36" s="306">
        <f t="shared" si="2"/>
        <v>0.006912681233</v>
      </c>
      <c r="M36" s="307">
        <f t="shared" si="3"/>
        <v>0.41</v>
      </c>
      <c r="N36" s="308">
        <f t="shared" si="4"/>
        <v>0.47</v>
      </c>
      <c r="P36" s="302" t="s">
        <v>151</v>
      </c>
      <c r="Q36" s="303">
        <v>0.41</v>
      </c>
      <c r="R36" s="303"/>
      <c r="S36" s="303"/>
      <c r="T36" s="303"/>
      <c r="U36" s="303"/>
      <c r="V36" s="303"/>
      <c r="W36" s="303"/>
      <c r="X36" s="303"/>
      <c r="Y36" s="304"/>
      <c r="Z36" s="305">
        <v>0.41</v>
      </c>
      <c r="AA36" s="306">
        <f t="shared" si="22"/>
        <v>0.002970557007</v>
      </c>
      <c r="AB36" s="307" t="str">
        <f t="shared" si="20"/>
        <v/>
      </c>
      <c r="AC36" s="308">
        <f t="shared" si="21"/>
        <v>0.41</v>
      </c>
      <c r="AE36" s="302" t="s">
        <v>151</v>
      </c>
      <c r="AF36" s="303"/>
      <c r="AG36" s="303"/>
      <c r="AH36" s="303"/>
      <c r="AI36" s="303"/>
      <c r="AJ36" s="303"/>
      <c r="AK36" s="303"/>
      <c r="AL36" s="303"/>
      <c r="AM36" s="303"/>
      <c r="AN36" s="304"/>
      <c r="AO36" s="305"/>
      <c r="AP36" s="306"/>
    </row>
    <row r="37" ht="15.75" customHeight="1">
      <c r="A37" s="302" t="s">
        <v>152</v>
      </c>
      <c r="B37" s="303"/>
      <c r="C37" s="303">
        <v>1.45</v>
      </c>
      <c r="D37" s="303">
        <v>1.69</v>
      </c>
      <c r="E37" s="303"/>
      <c r="F37" s="303"/>
      <c r="G37" s="303">
        <v>12.84</v>
      </c>
      <c r="H37" s="303"/>
      <c r="I37" s="303"/>
      <c r="J37" s="304"/>
      <c r="K37" s="305">
        <f t="shared" si="1"/>
        <v>15.98</v>
      </c>
      <c r="L37" s="306">
        <f t="shared" si="2"/>
        <v>0.1255280069</v>
      </c>
      <c r="M37" s="307">
        <f t="shared" si="3"/>
        <v>97.865</v>
      </c>
      <c r="N37" s="308">
        <f t="shared" si="4"/>
        <v>-81.885</v>
      </c>
      <c r="P37" s="302" t="s">
        <v>152</v>
      </c>
      <c r="Q37" s="303"/>
      <c r="R37" s="303">
        <v>1.4049999999999998</v>
      </c>
      <c r="S37" s="303">
        <v>1.14</v>
      </c>
      <c r="T37" s="303"/>
      <c r="U37" s="303"/>
      <c r="V37" s="303">
        <v>32.81</v>
      </c>
      <c r="W37" s="303"/>
      <c r="X37" s="303">
        <v>62.51</v>
      </c>
      <c r="Y37" s="304"/>
      <c r="Z37" s="305">
        <v>97.86500000000001</v>
      </c>
      <c r="AA37" s="306">
        <f t="shared" si="22"/>
        <v>0.7090574671</v>
      </c>
      <c r="AB37" s="307">
        <f t="shared" si="20"/>
        <v>18.9</v>
      </c>
      <c r="AC37" s="308">
        <f t="shared" si="21"/>
        <v>78.965</v>
      </c>
      <c r="AE37" s="302" t="s">
        <v>152</v>
      </c>
      <c r="AF37" s="303"/>
      <c r="AG37" s="303"/>
      <c r="AH37" s="303"/>
      <c r="AI37" s="303"/>
      <c r="AJ37" s="303"/>
      <c r="AK37" s="303">
        <v>18.9</v>
      </c>
      <c r="AL37" s="303"/>
      <c r="AM37" s="303"/>
      <c r="AN37" s="304"/>
      <c r="AO37" s="305">
        <v>18.9</v>
      </c>
      <c r="AP37" s="306">
        <f>AO37*100/$AO$62</f>
        <v>0.1770151003</v>
      </c>
    </row>
    <row r="38" ht="15.75" customHeight="1">
      <c r="A38" s="302" t="s">
        <v>153</v>
      </c>
      <c r="B38" s="303"/>
      <c r="C38" s="303"/>
      <c r="D38" s="303"/>
      <c r="E38" s="303">
        <v>2.2</v>
      </c>
      <c r="F38" s="303"/>
      <c r="G38" s="303"/>
      <c r="H38" s="303"/>
      <c r="I38" s="303"/>
      <c r="J38" s="304"/>
      <c r="K38" s="305">
        <f t="shared" si="1"/>
        <v>2.2</v>
      </c>
      <c r="L38" s="306">
        <f t="shared" si="2"/>
        <v>0.01728170308</v>
      </c>
      <c r="M38" s="307">
        <f t="shared" si="3"/>
        <v>2.5425</v>
      </c>
      <c r="N38" s="308">
        <f t="shared" si="4"/>
        <v>-0.3425</v>
      </c>
      <c r="P38" s="302" t="s">
        <v>153</v>
      </c>
      <c r="Q38" s="303"/>
      <c r="R38" s="303"/>
      <c r="S38" s="303"/>
      <c r="T38" s="303">
        <v>2.5425</v>
      </c>
      <c r="U38" s="303"/>
      <c r="V38" s="303"/>
      <c r="W38" s="303"/>
      <c r="X38" s="303"/>
      <c r="Y38" s="304"/>
      <c r="Z38" s="305">
        <v>2.5425</v>
      </c>
      <c r="AA38" s="306">
        <f t="shared" si="22"/>
        <v>0.01842107608</v>
      </c>
      <c r="AB38" s="307" t="str">
        <f t="shared" si="20"/>
        <v/>
      </c>
      <c r="AC38" s="308">
        <f t="shared" si="21"/>
        <v>2.5425</v>
      </c>
      <c r="AE38" s="302" t="s">
        <v>153</v>
      </c>
      <c r="AF38" s="303"/>
      <c r="AG38" s="303"/>
      <c r="AH38" s="303"/>
      <c r="AI38" s="303"/>
      <c r="AJ38" s="303"/>
      <c r="AK38" s="303"/>
      <c r="AL38" s="303"/>
      <c r="AM38" s="303"/>
      <c r="AN38" s="304"/>
      <c r="AO38" s="305"/>
      <c r="AP38" s="306"/>
    </row>
    <row r="39" ht="15.75" customHeight="1">
      <c r="A39" s="302" t="s">
        <v>154</v>
      </c>
      <c r="B39" s="303">
        <v>2.755121794871794</v>
      </c>
      <c r="C39" s="303">
        <v>1.9725</v>
      </c>
      <c r="D39" s="303">
        <v>11.836666666666671</v>
      </c>
      <c r="E39" s="303">
        <v>21.729999999999997</v>
      </c>
      <c r="F39" s="303">
        <v>39.989999999999995</v>
      </c>
      <c r="G39" s="303">
        <v>56.74</v>
      </c>
      <c r="H39" s="303">
        <v>23.08</v>
      </c>
      <c r="I39" s="303"/>
      <c r="J39" s="304"/>
      <c r="K39" s="305">
        <f t="shared" si="1"/>
        <v>158.1042885</v>
      </c>
      <c r="L39" s="306">
        <f t="shared" si="2"/>
        <v>1.241959713</v>
      </c>
      <c r="M39" s="307">
        <f t="shared" si="3"/>
        <v>146.4866007</v>
      </c>
      <c r="N39" s="308">
        <f t="shared" si="4"/>
        <v>11.6176878</v>
      </c>
      <c r="P39" s="302" t="s">
        <v>154</v>
      </c>
      <c r="Q39" s="303">
        <v>3.960333333333333</v>
      </c>
      <c r="R39" s="303">
        <v>2.576</v>
      </c>
      <c r="S39" s="303">
        <v>7.94833333333333</v>
      </c>
      <c r="T39" s="303">
        <v>21.491933993399343</v>
      </c>
      <c r="U39" s="303">
        <v>60.43</v>
      </c>
      <c r="V39" s="303">
        <v>28.56</v>
      </c>
      <c r="W39" s="303">
        <v>21.52</v>
      </c>
      <c r="X39" s="303"/>
      <c r="Y39" s="304"/>
      <c r="Z39" s="305">
        <v>146.48660066006602</v>
      </c>
      <c r="AA39" s="306">
        <f t="shared" si="22"/>
        <v>1.061333654</v>
      </c>
      <c r="AB39" s="307">
        <f t="shared" si="20"/>
        <v>122.423615</v>
      </c>
      <c r="AC39" s="308">
        <f t="shared" si="21"/>
        <v>24.06298566</v>
      </c>
      <c r="AE39" s="302" t="s">
        <v>154</v>
      </c>
      <c r="AF39" s="303">
        <v>0.353986</v>
      </c>
      <c r="AG39" s="303">
        <v>1.186629</v>
      </c>
      <c r="AH39" s="303">
        <v>2.605</v>
      </c>
      <c r="AI39" s="303">
        <v>10.838000000000001</v>
      </c>
      <c r="AJ39" s="303">
        <v>16.0</v>
      </c>
      <c r="AK39" s="303"/>
      <c r="AL39" s="303"/>
      <c r="AM39" s="303">
        <v>91.44</v>
      </c>
      <c r="AN39" s="304"/>
      <c r="AO39" s="305">
        <v>122.423615</v>
      </c>
      <c r="AP39" s="306">
        <f>AO39*100/$AO$62</f>
        <v>1.146604682</v>
      </c>
    </row>
    <row r="40" ht="15.75" customHeight="1">
      <c r="A40" s="302" t="s">
        <v>155</v>
      </c>
      <c r="B40" s="303"/>
      <c r="C40" s="303"/>
      <c r="D40" s="303"/>
      <c r="E40" s="303"/>
      <c r="F40" s="303"/>
      <c r="G40" s="303"/>
      <c r="H40" s="303"/>
      <c r="I40" s="303"/>
      <c r="J40" s="304"/>
      <c r="K40" s="305" t="str">
        <f t="shared" si="1"/>
        <v/>
      </c>
      <c r="L40" s="306" t="str">
        <f t="shared" si="2"/>
        <v/>
      </c>
      <c r="M40" s="307">
        <f t="shared" si="3"/>
        <v>1.5</v>
      </c>
      <c r="N40" s="308">
        <f t="shared" si="4"/>
        <v>-1.5</v>
      </c>
      <c r="P40" s="302" t="s">
        <v>155</v>
      </c>
      <c r="Q40" s="303">
        <v>0.3</v>
      </c>
      <c r="R40" s="303"/>
      <c r="S40" s="303">
        <v>1.2</v>
      </c>
      <c r="T40" s="303"/>
      <c r="U40" s="303"/>
      <c r="V40" s="303"/>
      <c r="W40" s="303"/>
      <c r="X40" s="303"/>
      <c r="Y40" s="304"/>
      <c r="Z40" s="305">
        <v>1.5</v>
      </c>
      <c r="AA40" s="306">
        <f t="shared" si="22"/>
        <v>0.01086789149</v>
      </c>
      <c r="AB40" s="307" t="str">
        <f t="shared" si="20"/>
        <v/>
      </c>
      <c r="AC40" s="308">
        <f t="shared" si="21"/>
        <v>1.5</v>
      </c>
      <c r="AE40" s="302" t="s">
        <v>155</v>
      </c>
      <c r="AF40" s="303"/>
      <c r="AG40" s="303"/>
      <c r="AH40" s="303"/>
      <c r="AI40" s="303"/>
      <c r="AJ40" s="303"/>
      <c r="AK40" s="303"/>
      <c r="AL40" s="303"/>
      <c r="AM40" s="303"/>
      <c r="AN40" s="304"/>
      <c r="AO40" s="305"/>
      <c r="AP40" s="306"/>
    </row>
    <row r="41" ht="15.75" customHeight="1">
      <c r="A41" s="302" t="s">
        <v>156</v>
      </c>
      <c r="B41" s="303"/>
      <c r="C41" s="303"/>
      <c r="D41" s="303"/>
      <c r="E41" s="303"/>
      <c r="F41" s="303">
        <v>9.89</v>
      </c>
      <c r="G41" s="303"/>
      <c r="H41" s="303"/>
      <c r="I41" s="303"/>
      <c r="J41" s="304"/>
      <c r="K41" s="305">
        <f t="shared" si="1"/>
        <v>9.89</v>
      </c>
      <c r="L41" s="306">
        <f t="shared" si="2"/>
        <v>0.07768911067</v>
      </c>
      <c r="M41" s="307">
        <f t="shared" si="3"/>
        <v>18</v>
      </c>
      <c r="N41" s="308">
        <f t="shared" si="4"/>
        <v>-8.11</v>
      </c>
      <c r="P41" s="302" t="s">
        <v>156</v>
      </c>
      <c r="Q41" s="303"/>
      <c r="R41" s="303"/>
      <c r="S41" s="303"/>
      <c r="T41" s="303"/>
      <c r="U41" s="303">
        <v>18.0</v>
      </c>
      <c r="V41" s="303"/>
      <c r="W41" s="303"/>
      <c r="X41" s="303"/>
      <c r="Y41" s="304"/>
      <c r="Z41" s="305">
        <v>18.0</v>
      </c>
      <c r="AA41" s="306">
        <f t="shared" si="22"/>
        <v>0.1304146979</v>
      </c>
      <c r="AB41" s="307">
        <f t="shared" si="20"/>
        <v>18</v>
      </c>
      <c r="AC41" s="308">
        <f t="shared" si="21"/>
        <v>0</v>
      </c>
      <c r="AE41" s="302" t="s">
        <v>156</v>
      </c>
      <c r="AF41" s="303"/>
      <c r="AG41" s="303"/>
      <c r="AH41" s="303"/>
      <c r="AI41" s="303"/>
      <c r="AJ41" s="303">
        <v>18.0</v>
      </c>
      <c r="AK41" s="303"/>
      <c r="AL41" s="303"/>
      <c r="AM41" s="303"/>
      <c r="AN41" s="304"/>
      <c r="AO41" s="305">
        <v>18.0</v>
      </c>
      <c r="AP41" s="306">
        <f>AO41*100/$AO$62</f>
        <v>0.1685858098</v>
      </c>
    </row>
    <row r="42" ht="15.75" customHeight="1">
      <c r="A42" s="302" t="s">
        <v>157</v>
      </c>
      <c r="B42" s="303"/>
      <c r="C42" s="303"/>
      <c r="D42" s="303"/>
      <c r="E42" s="303">
        <v>3.35107142857143</v>
      </c>
      <c r="F42" s="303"/>
      <c r="G42" s="303"/>
      <c r="H42" s="303"/>
      <c r="I42" s="303"/>
      <c r="J42" s="304"/>
      <c r="K42" s="305">
        <f t="shared" si="1"/>
        <v>3.351071429</v>
      </c>
      <c r="L42" s="306">
        <f t="shared" si="2"/>
        <v>0.02632373702</v>
      </c>
      <c r="M42" s="307">
        <f t="shared" si="3"/>
        <v>1.7325</v>
      </c>
      <c r="N42" s="308">
        <f t="shared" si="4"/>
        <v>1.618571429</v>
      </c>
      <c r="P42" s="302" t="s">
        <v>157</v>
      </c>
      <c r="Q42" s="303"/>
      <c r="R42" s="303"/>
      <c r="S42" s="303">
        <v>1.7325</v>
      </c>
      <c r="T42" s="303"/>
      <c r="U42" s="303"/>
      <c r="V42" s="303"/>
      <c r="W42" s="303"/>
      <c r="X42" s="303"/>
      <c r="Y42" s="304"/>
      <c r="Z42" s="305">
        <v>1.7325</v>
      </c>
      <c r="AA42" s="306">
        <f t="shared" si="22"/>
        <v>0.01255241467</v>
      </c>
      <c r="AB42" s="307" t="str">
        <f t="shared" si="20"/>
        <v/>
      </c>
      <c r="AC42" s="308">
        <f t="shared" si="21"/>
        <v>1.7325</v>
      </c>
      <c r="AE42" s="302" t="s">
        <v>157</v>
      </c>
      <c r="AF42" s="303"/>
      <c r="AG42" s="303"/>
      <c r="AH42" s="303"/>
      <c r="AI42" s="303"/>
      <c r="AJ42" s="303"/>
      <c r="AK42" s="303"/>
      <c r="AL42" s="303"/>
      <c r="AM42" s="303"/>
      <c r="AN42" s="304"/>
      <c r="AO42" s="305"/>
      <c r="AP42" s="306"/>
    </row>
    <row r="43" ht="15.75" customHeight="1">
      <c r="A43" s="302" t="s">
        <v>158</v>
      </c>
      <c r="B43" s="303"/>
      <c r="C43" s="303">
        <v>0.6</v>
      </c>
      <c r="D43" s="303"/>
      <c r="E43" s="303">
        <v>3.09</v>
      </c>
      <c r="F43" s="303"/>
      <c r="G43" s="303"/>
      <c r="H43" s="303"/>
      <c r="I43" s="303"/>
      <c r="J43" s="304"/>
      <c r="K43" s="305">
        <f t="shared" si="1"/>
        <v>3.69</v>
      </c>
      <c r="L43" s="306">
        <f t="shared" si="2"/>
        <v>0.02898612926</v>
      </c>
      <c r="M43" s="307">
        <f t="shared" si="3"/>
        <v>2.9</v>
      </c>
      <c r="N43" s="308">
        <f t="shared" si="4"/>
        <v>0.79</v>
      </c>
      <c r="P43" s="302" t="s">
        <v>158</v>
      </c>
      <c r="Q43" s="303"/>
      <c r="R43" s="303"/>
      <c r="S43" s="303"/>
      <c r="T43" s="303">
        <v>2.9</v>
      </c>
      <c r="U43" s="303"/>
      <c r="V43" s="303"/>
      <c r="W43" s="303"/>
      <c r="X43" s="303"/>
      <c r="Y43" s="304"/>
      <c r="Z43" s="305">
        <v>2.9</v>
      </c>
      <c r="AA43" s="306">
        <f t="shared" si="22"/>
        <v>0.02101125688</v>
      </c>
      <c r="AB43" s="307" t="str">
        <f t="shared" si="20"/>
        <v/>
      </c>
      <c r="AC43" s="308">
        <f t="shared" si="21"/>
        <v>2.9</v>
      </c>
      <c r="AE43" s="302" t="s">
        <v>158</v>
      </c>
      <c r="AF43" s="303"/>
      <c r="AG43" s="303"/>
      <c r="AH43" s="303"/>
      <c r="AI43" s="303"/>
      <c r="AJ43" s="303"/>
      <c r="AK43" s="303"/>
      <c r="AL43" s="303"/>
      <c r="AM43" s="303"/>
      <c r="AN43" s="304"/>
      <c r="AO43" s="305"/>
      <c r="AP43" s="306"/>
    </row>
    <row r="44" ht="15.75" customHeight="1">
      <c r="A44" s="302" t="s">
        <v>159</v>
      </c>
      <c r="B44" s="303"/>
      <c r="C44" s="303">
        <v>1.3250000000000002</v>
      </c>
      <c r="D44" s="303">
        <v>2.27</v>
      </c>
      <c r="E44" s="303">
        <v>4.19</v>
      </c>
      <c r="F44" s="303">
        <v>10.899999999999999</v>
      </c>
      <c r="G44" s="303">
        <v>14.0</v>
      </c>
      <c r="H44" s="303"/>
      <c r="I44" s="303"/>
      <c r="J44" s="304"/>
      <c r="K44" s="305">
        <f t="shared" si="1"/>
        <v>32.685</v>
      </c>
      <c r="L44" s="306">
        <f t="shared" si="2"/>
        <v>0.2567511206</v>
      </c>
      <c r="M44" s="307">
        <f t="shared" si="3"/>
        <v>15.784</v>
      </c>
      <c r="N44" s="308">
        <f t="shared" si="4"/>
        <v>16.901</v>
      </c>
      <c r="P44" s="302" t="s">
        <v>159</v>
      </c>
      <c r="Q44" s="303">
        <v>1.2939999999999998</v>
      </c>
      <c r="R44" s="303"/>
      <c r="S44" s="303">
        <v>1.19</v>
      </c>
      <c r="T44" s="303">
        <v>7.5</v>
      </c>
      <c r="U44" s="303">
        <v>5.8</v>
      </c>
      <c r="V44" s="303"/>
      <c r="W44" s="303"/>
      <c r="X44" s="303"/>
      <c r="Y44" s="304"/>
      <c r="Z44" s="305">
        <v>15.783999999999999</v>
      </c>
      <c r="AA44" s="306">
        <f t="shared" si="22"/>
        <v>0.1143591995</v>
      </c>
      <c r="AB44" s="307">
        <f t="shared" si="20"/>
        <v>15.96</v>
      </c>
      <c r="AC44" s="308">
        <f t="shared" si="21"/>
        <v>-0.176</v>
      </c>
      <c r="AE44" s="302" t="s">
        <v>159</v>
      </c>
      <c r="AF44" s="303"/>
      <c r="AG44" s="303"/>
      <c r="AH44" s="303"/>
      <c r="AI44" s="303">
        <v>4.06</v>
      </c>
      <c r="AJ44" s="303"/>
      <c r="AK44" s="303">
        <v>11.9</v>
      </c>
      <c r="AL44" s="303"/>
      <c r="AM44" s="303"/>
      <c r="AN44" s="304"/>
      <c r="AO44" s="305">
        <v>15.96</v>
      </c>
      <c r="AP44" s="306">
        <f t="shared" ref="AP44:AP47" si="24">AO44*100/$AO$62</f>
        <v>0.149479418</v>
      </c>
    </row>
    <row r="45" ht="15.75" customHeight="1">
      <c r="A45" s="302" t="s">
        <v>160</v>
      </c>
      <c r="B45" s="303">
        <v>8.793333333333333</v>
      </c>
      <c r="C45" s="303">
        <v>17.49793137254902</v>
      </c>
      <c r="D45" s="303">
        <v>39.05002380952381</v>
      </c>
      <c r="E45" s="303">
        <v>175.02176470588236</v>
      </c>
      <c r="F45" s="303">
        <v>224.56833333333338</v>
      </c>
      <c r="G45" s="303">
        <v>333.7433333333332</v>
      </c>
      <c r="H45" s="303">
        <v>567.79</v>
      </c>
      <c r="I45" s="303"/>
      <c r="J45" s="304"/>
      <c r="K45" s="305">
        <f t="shared" si="1"/>
        <v>1366.46472</v>
      </c>
      <c r="L45" s="306">
        <f t="shared" si="2"/>
        <v>10.73401707</v>
      </c>
      <c r="M45" s="307">
        <f t="shared" si="3"/>
        <v>1707.285573</v>
      </c>
      <c r="N45" s="308">
        <f t="shared" si="4"/>
        <v>-340.8208531</v>
      </c>
      <c r="P45" s="302" t="s">
        <v>160</v>
      </c>
      <c r="Q45" s="303">
        <v>12.76841666666667</v>
      </c>
      <c r="R45" s="303">
        <v>17.37583333333333</v>
      </c>
      <c r="S45" s="303">
        <v>53.17666666666667</v>
      </c>
      <c r="T45" s="303">
        <v>209.80576742506315</v>
      </c>
      <c r="U45" s="303">
        <v>240.09888888888887</v>
      </c>
      <c r="V45" s="303">
        <v>426.08</v>
      </c>
      <c r="W45" s="303">
        <v>644.18</v>
      </c>
      <c r="X45" s="303"/>
      <c r="Y45" s="304">
        <v>103.8</v>
      </c>
      <c r="Z45" s="305">
        <v>1707.2855729806186</v>
      </c>
      <c r="AA45" s="306">
        <f t="shared" si="22"/>
        <v>12.36972957</v>
      </c>
      <c r="AB45" s="307">
        <f t="shared" si="20"/>
        <v>1569.627496</v>
      </c>
      <c r="AC45" s="308">
        <f t="shared" si="21"/>
        <v>137.658077</v>
      </c>
      <c r="AE45" s="302" t="s">
        <v>160</v>
      </c>
      <c r="AF45" s="303">
        <v>1.800027</v>
      </c>
      <c r="AG45" s="303">
        <v>3.819561</v>
      </c>
      <c r="AH45" s="303">
        <v>38.52702</v>
      </c>
      <c r="AI45" s="303">
        <v>139.28410299999996</v>
      </c>
      <c r="AJ45" s="303">
        <v>208.56853699999996</v>
      </c>
      <c r="AK45" s="303">
        <v>407.01759</v>
      </c>
      <c r="AL45" s="303">
        <v>666.810658</v>
      </c>
      <c r="AM45" s="303"/>
      <c r="AN45" s="304">
        <v>103.8</v>
      </c>
      <c r="AO45" s="305">
        <v>1569.6274959999998</v>
      </c>
      <c r="AP45" s="306">
        <f t="shared" si="24"/>
        <v>14.70094014</v>
      </c>
    </row>
    <row r="46" ht="15.75" customHeight="1">
      <c r="A46" s="302" t="s">
        <v>161</v>
      </c>
      <c r="B46" s="303">
        <v>2.19</v>
      </c>
      <c r="C46" s="303">
        <v>7.059333333333335</v>
      </c>
      <c r="D46" s="303">
        <v>27.68533333333333</v>
      </c>
      <c r="E46" s="303">
        <v>55.51300000000001</v>
      </c>
      <c r="F46" s="303">
        <v>84.0</v>
      </c>
      <c r="G46" s="303">
        <v>101.89900000000002</v>
      </c>
      <c r="H46" s="303">
        <v>45.55</v>
      </c>
      <c r="I46" s="303">
        <v>56.0</v>
      </c>
      <c r="J46" s="304"/>
      <c r="K46" s="305">
        <f t="shared" si="1"/>
        <v>379.8966667</v>
      </c>
      <c r="L46" s="306">
        <f t="shared" si="2"/>
        <v>2.984209725</v>
      </c>
      <c r="M46" s="307">
        <f t="shared" si="3"/>
        <v>360.6086431</v>
      </c>
      <c r="N46" s="308">
        <f t="shared" si="4"/>
        <v>19.28802357</v>
      </c>
      <c r="P46" s="302" t="s">
        <v>161</v>
      </c>
      <c r="Q46" s="303">
        <v>5.921282845361018</v>
      </c>
      <c r="R46" s="303">
        <v>8.536884057971013</v>
      </c>
      <c r="S46" s="303">
        <v>22.064999999999998</v>
      </c>
      <c r="T46" s="303">
        <v>66.64714285714285</v>
      </c>
      <c r="U46" s="303">
        <v>72.26333333333332</v>
      </c>
      <c r="V46" s="303">
        <v>90.47500000000001</v>
      </c>
      <c r="W46" s="303">
        <v>38.7</v>
      </c>
      <c r="X46" s="303">
        <v>56.0</v>
      </c>
      <c r="Y46" s="304"/>
      <c r="Z46" s="305">
        <v>360.6086430938082</v>
      </c>
      <c r="AA46" s="306">
        <f t="shared" si="22"/>
        <v>2.612703736</v>
      </c>
      <c r="AB46" s="307">
        <f t="shared" si="20"/>
        <v>291.367846</v>
      </c>
      <c r="AC46" s="308">
        <f t="shared" si="21"/>
        <v>69.24079709</v>
      </c>
      <c r="AE46" s="302" t="s">
        <v>161</v>
      </c>
      <c r="AF46" s="303"/>
      <c r="AG46" s="303">
        <v>1.69</v>
      </c>
      <c r="AH46" s="303">
        <v>13.59</v>
      </c>
      <c r="AI46" s="303">
        <v>36.432846000000005</v>
      </c>
      <c r="AJ46" s="303">
        <v>62.49</v>
      </c>
      <c r="AK46" s="303">
        <v>96.46500000000002</v>
      </c>
      <c r="AL46" s="303">
        <v>80.7</v>
      </c>
      <c r="AM46" s="303"/>
      <c r="AN46" s="304"/>
      <c r="AO46" s="305">
        <v>291.367846</v>
      </c>
      <c r="AP46" s="306">
        <f t="shared" si="24"/>
        <v>2.728915792</v>
      </c>
    </row>
    <row r="47" ht="15.75" customHeight="1">
      <c r="A47" s="302" t="s">
        <v>162</v>
      </c>
      <c r="B47" s="303"/>
      <c r="C47" s="303"/>
      <c r="D47" s="303"/>
      <c r="E47" s="303"/>
      <c r="F47" s="303"/>
      <c r="G47" s="303">
        <v>13.19</v>
      </c>
      <c r="H47" s="303"/>
      <c r="I47" s="303"/>
      <c r="J47" s="304"/>
      <c r="K47" s="305">
        <f t="shared" si="1"/>
        <v>13.19</v>
      </c>
      <c r="L47" s="306">
        <f t="shared" si="2"/>
        <v>0.1036116653</v>
      </c>
      <c r="M47" s="307">
        <f t="shared" si="3"/>
        <v>11.6</v>
      </c>
      <c r="N47" s="308">
        <f t="shared" si="4"/>
        <v>1.59</v>
      </c>
      <c r="P47" s="302" t="s">
        <v>162</v>
      </c>
      <c r="Q47" s="303"/>
      <c r="R47" s="303"/>
      <c r="S47" s="303"/>
      <c r="T47" s="303"/>
      <c r="U47" s="303"/>
      <c r="V47" s="303">
        <v>11.6</v>
      </c>
      <c r="W47" s="303"/>
      <c r="X47" s="303"/>
      <c r="Y47" s="304"/>
      <c r="Z47" s="305">
        <v>11.6</v>
      </c>
      <c r="AA47" s="306">
        <f t="shared" si="22"/>
        <v>0.08404502752</v>
      </c>
      <c r="AB47" s="307">
        <f t="shared" si="20"/>
        <v>10.8</v>
      </c>
      <c r="AC47" s="308">
        <f t="shared" si="21"/>
        <v>0.8</v>
      </c>
      <c r="AE47" s="302" t="s">
        <v>162</v>
      </c>
      <c r="AF47" s="303"/>
      <c r="AG47" s="303"/>
      <c r="AH47" s="303"/>
      <c r="AI47" s="303"/>
      <c r="AJ47" s="303"/>
      <c r="AK47" s="303">
        <v>10.8</v>
      </c>
      <c r="AL47" s="303"/>
      <c r="AM47" s="303"/>
      <c r="AN47" s="304"/>
      <c r="AO47" s="305">
        <v>10.8</v>
      </c>
      <c r="AP47" s="306">
        <f t="shared" si="24"/>
        <v>0.1011514859</v>
      </c>
    </row>
    <row r="48" ht="15.75" customHeight="1">
      <c r="A48" s="302" t="s">
        <v>163</v>
      </c>
      <c r="B48" s="303"/>
      <c r="C48" s="303"/>
      <c r="D48" s="303"/>
      <c r="E48" s="303"/>
      <c r="F48" s="303">
        <v>7.5</v>
      </c>
      <c r="G48" s="303"/>
      <c r="H48" s="303"/>
      <c r="I48" s="303"/>
      <c r="J48" s="304"/>
      <c r="K48" s="305">
        <f t="shared" si="1"/>
        <v>7.5</v>
      </c>
      <c r="L48" s="306">
        <f t="shared" si="2"/>
        <v>0.05891489687</v>
      </c>
      <c r="M48" s="307" t="str">
        <f t="shared" si="3"/>
        <v/>
      </c>
      <c r="N48" s="308">
        <f t="shared" si="4"/>
        <v>7.5</v>
      </c>
      <c r="P48" s="302" t="s">
        <v>163</v>
      </c>
      <c r="Q48" s="303"/>
      <c r="R48" s="303"/>
      <c r="S48" s="303"/>
      <c r="T48" s="303"/>
      <c r="U48" s="303"/>
      <c r="V48" s="303"/>
      <c r="W48" s="303"/>
      <c r="X48" s="303"/>
      <c r="Y48" s="304"/>
      <c r="Z48" s="305"/>
      <c r="AA48" s="306"/>
      <c r="AB48" s="307"/>
      <c r="AC48" s="308"/>
      <c r="AE48" s="302" t="s">
        <v>163</v>
      </c>
      <c r="AF48" s="303"/>
      <c r="AG48" s="303"/>
      <c r="AH48" s="303"/>
      <c r="AI48" s="303"/>
      <c r="AJ48" s="303"/>
      <c r="AK48" s="303"/>
      <c r="AL48" s="303"/>
      <c r="AM48" s="303"/>
      <c r="AN48" s="304"/>
      <c r="AO48" s="305"/>
      <c r="AP48" s="306"/>
    </row>
    <row r="49" ht="15.75" customHeight="1">
      <c r="A49" s="302" t="s">
        <v>164</v>
      </c>
      <c r="B49" s="303">
        <v>67.16863234269682</v>
      </c>
      <c r="C49" s="303">
        <v>137.29692294330889</v>
      </c>
      <c r="D49" s="303">
        <v>378.34813079664434</v>
      </c>
      <c r="E49" s="303">
        <v>1321.591305671637</v>
      </c>
      <c r="F49" s="303">
        <v>1778.1619166666665</v>
      </c>
      <c r="G49" s="303">
        <v>2305.349571115098</v>
      </c>
      <c r="H49" s="303">
        <v>1604.4766666666674</v>
      </c>
      <c r="I49" s="303">
        <v>163.13</v>
      </c>
      <c r="J49" s="304"/>
      <c r="K49" s="305">
        <f t="shared" si="1"/>
        <v>7755.523146</v>
      </c>
      <c r="L49" s="306">
        <f t="shared" si="2"/>
        <v>60.92211285</v>
      </c>
      <c r="M49" s="307">
        <f t="shared" si="3"/>
        <v>9002.218343</v>
      </c>
      <c r="N49" s="308">
        <f t="shared" si="4"/>
        <v>-1246.695197</v>
      </c>
      <c r="P49" s="302" t="s">
        <v>164</v>
      </c>
      <c r="Q49" s="303">
        <v>129.88458343650152</v>
      </c>
      <c r="R49" s="303">
        <v>169.59477746470074</v>
      </c>
      <c r="S49" s="303">
        <v>463.4935008115791</v>
      </c>
      <c r="T49" s="303">
        <v>1454.2793113447603</v>
      </c>
      <c r="U49" s="303">
        <v>1951.1498565942609</v>
      </c>
      <c r="V49" s="303">
        <v>2591.18381320976</v>
      </c>
      <c r="W49" s="303">
        <v>1819.2325000000003</v>
      </c>
      <c r="X49" s="303">
        <v>250.89999999999998</v>
      </c>
      <c r="Y49" s="304">
        <v>172.5</v>
      </c>
      <c r="Z49" s="305">
        <v>9002.218342861563</v>
      </c>
      <c r="AA49" s="306">
        <f>Z49*100/$Z$62</f>
        <v>65.22342141</v>
      </c>
      <c r="AB49" s="307">
        <f t="shared" ref="AB49:AB53" si="25">IF(ISBLANK(AO49),"",AO49)</f>
        <v>6925.616465</v>
      </c>
      <c r="AC49" s="308">
        <f t="shared" ref="AC49:AC53" si="26">Z49-IF(AB49="",0,AB49)</f>
        <v>2076.601878</v>
      </c>
      <c r="AE49" s="302" t="s">
        <v>164</v>
      </c>
      <c r="AF49" s="303">
        <v>7.7589690000000004</v>
      </c>
      <c r="AG49" s="303">
        <v>35.698784999999994</v>
      </c>
      <c r="AH49" s="303">
        <v>271.38280499999996</v>
      </c>
      <c r="AI49" s="303">
        <v>1034.8211300000005</v>
      </c>
      <c r="AJ49" s="303">
        <v>1424.9066659999996</v>
      </c>
      <c r="AK49" s="303">
        <v>1876.0274499999996</v>
      </c>
      <c r="AL49" s="303">
        <v>1724.2506599999997</v>
      </c>
      <c r="AM49" s="303">
        <v>378.27</v>
      </c>
      <c r="AN49" s="304">
        <v>172.5</v>
      </c>
      <c r="AO49" s="305">
        <v>6925.616465000003</v>
      </c>
      <c r="AP49" s="306">
        <f t="shared" ref="AP49:AP53" si="27">AO49*100/$AO$62</f>
        <v>64.86448111</v>
      </c>
    </row>
    <row r="50" ht="15.75" customHeight="1">
      <c r="A50" s="302" t="s">
        <v>165</v>
      </c>
      <c r="B50" s="303"/>
      <c r="C50" s="303"/>
      <c r="D50" s="303"/>
      <c r="E50" s="303"/>
      <c r="F50" s="303"/>
      <c r="G50" s="303"/>
      <c r="H50" s="303"/>
      <c r="I50" s="303"/>
      <c r="J50" s="304"/>
      <c r="K50" s="305" t="str">
        <f t="shared" si="1"/>
        <v/>
      </c>
      <c r="L50" s="306" t="str">
        <f t="shared" si="2"/>
        <v/>
      </c>
      <c r="M50" s="307" t="str">
        <f t="shared" si="3"/>
        <v/>
      </c>
      <c r="N50" s="308">
        <f t="shared" si="4"/>
        <v>0</v>
      </c>
      <c r="P50" s="302" t="s">
        <v>165</v>
      </c>
      <c r="Q50" s="303"/>
      <c r="R50" s="303"/>
      <c r="S50" s="303"/>
      <c r="T50" s="303"/>
      <c r="U50" s="303"/>
      <c r="V50" s="303"/>
      <c r="W50" s="303"/>
      <c r="X50" s="303"/>
      <c r="Y50" s="304"/>
      <c r="Z50" s="305"/>
      <c r="AA50" s="306"/>
      <c r="AB50" s="307">
        <f t="shared" si="25"/>
        <v>1.01101</v>
      </c>
      <c r="AC50" s="308">
        <f t="shared" si="26"/>
        <v>-1.01101</v>
      </c>
      <c r="AE50" s="302" t="s">
        <v>165</v>
      </c>
      <c r="AF50" s="303"/>
      <c r="AG50" s="303"/>
      <c r="AH50" s="303">
        <v>1.01101</v>
      </c>
      <c r="AI50" s="303"/>
      <c r="AJ50" s="303"/>
      <c r="AK50" s="303"/>
      <c r="AL50" s="303"/>
      <c r="AM50" s="303"/>
      <c r="AN50" s="304"/>
      <c r="AO50" s="305">
        <v>1.01101</v>
      </c>
      <c r="AP50" s="306">
        <f t="shared" si="27"/>
        <v>0.009468996641</v>
      </c>
    </row>
    <row r="51" ht="15.75" customHeight="1">
      <c r="A51" s="302" t="s">
        <v>166</v>
      </c>
      <c r="B51" s="303">
        <v>2.6725</v>
      </c>
      <c r="C51" s="303">
        <v>9.568333333333332</v>
      </c>
      <c r="D51" s="303">
        <v>18.73128302540223</v>
      </c>
      <c r="E51" s="303">
        <v>77.12327142857143</v>
      </c>
      <c r="F51" s="303">
        <v>120.0025769230769</v>
      </c>
      <c r="G51" s="303">
        <v>107.965</v>
      </c>
      <c r="H51" s="303">
        <v>113.9</v>
      </c>
      <c r="I51" s="303"/>
      <c r="J51" s="304"/>
      <c r="K51" s="305">
        <f t="shared" si="1"/>
        <v>449.9629647</v>
      </c>
      <c r="L51" s="306">
        <f t="shared" si="2"/>
        <v>3.534602888</v>
      </c>
      <c r="M51" s="307">
        <f t="shared" si="3"/>
        <v>486.2756627</v>
      </c>
      <c r="N51" s="308">
        <f t="shared" si="4"/>
        <v>-36.31269799</v>
      </c>
      <c r="P51" s="302" t="s">
        <v>166</v>
      </c>
      <c r="Q51" s="303">
        <v>5.221921768707484</v>
      </c>
      <c r="R51" s="303">
        <v>5.62875</v>
      </c>
      <c r="S51" s="303">
        <v>22.684095345345348</v>
      </c>
      <c r="T51" s="303">
        <v>63.283026388107984</v>
      </c>
      <c r="U51" s="303">
        <v>91.1845358649789</v>
      </c>
      <c r="V51" s="303">
        <v>155.4233333333333</v>
      </c>
      <c r="W51" s="303">
        <v>142.85</v>
      </c>
      <c r="X51" s="303"/>
      <c r="Y51" s="304"/>
      <c r="Z51" s="305">
        <v>486.27566270047305</v>
      </c>
      <c r="AA51" s="306">
        <f t="shared" ref="AA51:AA53" si="28">Z51*100/$Z$62</f>
        <v>3.523194091</v>
      </c>
      <c r="AB51" s="307">
        <f t="shared" si="25"/>
        <v>140.9135</v>
      </c>
      <c r="AC51" s="308">
        <f t="shared" si="26"/>
        <v>345.3621627</v>
      </c>
      <c r="AE51" s="302" t="s">
        <v>166</v>
      </c>
      <c r="AF51" s="303">
        <v>0.1875</v>
      </c>
      <c r="AG51" s="303"/>
      <c r="AH51" s="303">
        <v>4.39315</v>
      </c>
      <c r="AI51" s="303">
        <v>21.83285</v>
      </c>
      <c r="AJ51" s="303">
        <v>34.25</v>
      </c>
      <c r="AK51" s="303">
        <v>26.0</v>
      </c>
      <c r="AL51" s="303">
        <v>54.25</v>
      </c>
      <c r="AM51" s="303"/>
      <c r="AN51" s="304"/>
      <c r="AO51" s="305">
        <v>140.9135</v>
      </c>
      <c r="AP51" s="306">
        <f t="shared" si="27"/>
        <v>1.319778695</v>
      </c>
    </row>
    <row r="52" ht="15.75" customHeight="1">
      <c r="A52" s="302" t="s">
        <v>167</v>
      </c>
      <c r="B52" s="303">
        <v>0.22</v>
      </c>
      <c r="C52" s="303">
        <v>3.895</v>
      </c>
      <c r="D52" s="303">
        <v>2.4299999999999997</v>
      </c>
      <c r="E52" s="303">
        <v>13.75</v>
      </c>
      <c r="F52" s="303">
        <v>25.77</v>
      </c>
      <c r="G52" s="303">
        <v>26.7</v>
      </c>
      <c r="H52" s="303">
        <v>25.7</v>
      </c>
      <c r="I52" s="303"/>
      <c r="J52" s="304"/>
      <c r="K52" s="305">
        <f t="shared" si="1"/>
        <v>98.465</v>
      </c>
      <c r="L52" s="306">
        <f t="shared" si="2"/>
        <v>0.7734740427</v>
      </c>
      <c r="M52" s="307">
        <f t="shared" si="3"/>
        <v>49.19</v>
      </c>
      <c r="N52" s="308">
        <f t="shared" si="4"/>
        <v>49.275</v>
      </c>
      <c r="P52" s="302" t="s">
        <v>167</v>
      </c>
      <c r="Q52" s="303">
        <v>1.26</v>
      </c>
      <c r="R52" s="303">
        <v>0.6</v>
      </c>
      <c r="S52" s="303">
        <v>7.2</v>
      </c>
      <c r="T52" s="303">
        <v>4.93</v>
      </c>
      <c r="U52" s="303">
        <v>9.5</v>
      </c>
      <c r="V52" s="303"/>
      <c r="W52" s="303">
        <v>25.7</v>
      </c>
      <c r="X52" s="303"/>
      <c r="Y52" s="304"/>
      <c r="Z52" s="305">
        <v>49.19</v>
      </c>
      <c r="AA52" s="306">
        <f t="shared" si="28"/>
        <v>0.3563943883</v>
      </c>
      <c r="AB52" s="307">
        <f t="shared" si="25"/>
        <v>19.2173</v>
      </c>
      <c r="AC52" s="308">
        <f t="shared" si="26"/>
        <v>29.9727</v>
      </c>
      <c r="AE52" s="302" t="s">
        <v>167</v>
      </c>
      <c r="AF52" s="303"/>
      <c r="AG52" s="303"/>
      <c r="AH52" s="303"/>
      <c r="AI52" s="303"/>
      <c r="AJ52" s="303">
        <v>19.217299999999998</v>
      </c>
      <c r="AK52" s="303"/>
      <c r="AL52" s="303"/>
      <c r="AM52" s="303"/>
      <c r="AN52" s="304"/>
      <c r="AO52" s="305">
        <v>19.217299999999998</v>
      </c>
      <c r="AP52" s="306">
        <f t="shared" si="27"/>
        <v>0.1799868935</v>
      </c>
    </row>
    <row r="53" ht="15.75" customHeight="1">
      <c r="A53" s="302" t="s">
        <v>168</v>
      </c>
      <c r="B53" s="303">
        <v>0.40499999999999997</v>
      </c>
      <c r="C53" s="303"/>
      <c r="D53" s="303"/>
      <c r="E53" s="303">
        <v>11.02</v>
      </c>
      <c r="F53" s="303">
        <v>23.499999999999996</v>
      </c>
      <c r="G53" s="303"/>
      <c r="H53" s="303"/>
      <c r="I53" s="303"/>
      <c r="J53" s="304"/>
      <c r="K53" s="305">
        <f t="shared" si="1"/>
        <v>34.925</v>
      </c>
      <c r="L53" s="306">
        <f t="shared" si="2"/>
        <v>0.2743470364</v>
      </c>
      <c r="M53" s="307">
        <f t="shared" si="3"/>
        <v>103.51</v>
      </c>
      <c r="N53" s="308">
        <f t="shared" si="4"/>
        <v>-68.585</v>
      </c>
      <c r="P53" s="302" t="s">
        <v>168</v>
      </c>
      <c r="Q53" s="303">
        <v>0.8</v>
      </c>
      <c r="R53" s="303"/>
      <c r="S53" s="303"/>
      <c r="T53" s="303">
        <v>11.82</v>
      </c>
      <c r="U53" s="303">
        <v>8.89</v>
      </c>
      <c r="V53" s="303">
        <v>17.4</v>
      </c>
      <c r="W53" s="303"/>
      <c r="X53" s="303">
        <v>64.6</v>
      </c>
      <c r="Y53" s="304"/>
      <c r="Z53" s="305">
        <v>103.50999999999999</v>
      </c>
      <c r="AA53" s="306">
        <f t="shared" si="28"/>
        <v>0.7499569654</v>
      </c>
      <c r="AB53" s="307">
        <f t="shared" si="25"/>
        <v>12.79732</v>
      </c>
      <c r="AC53" s="308">
        <f t="shared" si="26"/>
        <v>90.71268</v>
      </c>
      <c r="AE53" s="302" t="s">
        <v>168</v>
      </c>
      <c r="AF53" s="303"/>
      <c r="AG53" s="303"/>
      <c r="AH53" s="303"/>
      <c r="AI53" s="303">
        <v>3.94</v>
      </c>
      <c r="AJ53" s="303">
        <v>8.85732</v>
      </c>
      <c r="AK53" s="303"/>
      <c r="AL53" s="303"/>
      <c r="AM53" s="303"/>
      <c r="AN53" s="304"/>
      <c r="AO53" s="305">
        <v>12.79732</v>
      </c>
      <c r="AP53" s="306">
        <f t="shared" si="27"/>
        <v>0.119858142</v>
      </c>
    </row>
    <row r="54" ht="15.75" customHeight="1">
      <c r="A54" s="302" t="s">
        <v>169</v>
      </c>
      <c r="B54" s="303"/>
      <c r="C54" s="303"/>
      <c r="D54" s="303"/>
      <c r="E54" s="303"/>
      <c r="F54" s="303"/>
      <c r="G54" s="303">
        <v>13.42</v>
      </c>
      <c r="H54" s="303"/>
      <c r="I54" s="303"/>
      <c r="J54" s="304"/>
      <c r="K54" s="305">
        <f t="shared" si="1"/>
        <v>13.42</v>
      </c>
      <c r="L54" s="306">
        <f t="shared" si="2"/>
        <v>0.1054183888</v>
      </c>
      <c r="M54" s="307" t="str">
        <f t="shared" si="3"/>
        <v/>
      </c>
      <c r="N54" s="308">
        <f t="shared" si="4"/>
        <v>13.42</v>
      </c>
      <c r="P54" s="302" t="s">
        <v>169</v>
      </c>
      <c r="Q54" s="303"/>
      <c r="R54" s="303"/>
      <c r="S54" s="303"/>
      <c r="T54" s="303"/>
      <c r="U54" s="303"/>
      <c r="V54" s="303"/>
      <c r="W54" s="303"/>
      <c r="X54" s="303"/>
      <c r="Y54" s="304"/>
      <c r="Z54" s="305"/>
      <c r="AA54" s="306"/>
      <c r="AB54" s="307"/>
      <c r="AC54" s="308"/>
      <c r="AE54" s="302" t="s">
        <v>169</v>
      </c>
      <c r="AF54" s="303"/>
      <c r="AG54" s="303"/>
      <c r="AH54" s="303"/>
      <c r="AI54" s="303"/>
      <c r="AJ54" s="303"/>
      <c r="AK54" s="303"/>
      <c r="AL54" s="303"/>
      <c r="AM54" s="303"/>
      <c r="AN54" s="304"/>
      <c r="AO54" s="305"/>
      <c r="AP54" s="306"/>
    </row>
    <row r="55" ht="15.75" customHeight="1">
      <c r="A55" s="302" t="s">
        <v>170</v>
      </c>
      <c r="B55" s="303"/>
      <c r="C55" s="303"/>
      <c r="D55" s="303"/>
      <c r="E55" s="303"/>
      <c r="F55" s="303">
        <v>9.71</v>
      </c>
      <c r="G55" s="303"/>
      <c r="H55" s="303"/>
      <c r="I55" s="303"/>
      <c r="J55" s="304"/>
      <c r="K55" s="305">
        <f t="shared" si="1"/>
        <v>9.71</v>
      </c>
      <c r="L55" s="306">
        <f t="shared" si="2"/>
        <v>0.07627515315</v>
      </c>
      <c r="M55" s="307">
        <f t="shared" si="3"/>
        <v>0.71</v>
      </c>
      <c r="N55" s="308">
        <f t="shared" si="4"/>
        <v>9</v>
      </c>
      <c r="P55" s="302" t="s">
        <v>170</v>
      </c>
      <c r="Q55" s="303"/>
      <c r="R55" s="303">
        <v>0.71</v>
      </c>
      <c r="S55" s="303"/>
      <c r="T55" s="303"/>
      <c r="U55" s="303"/>
      <c r="V55" s="303"/>
      <c r="W55" s="303"/>
      <c r="X55" s="303"/>
      <c r="Y55" s="304"/>
      <c r="Z55" s="305">
        <v>0.71</v>
      </c>
      <c r="AA55" s="306">
        <f t="shared" ref="AA55:AA57" si="29">Z55*100/$Z$62</f>
        <v>0.005144135305</v>
      </c>
      <c r="AB55" s="307" t="str">
        <f t="shared" ref="AB55:AB57" si="30">IF(ISBLANK(AO55),"",AO55)</f>
        <v/>
      </c>
      <c r="AC55" s="308">
        <f t="shared" ref="AC55:AC57" si="31">Z55-IF(AB55="",0,AB55)</f>
        <v>0.71</v>
      </c>
      <c r="AE55" s="302" t="s">
        <v>170</v>
      </c>
      <c r="AF55" s="303"/>
      <c r="AG55" s="303"/>
      <c r="AH55" s="303"/>
      <c r="AI55" s="303"/>
      <c r="AJ55" s="303"/>
      <c r="AK55" s="303"/>
      <c r="AL55" s="303"/>
      <c r="AM55" s="303"/>
      <c r="AN55" s="304"/>
      <c r="AO55" s="305"/>
      <c r="AP55" s="306"/>
    </row>
    <row r="56" ht="15.75" customHeight="1">
      <c r="A56" s="302" t="s">
        <v>171</v>
      </c>
      <c r="B56" s="303"/>
      <c r="C56" s="303"/>
      <c r="D56" s="303"/>
      <c r="E56" s="303">
        <v>2.5</v>
      </c>
      <c r="F56" s="303"/>
      <c r="G56" s="303"/>
      <c r="H56" s="303"/>
      <c r="I56" s="303"/>
      <c r="J56" s="304"/>
      <c r="K56" s="305">
        <f t="shared" si="1"/>
        <v>2.5</v>
      </c>
      <c r="L56" s="306">
        <f t="shared" si="2"/>
        <v>0.01963829896</v>
      </c>
      <c r="M56" s="307">
        <f t="shared" si="3"/>
        <v>0.5</v>
      </c>
      <c r="N56" s="308">
        <f t="shared" si="4"/>
        <v>2</v>
      </c>
      <c r="P56" s="302" t="s">
        <v>171</v>
      </c>
      <c r="Q56" s="303">
        <v>0.5</v>
      </c>
      <c r="R56" s="303"/>
      <c r="S56" s="303"/>
      <c r="T56" s="303"/>
      <c r="U56" s="303"/>
      <c r="V56" s="303"/>
      <c r="W56" s="303"/>
      <c r="X56" s="303"/>
      <c r="Y56" s="304"/>
      <c r="Z56" s="305">
        <v>0.5</v>
      </c>
      <c r="AA56" s="306">
        <f t="shared" si="29"/>
        <v>0.003622630497</v>
      </c>
      <c r="AB56" s="307" t="str">
        <f t="shared" si="30"/>
        <v/>
      </c>
      <c r="AC56" s="308">
        <f t="shared" si="31"/>
        <v>0.5</v>
      </c>
      <c r="AE56" s="302" t="s">
        <v>171</v>
      </c>
      <c r="AF56" s="303"/>
      <c r="AG56" s="303"/>
      <c r="AH56" s="303"/>
      <c r="AI56" s="303"/>
      <c r="AJ56" s="303"/>
      <c r="AK56" s="303"/>
      <c r="AL56" s="303"/>
      <c r="AM56" s="303"/>
      <c r="AN56" s="304"/>
      <c r="AO56" s="305"/>
      <c r="AP56" s="306"/>
    </row>
    <row r="57" ht="15.75" customHeight="1">
      <c r="A57" s="302" t="s">
        <v>172</v>
      </c>
      <c r="B57" s="303"/>
      <c r="C57" s="303"/>
      <c r="D57" s="303"/>
      <c r="E57" s="303"/>
      <c r="F57" s="303">
        <v>6.3</v>
      </c>
      <c r="G57" s="303"/>
      <c r="H57" s="303"/>
      <c r="I57" s="303"/>
      <c r="J57" s="304"/>
      <c r="K57" s="305">
        <f t="shared" si="1"/>
        <v>6.3</v>
      </c>
      <c r="L57" s="306">
        <f t="shared" si="2"/>
        <v>0.04948851337</v>
      </c>
      <c r="M57" s="307">
        <f t="shared" si="3"/>
        <v>0.715</v>
      </c>
      <c r="N57" s="308">
        <f t="shared" si="4"/>
        <v>5.585</v>
      </c>
      <c r="P57" s="302" t="s">
        <v>172</v>
      </c>
      <c r="Q57" s="303"/>
      <c r="R57" s="303">
        <v>0.715</v>
      </c>
      <c r="S57" s="303"/>
      <c r="T57" s="303"/>
      <c r="U57" s="303"/>
      <c r="V57" s="303"/>
      <c r="W57" s="303"/>
      <c r="X57" s="303"/>
      <c r="Y57" s="304"/>
      <c r="Z57" s="305">
        <v>0.715</v>
      </c>
      <c r="AA57" s="306">
        <f t="shared" si="29"/>
        <v>0.00518036161</v>
      </c>
      <c r="AB57" s="307">
        <f t="shared" si="30"/>
        <v>11.9</v>
      </c>
      <c r="AC57" s="308">
        <f t="shared" si="31"/>
        <v>-11.185</v>
      </c>
      <c r="AE57" s="302" t="s">
        <v>172</v>
      </c>
      <c r="AF57" s="303"/>
      <c r="AG57" s="303"/>
      <c r="AH57" s="303"/>
      <c r="AI57" s="303">
        <v>3.5</v>
      </c>
      <c r="AJ57" s="303">
        <v>8.4</v>
      </c>
      <c r="AK57" s="303"/>
      <c r="AL57" s="303"/>
      <c r="AM57" s="303"/>
      <c r="AN57" s="304"/>
      <c r="AO57" s="305">
        <v>11.9</v>
      </c>
      <c r="AP57" s="306">
        <f>AO57*100/$AO$62</f>
        <v>0.111453952</v>
      </c>
    </row>
    <row r="58" ht="15.75" customHeight="1">
      <c r="A58" s="302" t="s">
        <v>173</v>
      </c>
      <c r="B58" s="303"/>
      <c r="C58" s="303"/>
      <c r="D58" s="303"/>
      <c r="E58" s="303"/>
      <c r="F58" s="303"/>
      <c r="G58" s="303">
        <v>11.556</v>
      </c>
      <c r="H58" s="303"/>
      <c r="I58" s="303"/>
      <c r="J58" s="304"/>
      <c r="K58" s="305">
        <f t="shared" si="1"/>
        <v>11.556</v>
      </c>
      <c r="L58" s="306">
        <f t="shared" si="2"/>
        <v>0.0907760731</v>
      </c>
      <c r="M58" s="307" t="str">
        <f t="shared" si="3"/>
        <v/>
      </c>
      <c r="N58" s="308">
        <f t="shared" si="4"/>
        <v>11.556</v>
      </c>
      <c r="P58" s="302" t="s">
        <v>173</v>
      </c>
      <c r="Q58" s="303"/>
      <c r="R58" s="303"/>
      <c r="S58" s="303"/>
      <c r="T58" s="303"/>
      <c r="U58" s="303"/>
      <c r="V58" s="303"/>
      <c r="W58" s="303"/>
      <c r="X58" s="303"/>
      <c r="Y58" s="304"/>
      <c r="Z58" s="305"/>
      <c r="AA58" s="306"/>
      <c r="AB58" s="307"/>
      <c r="AC58" s="308"/>
      <c r="AE58" s="302" t="s">
        <v>173</v>
      </c>
      <c r="AF58" s="303"/>
      <c r="AG58" s="303"/>
      <c r="AH58" s="303"/>
      <c r="AI58" s="303"/>
      <c r="AJ58" s="303"/>
      <c r="AK58" s="303"/>
      <c r="AL58" s="303"/>
      <c r="AM58" s="303"/>
      <c r="AN58" s="304"/>
      <c r="AO58" s="305"/>
      <c r="AP58" s="306"/>
    </row>
    <row r="59" ht="15.75" customHeight="1">
      <c r="A59" s="302" t="s">
        <v>174</v>
      </c>
      <c r="B59" s="303"/>
      <c r="C59" s="303"/>
      <c r="D59" s="303">
        <v>1.3</v>
      </c>
      <c r="E59" s="303"/>
      <c r="F59" s="303"/>
      <c r="G59" s="303"/>
      <c r="H59" s="303"/>
      <c r="I59" s="303"/>
      <c r="J59" s="304"/>
      <c r="K59" s="305">
        <f t="shared" si="1"/>
        <v>1.3</v>
      </c>
      <c r="L59" s="306">
        <f t="shared" si="2"/>
        <v>0.01021191546</v>
      </c>
      <c r="M59" s="307">
        <f t="shared" si="3"/>
        <v>7.675</v>
      </c>
      <c r="N59" s="308">
        <f t="shared" si="4"/>
        <v>-6.375</v>
      </c>
      <c r="P59" s="302" t="s">
        <v>174</v>
      </c>
      <c r="Q59" s="303"/>
      <c r="R59" s="303"/>
      <c r="S59" s="303"/>
      <c r="T59" s="303"/>
      <c r="U59" s="303">
        <v>7.675</v>
      </c>
      <c r="V59" s="303"/>
      <c r="W59" s="303"/>
      <c r="X59" s="303"/>
      <c r="Y59" s="304"/>
      <c r="Z59" s="305">
        <v>7.675</v>
      </c>
      <c r="AA59" s="306">
        <f>Z59*100/$Z$62</f>
        <v>0.05560737812</v>
      </c>
      <c r="AB59" s="313" t="str">
        <f t="shared" ref="AB59:AB61" si="32">IF(ISBLANK(AO59),"",AO59)</f>
        <v/>
      </c>
      <c r="AC59" s="308">
        <f t="shared" ref="AC59:AC61" si="33">Z59-IF(AB59="",0,AB59)</f>
        <v>7.675</v>
      </c>
      <c r="AE59" s="302" t="s">
        <v>174</v>
      </c>
      <c r="AF59" s="303"/>
      <c r="AG59" s="303"/>
      <c r="AH59" s="303"/>
      <c r="AI59" s="303"/>
      <c r="AJ59" s="303"/>
      <c r="AK59" s="303"/>
      <c r="AL59" s="303"/>
      <c r="AM59" s="303"/>
      <c r="AN59" s="304"/>
      <c r="AO59" s="305"/>
      <c r="AP59" s="306">
        <f t="shared" ref="AP59:AP62" si="34">AO59*100/$AO$62</f>
        <v>0</v>
      </c>
    </row>
    <row r="60" ht="15.75" customHeight="1">
      <c r="A60" s="302" t="s">
        <v>175</v>
      </c>
      <c r="B60" s="303"/>
      <c r="C60" s="303"/>
      <c r="D60" s="303"/>
      <c r="E60" s="303"/>
      <c r="F60" s="303"/>
      <c r="G60" s="303"/>
      <c r="H60" s="303"/>
      <c r="I60" s="303"/>
      <c r="J60" s="304"/>
      <c r="K60" s="305" t="str">
        <f t="shared" si="1"/>
        <v/>
      </c>
      <c r="L60" s="306" t="str">
        <f t="shared" si="2"/>
        <v/>
      </c>
      <c r="M60" s="307" t="str">
        <f t="shared" si="3"/>
        <v/>
      </c>
      <c r="N60" s="308">
        <f t="shared" si="4"/>
        <v>0</v>
      </c>
      <c r="P60" s="302" t="s">
        <v>175</v>
      </c>
      <c r="Q60" s="303"/>
      <c r="R60" s="303"/>
      <c r="S60" s="303"/>
      <c r="T60" s="303"/>
      <c r="U60" s="303"/>
      <c r="V60" s="303"/>
      <c r="W60" s="303"/>
      <c r="X60" s="303"/>
      <c r="Y60" s="304"/>
      <c r="Z60" s="305"/>
      <c r="AA60" s="306"/>
      <c r="AB60" s="307">
        <f t="shared" si="32"/>
        <v>1.5</v>
      </c>
      <c r="AC60" s="308">
        <f t="shared" si="33"/>
        <v>-1.5</v>
      </c>
      <c r="AE60" s="302" t="s">
        <v>175</v>
      </c>
      <c r="AF60" s="303"/>
      <c r="AG60" s="303"/>
      <c r="AH60" s="303">
        <v>1.5</v>
      </c>
      <c r="AI60" s="303"/>
      <c r="AJ60" s="303"/>
      <c r="AK60" s="303"/>
      <c r="AL60" s="303"/>
      <c r="AM60" s="303"/>
      <c r="AN60" s="304"/>
      <c r="AO60" s="305">
        <v>1.5</v>
      </c>
      <c r="AP60" s="306">
        <f t="shared" si="34"/>
        <v>0.01404881748</v>
      </c>
    </row>
    <row r="61" ht="15.75" customHeight="1">
      <c r="A61" s="302" t="s">
        <v>177</v>
      </c>
      <c r="B61" s="303">
        <v>1.732</v>
      </c>
      <c r="C61" s="303">
        <v>5.714444444444444</v>
      </c>
      <c r="D61" s="303">
        <v>7.57583333333333</v>
      </c>
      <c r="E61" s="303">
        <v>21.1375</v>
      </c>
      <c r="F61" s="303">
        <v>21.32</v>
      </c>
      <c r="G61" s="303"/>
      <c r="H61" s="303">
        <v>40.01</v>
      </c>
      <c r="I61" s="303">
        <v>81.46</v>
      </c>
      <c r="J61" s="304"/>
      <c r="K61" s="314">
        <f t="shared" si="1"/>
        <v>178.9497778</v>
      </c>
      <c r="L61" s="315">
        <f t="shared" si="2"/>
        <v>1.405707694</v>
      </c>
      <c r="M61" s="316">
        <f t="shared" si="3"/>
        <v>138.5872631</v>
      </c>
      <c r="N61" s="317">
        <f t="shared" si="4"/>
        <v>40.36251468</v>
      </c>
      <c r="P61" s="302" t="s">
        <v>177</v>
      </c>
      <c r="Q61" s="318">
        <v>2.852391304347826</v>
      </c>
      <c r="R61" s="318">
        <v>6.369038461538456</v>
      </c>
      <c r="S61" s="318">
        <v>12.3575</v>
      </c>
      <c r="T61" s="318">
        <v>8.43</v>
      </c>
      <c r="U61" s="318">
        <v>19.494999999999997</v>
      </c>
      <c r="V61" s="318">
        <v>43.449999999999996</v>
      </c>
      <c r="W61" s="318">
        <v>45.6333333333334</v>
      </c>
      <c r="X61" s="318"/>
      <c r="Y61" s="319"/>
      <c r="Z61" s="314">
        <v>138.58726309921968</v>
      </c>
      <c r="AA61" s="315">
        <f t="shared" ref="AA61:AA62" si="36">Z61*100/$Z$62</f>
        <v>1.004100892</v>
      </c>
      <c r="AB61" s="316">
        <f t="shared" si="32"/>
        <v>120.744408</v>
      </c>
      <c r="AC61" s="317">
        <f t="shared" si="33"/>
        <v>17.8428551</v>
      </c>
      <c r="AE61" s="302" t="s">
        <v>177</v>
      </c>
      <c r="AF61" s="318"/>
      <c r="AG61" s="318"/>
      <c r="AH61" s="318">
        <v>13.015288</v>
      </c>
      <c r="AI61" s="318">
        <v>4.1775</v>
      </c>
      <c r="AJ61" s="318">
        <v>18.605</v>
      </c>
      <c r="AK61" s="318">
        <v>39.31</v>
      </c>
      <c r="AL61" s="318">
        <v>45.63662</v>
      </c>
      <c r="AM61" s="318"/>
      <c r="AN61" s="319"/>
      <c r="AO61" s="314">
        <v>120.74440799999999</v>
      </c>
      <c r="AP61" s="315">
        <f t="shared" si="34"/>
        <v>1.130877433</v>
      </c>
    </row>
    <row r="62" ht="15.75" customHeight="1">
      <c r="A62" s="245" t="s">
        <v>13</v>
      </c>
      <c r="B62" s="320">
        <f t="shared" ref="B62:K62" si="35">SUM(B6:B61)</f>
        <v>97.93960346</v>
      </c>
      <c r="C62" s="320">
        <f t="shared" si="35"/>
        <v>207.4028975</v>
      </c>
      <c r="D62" s="320">
        <f t="shared" si="35"/>
        <v>582.4619048</v>
      </c>
      <c r="E62" s="320">
        <f t="shared" si="35"/>
        <v>1965.37314</v>
      </c>
      <c r="F62" s="320">
        <f t="shared" si="35"/>
        <v>2710.877827</v>
      </c>
      <c r="G62" s="320">
        <f t="shared" si="35"/>
        <v>3678.026238</v>
      </c>
      <c r="H62" s="320">
        <f t="shared" si="35"/>
        <v>3016.105205</v>
      </c>
      <c r="I62" s="320">
        <f t="shared" si="35"/>
        <v>472.04</v>
      </c>
      <c r="J62" s="321">
        <f t="shared" si="35"/>
        <v>0</v>
      </c>
      <c r="K62" s="322">
        <f t="shared" si="35"/>
        <v>12730.22682</v>
      </c>
      <c r="L62" s="323">
        <f>K62*100/$K$62</f>
        <v>100</v>
      </c>
      <c r="M62" s="324">
        <f>Z62</f>
        <v>13802.12529</v>
      </c>
      <c r="N62" s="325">
        <f>K62-M62</f>
        <v>-1071.898476</v>
      </c>
      <c r="P62" s="245" t="s">
        <v>13</v>
      </c>
      <c r="Q62" s="320">
        <v>181.94489790123578</v>
      </c>
      <c r="R62" s="320">
        <v>236.20083014670175</v>
      </c>
      <c r="S62" s="320">
        <v>656.9892856021334</v>
      </c>
      <c r="T62" s="320">
        <v>2089.7927375640293</v>
      </c>
      <c r="U62" s="320">
        <v>2801.842893656683</v>
      </c>
      <c r="V62" s="320">
        <v>3728.1721465430933</v>
      </c>
      <c r="W62" s="320">
        <v>3110.329166666667</v>
      </c>
      <c r="X62" s="320">
        <v>720.5533333333333</v>
      </c>
      <c r="Y62" s="321">
        <v>276.3</v>
      </c>
      <c r="Z62" s="322">
        <v>13802.125291413879</v>
      </c>
      <c r="AA62" s="323">
        <f t="shared" si="36"/>
        <v>100</v>
      </c>
      <c r="AB62" s="324">
        <f>AO62</f>
        <v>10677.05522</v>
      </c>
      <c r="AC62" s="325">
        <f>Z62-AB62</f>
        <v>3125.070073</v>
      </c>
      <c r="AE62" s="326" t="s">
        <v>13</v>
      </c>
      <c r="AF62" s="327">
        <f t="shared" ref="AF62:AO62" si="37">SUM(AF7:AF61)</f>
        <v>12.23358</v>
      </c>
      <c r="AG62" s="327">
        <f t="shared" si="37"/>
        <v>45.671975</v>
      </c>
      <c r="AH62" s="327">
        <f t="shared" si="37"/>
        <v>391.49799</v>
      </c>
      <c r="AI62" s="327">
        <f t="shared" si="37"/>
        <v>1402.818179</v>
      </c>
      <c r="AJ62" s="327">
        <f t="shared" si="37"/>
        <v>2061.781583</v>
      </c>
      <c r="AK62" s="327">
        <f t="shared" si="37"/>
        <v>2843.18504</v>
      </c>
      <c r="AL62" s="327">
        <f t="shared" si="37"/>
        <v>2991.693596</v>
      </c>
      <c r="AM62" s="327">
        <f t="shared" si="37"/>
        <v>651.873275</v>
      </c>
      <c r="AN62" s="328">
        <f t="shared" si="37"/>
        <v>276.3</v>
      </c>
      <c r="AO62" s="329">
        <f t="shared" si="37"/>
        <v>10677.05522</v>
      </c>
      <c r="AP62" s="330">
        <f t="shared" si="34"/>
        <v>100</v>
      </c>
    </row>
    <row r="63" ht="15.75" customHeight="1">
      <c r="A63" s="331" t="s">
        <v>178</v>
      </c>
      <c r="B63" s="332">
        <f t="shared" ref="B63:K63" si="38">B62*100/$K$62</f>
        <v>0.769346885</v>
      </c>
      <c r="C63" s="332">
        <f t="shared" si="38"/>
        <v>1.629216042</v>
      </c>
      <c r="D63" s="332">
        <f t="shared" si="38"/>
        <v>4.575424407</v>
      </c>
      <c r="E63" s="332">
        <f t="shared" si="38"/>
        <v>15.43863411</v>
      </c>
      <c r="F63" s="332">
        <f t="shared" si="38"/>
        <v>21.29481168</v>
      </c>
      <c r="G63" s="332">
        <f t="shared" si="38"/>
        <v>28.89207153</v>
      </c>
      <c r="H63" s="332">
        <f t="shared" si="38"/>
        <v>23.69247028</v>
      </c>
      <c r="I63" s="332">
        <f t="shared" si="38"/>
        <v>3.708025056</v>
      </c>
      <c r="J63" s="333">
        <f t="shared" si="38"/>
        <v>0</v>
      </c>
      <c r="K63" s="334">
        <f t="shared" si="38"/>
        <v>100</v>
      </c>
      <c r="L63" s="335"/>
      <c r="M63" s="336"/>
      <c r="N63" s="337"/>
      <c r="P63" s="331" t="s">
        <v>178</v>
      </c>
      <c r="Q63" s="332">
        <f t="shared" ref="Q63:Z63" si="39">Q62*100/$Z$62</f>
        <v>1.318238272</v>
      </c>
      <c r="R63" s="332">
        <f t="shared" si="39"/>
        <v>1.711336661</v>
      </c>
      <c r="S63" s="332">
        <f t="shared" si="39"/>
        <v>4.760058844</v>
      </c>
      <c r="T63" s="332">
        <f t="shared" si="39"/>
        <v>15.14109381</v>
      </c>
      <c r="U63" s="332">
        <f t="shared" si="39"/>
        <v>20.30008303</v>
      </c>
      <c r="V63" s="332">
        <f t="shared" si="39"/>
        <v>27.01158023</v>
      </c>
      <c r="W63" s="332">
        <f t="shared" si="39"/>
        <v>22.53514659</v>
      </c>
      <c r="X63" s="332">
        <f t="shared" si="39"/>
        <v>5.22059696</v>
      </c>
      <c r="Y63" s="333">
        <f t="shared" si="39"/>
        <v>2.001865612</v>
      </c>
      <c r="Z63" s="334">
        <f t="shared" si="39"/>
        <v>100</v>
      </c>
      <c r="AA63" s="335"/>
      <c r="AB63" s="336"/>
      <c r="AC63" s="337"/>
      <c r="AE63" s="331" t="s">
        <v>178</v>
      </c>
      <c r="AF63" s="332">
        <f t="shared" ref="AF63:AN63" si="40">AF62*100/$AO$62</f>
        <v>0.1145782217</v>
      </c>
      <c r="AG63" s="332">
        <f t="shared" si="40"/>
        <v>0.4277581605</v>
      </c>
      <c r="AH63" s="332">
        <f t="shared" si="40"/>
        <v>3.666722537</v>
      </c>
      <c r="AI63" s="332">
        <f t="shared" si="40"/>
        <v>13.13862437</v>
      </c>
      <c r="AJ63" s="332">
        <f t="shared" si="40"/>
        <v>19.31039543</v>
      </c>
      <c r="AK63" s="332">
        <f t="shared" si="40"/>
        <v>26.62892513</v>
      </c>
      <c r="AL63" s="332">
        <f t="shared" si="40"/>
        <v>28.01983819</v>
      </c>
      <c r="AM63" s="332">
        <f t="shared" si="40"/>
        <v>6.105365774</v>
      </c>
      <c r="AN63" s="332">
        <f t="shared" si="40"/>
        <v>2.58779218</v>
      </c>
      <c r="AO63" s="339"/>
      <c r="AP63" s="340"/>
    </row>
    <row r="64" ht="15.75" customHeight="1">
      <c r="A64" s="341" t="s">
        <v>42</v>
      </c>
      <c r="B64" s="342">
        <f t="shared" ref="B64:L64" si="41">Q62</f>
        <v>181.9448979</v>
      </c>
      <c r="C64" s="342">
        <f t="shared" si="41"/>
        <v>236.2008301</v>
      </c>
      <c r="D64" s="342">
        <f t="shared" si="41"/>
        <v>656.9892856</v>
      </c>
      <c r="E64" s="342">
        <f t="shared" si="41"/>
        <v>2089.792738</v>
      </c>
      <c r="F64" s="342">
        <f t="shared" si="41"/>
        <v>2801.842894</v>
      </c>
      <c r="G64" s="342">
        <f t="shared" si="41"/>
        <v>3728.172147</v>
      </c>
      <c r="H64" s="342">
        <f t="shared" si="41"/>
        <v>3110.329167</v>
      </c>
      <c r="I64" s="342">
        <f t="shared" si="41"/>
        <v>720.5533333</v>
      </c>
      <c r="J64" s="343">
        <f t="shared" si="41"/>
        <v>276.3</v>
      </c>
      <c r="K64" s="344">
        <f t="shared" si="41"/>
        <v>13802.12529</v>
      </c>
      <c r="L64" s="345">
        <f t="shared" si="41"/>
        <v>100</v>
      </c>
      <c r="P64" s="341" t="s">
        <v>45</v>
      </c>
      <c r="Q64" s="342">
        <f t="shared" ref="Q64:AA64" si="42">AF62</f>
        <v>12.23358</v>
      </c>
      <c r="R64" s="342">
        <f t="shared" si="42"/>
        <v>45.671975</v>
      </c>
      <c r="S64" s="342">
        <f t="shared" si="42"/>
        <v>391.49799</v>
      </c>
      <c r="T64" s="342">
        <f t="shared" si="42"/>
        <v>1402.818179</v>
      </c>
      <c r="U64" s="342">
        <f t="shared" si="42"/>
        <v>2061.781583</v>
      </c>
      <c r="V64" s="342">
        <f t="shared" si="42"/>
        <v>2843.18504</v>
      </c>
      <c r="W64" s="342">
        <f t="shared" si="42"/>
        <v>2991.693596</v>
      </c>
      <c r="X64" s="342">
        <f t="shared" si="42"/>
        <v>651.873275</v>
      </c>
      <c r="Y64" s="343">
        <f t="shared" si="42"/>
        <v>276.3</v>
      </c>
      <c r="Z64" s="344">
        <f t="shared" si="42"/>
        <v>10677.05522</v>
      </c>
      <c r="AA64" s="345">
        <f t="shared" si="42"/>
        <v>100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C4:AC5"/>
    <mergeCell ref="AE4:AE5"/>
    <mergeCell ref="AO4:AP4"/>
    <mergeCell ref="AF5:AN5"/>
    <mergeCell ref="B5:J5"/>
    <mergeCell ref="Q5:Y5"/>
    <mergeCell ref="A4:A5"/>
    <mergeCell ref="K4:L4"/>
    <mergeCell ref="M4:M5"/>
    <mergeCell ref="N4:N5"/>
    <mergeCell ref="P4:P5"/>
    <mergeCell ref="Z4:AA4"/>
    <mergeCell ref="AB4:AB5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11" width="8.71"/>
    <col customWidth="1" min="12" max="12" width="11.14"/>
    <col customWidth="1" min="13" max="15" width="8.71"/>
    <col customWidth="1" min="16" max="16" width="10.43"/>
    <col customWidth="1" min="17" max="17" width="10.29"/>
    <col customWidth="1" min="18" max="18" width="10.0"/>
    <col customWidth="1" min="19" max="22" width="8.71"/>
    <col customWidth="1" min="23" max="23" width="12.0"/>
    <col customWidth="1" min="24" max="25" width="9.57"/>
    <col customWidth="1" min="26" max="46" width="8.71"/>
  </cols>
  <sheetData>
    <row r="1">
      <c r="A1" s="285" t="s">
        <v>186</v>
      </c>
      <c r="L1" s="285" t="s">
        <v>187</v>
      </c>
      <c r="W1" s="285" t="s">
        <v>188</v>
      </c>
    </row>
    <row r="2">
      <c r="A2" s="3" t="s">
        <v>6</v>
      </c>
      <c r="L2" s="3" t="s">
        <v>7</v>
      </c>
      <c r="W2" s="3" t="s">
        <v>8</v>
      </c>
    </row>
    <row r="4">
      <c r="A4" s="172"/>
      <c r="B4" s="346" t="s">
        <v>22</v>
      </c>
      <c r="C4" s="7"/>
      <c r="D4" s="8"/>
      <c r="E4" s="346" t="s">
        <v>24</v>
      </c>
      <c r="F4" s="7"/>
      <c r="G4" s="8"/>
      <c r="H4" s="346" t="s">
        <v>13</v>
      </c>
      <c r="I4" s="7"/>
      <c r="J4" s="10"/>
      <c r="L4" s="172"/>
      <c r="M4" s="346" t="s">
        <v>22</v>
      </c>
      <c r="N4" s="7"/>
      <c r="O4" s="8"/>
      <c r="P4" s="346" t="s">
        <v>24</v>
      </c>
      <c r="Q4" s="7"/>
      <c r="R4" s="8"/>
      <c r="S4" s="346" t="s">
        <v>13</v>
      </c>
      <c r="T4" s="7"/>
      <c r="U4" s="10"/>
      <c r="W4" s="172"/>
      <c r="X4" s="346" t="s">
        <v>22</v>
      </c>
      <c r="Y4" s="7"/>
      <c r="Z4" s="8"/>
      <c r="AA4" s="346" t="s">
        <v>24</v>
      </c>
      <c r="AB4" s="7"/>
      <c r="AC4" s="8"/>
      <c r="AD4" s="346" t="s">
        <v>13</v>
      </c>
      <c r="AE4" s="7"/>
      <c r="AF4" s="10"/>
      <c r="AQ4" s="347"/>
      <c r="AR4" s="347"/>
      <c r="AS4" s="347"/>
      <c r="AT4" s="347"/>
    </row>
    <row r="5">
      <c r="A5" s="348"/>
      <c r="B5" s="349" t="s">
        <v>21</v>
      </c>
      <c r="C5" s="350" t="s">
        <v>44</v>
      </c>
      <c r="D5" s="17"/>
      <c r="E5" s="349" t="s">
        <v>21</v>
      </c>
      <c r="F5" s="350" t="s">
        <v>44</v>
      </c>
      <c r="G5" s="17"/>
      <c r="H5" s="349" t="s">
        <v>21</v>
      </c>
      <c r="I5" s="350" t="s">
        <v>44</v>
      </c>
      <c r="J5" s="351"/>
      <c r="L5" s="348"/>
      <c r="M5" s="349" t="s">
        <v>21</v>
      </c>
      <c r="N5" s="350" t="s">
        <v>44</v>
      </c>
      <c r="O5" s="17"/>
      <c r="P5" s="349" t="s">
        <v>21</v>
      </c>
      <c r="Q5" s="350" t="s">
        <v>44</v>
      </c>
      <c r="R5" s="17"/>
      <c r="S5" s="349" t="s">
        <v>21</v>
      </c>
      <c r="T5" s="350" t="s">
        <v>44</v>
      </c>
      <c r="U5" s="351"/>
      <c r="W5" s="348"/>
      <c r="X5" s="349" t="s">
        <v>21</v>
      </c>
      <c r="Y5" s="350" t="s">
        <v>44</v>
      </c>
      <c r="Z5" s="17"/>
      <c r="AA5" s="349" t="s">
        <v>21</v>
      </c>
      <c r="AB5" s="350" t="s">
        <v>44</v>
      </c>
      <c r="AC5" s="17"/>
      <c r="AD5" s="349" t="s">
        <v>21</v>
      </c>
      <c r="AE5" s="350" t="s">
        <v>44</v>
      </c>
      <c r="AF5" s="351"/>
      <c r="AQ5" s="347"/>
      <c r="AR5" s="347"/>
      <c r="AS5" s="347"/>
      <c r="AT5" s="347"/>
    </row>
    <row r="6">
      <c r="A6" s="180" t="s">
        <v>79</v>
      </c>
      <c r="B6" s="352"/>
      <c r="C6" s="353" t="s">
        <v>14</v>
      </c>
      <c r="D6" s="354" t="s">
        <v>189</v>
      </c>
      <c r="E6" s="352"/>
      <c r="F6" s="353" t="s">
        <v>14</v>
      </c>
      <c r="G6" s="354" t="s">
        <v>189</v>
      </c>
      <c r="H6" s="352"/>
      <c r="I6" s="353" t="s">
        <v>14</v>
      </c>
      <c r="J6" s="355" t="s">
        <v>189</v>
      </c>
      <c r="L6" s="180" t="s">
        <v>79</v>
      </c>
      <c r="M6" s="352"/>
      <c r="N6" s="353" t="s">
        <v>14</v>
      </c>
      <c r="O6" s="354" t="s">
        <v>189</v>
      </c>
      <c r="P6" s="352"/>
      <c r="Q6" s="353" t="s">
        <v>14</v>
      </c>
      <c r="R6" s="354" t="s">
        <v>189</v>
      </c>
      <c r="S6" s="352"/>
      <c r="T6" s="353" t="s">
        <v>14</v>
      </c>
      <c r="U6" s="355" t="s">
        <v>189</v>
      </c>
      <c r="W6" s="180" t="s">
        <v>79</v>
      </c>
      <c r="X6" s="352"/>
      <c r="Y6" s="353" t="s">
        <v>14</v>
      </c>
      <c r="Z6" s="354" t="s">
        <v>189</v>
      </c>
      <c r="AA6" s="352"/>
      <c r="AB6" s="353" t="s">
        <v>14</v>
      </c>
      <c r="AC6" s="354" t="s">
        <v>189</v>
      </c>
      <c r="AD6" s="352"/>
      <c r="AE6" s="353" t="s">
        <v>14</v>
      </c>
      <c r="AF6" s="355" t="s">
        <v>189</v>
      </c>
      <c r="AQ6" s="356"/>
      <c r="AR6" s="356"/>
      <c r="AS6" s="356"/>
      <c r="AT6" s="356"/>
    </row>
    <row r="7">
      <c r="A7" s="357" t="s">
        <v>80</v>
      </c>
      <c r="B7" s="160">
        <v>10892.0</v>
      </c>
      <c r="C7" s="358">
        <v>61441.19092531997</v>
      </c>
      <c r="D7" s="214">
        <f t="shared" ref="D7:D22" si="2">C7/B7</f>
        <v>5.640946651</v>
      </c>
      <c r="E7" s="160">
        <v>11441.0</v>
      </c>
      <c r="F7" s="358">
        <v>79114.38581505301</v>
      </c>
      <c r="G7" s="214">
        <f t="shared" ref="G7:G22" si="3">F7/E7</f>
        <v>6.914988709</v>
      </c>
      <c r="H7" s="160">
        <f t="shared" ref="H7:I7" si="1">B7+E7</f>
        <v>22333</v>
      </c>
      <c r="I7" s="358">
        <f t="shared" si="1"/>
        <v>140555.5767</v>
      </c>
      <c r="J7" s="359">
        <f t="shared" ref="J7:J22" si="5">I7/H7</f>
        <v>6.293627222</v>
      </c>
      <c r="L7" s="357" t="s">
        <v>81</v>
      </c>
      <c r="M7" s="160">
        <v>14622.0</v>
      </c>
      <c r="N7" s="358">
        <v>64682.40981865099</v>
      </c>
      <c r="O7" s="214">
        <f t="shared" ref="O7:O22" si="6">N7/M7</f>
        <v>4.423636289</v>
      </c>
      <c r="P7" s="160">
        <v>15046.0</v>
      </c>
      <c r="Q7" s="358">
        <v>87386.6258129597</v>
      </c>
      <c r="R7" s="214">
        <f t="shared" ref="R7:R22" si="7">Q7/P7</f>
        <v>5.807963965</v>
      </c>
      <c r="S7" s="160">
        <v>29668.0</v>
      </c>
      <c r="T7" s="358">
        <v>152069.03563161194</v>
      </c>
      <c r="U7" s="359">
        <f t="shared" ref="U7:U22" si="8">T7/S7</f>
        <v>5.125692181</v>
      </c>
      <c r="W7" s="357" t="s">
        <v>81</v>
      </c>
      <c r="X7" s="160">
        <v>8932.0</v>
      </c>
      <c r="Y7" s="358">
        <v>64417.9409300002</v>
      </c>
      <c r="Z7" s="214">
        <f t="shared" ref="Z7:Z22" si="9">Y7/X7</f>
        <v>7.212039961</v>
      </c>
      <c r="AA7" s="160">
        <v>9749.0</v>
      </c>
      <c r="AB7" s="358">
        <v>90866.20426100017</v>
      </c>
      <c r="AC7" s="214">
        <f t="shared" ref="AC7:AC22" si="10">AB7/AA7</f>
        <v>9.320566649</v>
      </c>
      <c r="AD7" s="160">
        <v>18681.0</v>
      </c>
      <c r="AE7" s="358">
        <v>155284.14519100022</v>
      </c>
      <c r="AF7" s="359">
        <f t="shared" ref="AF7:AF22" si="11">AE7/AD7</f>
        <v>8.312410748</v>
      </c>
      <c r="AQ7" s="100"/>
      <c r="AR7" s="100"/>
      <c r="AS7" s="100"/>
      <c r="AT7" s="100"/>
    </row>
    <row r="8">
      <c r="A8" s="360" t="s">
        <v>82</v>
      </c>
      <c r="B8" s="163">
        <v>814.0</v>
      </c>
      <c r="C8" s="361">
        <v>5236.067768564687</v>
      </c>
      <c r="D8" s="223">
        <f t="shared" si="2"/>
        <v>6.432515686</v>
      </c>
      <c r="E8" s="163">
        <v>945.0</v>
      </c>
      <c r="F8" s="361">
        <v>8302.016794235984</v>
      </c>
      <c r="G8" s="223">
        <f t="shared" si="3"/>
        <v>8.785202957</v>
      </c>
      <c r="H8" s="163">
        <f t="shared" ref="H8:I8" si="4">B8+E8</f>
        <v>1759</v>
      </c>
      <c r="I8" s="361">
        <f t="shared" si="4"/>
        <v>13538.08456</v>
      </c>
      <c r="J8" s="362">
        <f t="shared" si="5"/>
        <v>7.696466494</v>
      </c>
      <c r="L8" s="360" t="s">
        <v>83</v>
      </c>
      <c r="M8" s="163">
        <v>970.0</v>
      </c>
      <c r="N8" s="361">
        <v>5556.056862913897</v>
      </c>
      <c r="O8" s="223">
        <f t="shared" si="6"/>
        <v>5.727893673</v>
      </c>
      <c r="P8" s="163">
        <v>1167.0</v>
      </c>
      <c r="Q8" s="361">
        <v>9072.484336078478</v>
      </c>
      <c r="R8" s="223">
        <f t="shared" si="7"/>
        <v>7.774193947</v>
      </c>
      <c r="S8" s="163">
        <v>2137.0</v>
      </c>
      <c r="T8" s="361">
        <v>14628.541198992405</v>
      </c>
      <c r="U8" s="362">
        <f t="shared" si="8"/>
        <v>6.845363219</v>
      </c>
      <c r="W8" s="360" t="s">
        <v>83</v>
      </c>
      <c r="X8" s="163">
        <v>734.0</v>
      </c>
      <c r="Y8" s="361">
        <v>5817.4455990000015</v>
      </c>
      <c r="Z8" s="223">
        <f t="shared" si="9"/>
        <v>7.925675203</v>
      </c>
      <c r="AA8" s="163">
        <v>945.0</v>
      </c>
      <c r="AB8" s="361">
        <v>10331.930875999997</v>
      </c>
      <c r="AC8" s="223">
        <f t="shared" si="10"/>
        <v>10.93326019</v>
      </c>
      <c r="AD8" s="163">
        <v>1679.0</v>
      </c>
      <c r="AE8" s="361">
        <v>16149.376475</v>
      </c>
      <c r="AF8" s="362">
        <f t="shared" si="11"/>
        <v>9.61844936</v>
      </c>
      <c r="AQ8" s="100"/>
      <c r="AR8" s="100"/>
      <c r="AS8" s="100"/>
      <c r="AT8" s="100"/>
    </row>
    <row r="9">
      <c r="A9" s="360" t="s">
        <v>84</v>
      </c>
      <c r="B9" s="163">
        <v>789.0</v>
      </c>
      <c r="C9" s="361">
        <v>4854.180046056855</v>
      </c>
      <c r="D9" s="223">
        <f t="shared" si="2"/>
        <v>6.15231945</v>
      </c>
      <c r="E9" s="163">
        <v>1135.0</v>
      </c>
      <c r="F9" s="361">
        <v>10269.568669342445</v>
      </c>
      <c r="G9" s="223">
        <f t="shared" si="3"/>
        <v>9.048078123</v>
      </c>
      <c r="H9" s="163">
        <f t="shared" ref="H9:I9" si="12">B9+E9</f>
        <v>1924</v>
      </c>
      <c r="I9" s="361">
        <f t="shared" si="12"/>
        <v>15123.74872</v>
      </c>
      <c r="J9" s="362">
        <f t="shared" si="5"/>
        <v>7.860576255</v>
      </c>
      <c r="L9" s="360" t="s">
        <v>85</v>
      </c>
      <c r="M9" s="163">
        <v>1325.0</v>
      </c>
      <c r="N9" s="361">
        <v>7325.557615690066</v>
      </c>
      <c r="O9" s="223">
        <f t="shared" si="6"/>
        <v>5.528722729</v>
      </c>
      <c r="P9" s="163">
        <v>1743.0</v>
      </c>
      <c r="Q9" s="361">
        <v>15186.076683432246</v>
      </c>
      <c r="R9" s="223">
        <f t="shared" si="7"/>
        <v>8.712608539</v>
      </c>
      <c r="S9" s="163">
        <v>3068.0</v>
      </c>
      <c r="T9" s="361">
        <v>22511.634299122372</v>
      </c>
      <c r="U9" s="362">
        <f t="shared" si="8"/>
        <v>7.337560071</v>
      </c>
      <c r="W9" s="360" t="s">
        <v>85</v>
      </c>
      <c r="X9" s="163">
        <v>915.0</v>
      </c>
      <c r="Y9" s="361">
        <v>7543.850636000008</v>
      </c>
      <c r="Z9" s="223">
        <f t="shared" si="9"/>
        <v>8.244645504</v>
      </c>
      <c r="AA9" s="163">
        <v>1436.0</v>
      </c>
      <c r="AB9" s="361">
        <v>17447.933117999986</v>
      </c>
      <c r="AC9" s="223">
        <f t="shared" si="10"/>
        <v>12.15037125</v>
      </c>
      <c r="AD9" s="163">
        <v>2351.0</v>
      </c>
      <c r="AE9" s="361">
        <v>24991.78375400005</v>
      </c>
      <c r="AF9" s="362">
        <f t="shared" si="11"/>
        <v>10.63027807</v>
      </c>
      <c r="AQ9" s="100"/>
      <c r="AR9" s="100"/>
      <c r="AS9" s="100"/>
      <c r="AT9" s="100"/>
    </row>
    <row r="10">
      <c r="A10" s="360" t="s">
        <v>86</v>
      </c>
      <c r="B10" s="163">
        <v>1161.0</v>
      </c>
      <c r="C10" s="361">
        <v>7458.459112908888</v>
      </c>
      <c r="D10" s="223">
        <f t="shared" si="2"/>
        <v>6.424168056</v>
      </c>
      <c r="E10" s="163">
        <v>1693.0</v>
      </c>
      <c r="F10" s="361">
        <v>16436.093603800124</v>
      </c>
      <c r="G10" s="223">
        <f t="shared" si="3"/>
        <v>9.708265566</v>
      </c>
      <c r="H10" s="163">
        <f t="shared" ref="H10:I10" si="13">B10+E10</f>
        <v>2854</v>
      </c>
      <c r="I10" s="361">
        <f t="shared" si="13"/>
        <v>23894.55272</v>
      </c>
      <c r="J10" s="362">
        <f t="shared" si="5"/>
        <v>8.372302984</v>
      </c>
      <c r="L10" s="360" t="s">
        <v>87</v>
      </c>
      <c r="M10" s="163">
        <v>1389.0</v>
      </c>
      <c r="N10" s="361">
        <v>8026.718947245554</v>
      </c>
      <c r="O10" s="223">
        <f t="shared" si="6"/>
        <v>5.77877534</v>
      </c>
      <c r="P10" s="163">
        <v>1883.0</v>
      </c>
      <c r="Q10" s="361">
        <v>16329.427242206093</v>
      </c>
      <c r="R10" s="223">
        <f t="shared" si="7"/>
        <v>8.672027213</v>
      </c>
      <c r="S10" s="163">
        <v>3272.0</v>
      </c>
      <c r="T10" s="361">
        <v>24356.146189451607</v>
      </c>
      <c r="U10" s="362">
        <f t="shared" si="8"/>
        <v>7.44380996</v>
      </c>
      <c r="W10" s="360" t="s">
        <v>87</v>
      </c>
      <c r="X10" s="163">
        <v>1181.0</v>
      </c>
      <c r="Y10" s="361">
        <v>8799.788563</v>
      </c>
      <c r="Z10" s="223">
        <f t="shared" si="9"/>
        <v>7.451133415</v>
      </c>
      <c r="AA10" s="163">
        <v>1664.0</v>
      </c>
      <c r="AB10" s="361">
        <v>17633.08044499999</v>
      </c>
      <c r="AC10" s="223">
        <f t="shared" si="10"/>
        <v>10.59680315</v>
      </c>
      <c r="AD10" s="163">
        <v>2845.0</v>
      </c>
      <c r="AE10" s="361">
        <v>26432.869008000027</v>
      </c>
      <c r="AF10" s="362">
        <f t="shared" si="11"/>
        <v>9.290990864</v>
      </c>
      <c r="AQ10" s="100"/>
      <c r="AR10" s="100"/>
      <c r="AS10" s="100"/>
      <c r="AT10" s="100"/>
    </row>
    <row r="11">
      <c r="A11" s="360" t="s">
        <v>88</v>
      </c>
      <c r="B11" s="163">
        <v>1004.0</v>
      </c>
      <c r="C11" s="361">
        <v>7352.381537344837</v>
      </c>
      <c r="D11" s="223">
        <f t="shared" si="2"/>
        <v>7.323089181</v>
      </c>
      <c r="E11" s="163">
        <v>1455.0</v>
      </c>
      <c r="F11" s="361">
        <v>14939.832570627903</v>
      </c>
      <c r="G11" s="223">
        <f t="shared" si="3"/>
        <v>10.26792617</v>
      </c>
      <c r="H11" s="163">
        <f t="shared" ref="H11:I11" si="14">B11+E11</f>
        <v>2459</v>
      </c>
      <c r="I11" s="361">
        <f t="shared" si="14"/>
        <v>22292.21411</v>
      </c>
      <c r="J11" s="362">
        <f t="shared" si="5"/>
        <v>9.065560841</v>
      </c>
      <c r="L11" s="360" t="s">
        <v>89</v>
      </c>
      <c r="M11" s="163">
        <v>1105.0</v>
      </c>
      <c r="N11" s="361">
        <v>7377.1182943556505</v>
      </c>
      <c r="O11" s="223">
        <f t="shared" si="6"/>
        <v>6.676125153</v>
      </c>
      <c r="P11" s="163">
        <v>1611.0</v>
      </c>
      <c r="Q11" s="361">
        <v>16107.857689320655</v>
      </c>
      <c r="R11" s="223">
        <f t="shared" si="7"/>
        <v>9.998670198</v>
      </c>
      <c r="S11" s="163">
        <v>2716.0</v>
      </c>
      <c r="T11" s="361">
        <v>23484.97598367633</v>
      </c>
      <c r="U11" s="362">
        <f t="shared" si="8"/>
        <v>8.646898374</v>
      </c>
      <c r="W11" s="360" t="s">
        <v>89</v>
      </c>
      <c r="X11" s="163">
        <v>955.0</v>
      </c>
      <c r="Y11" s="361">
        <v>8789.961180000006</v>
      </c>
      <c r="Z11" s="223">
        <f t="shared" si="9"/>
        <v>9.204147832</v>
      </c>
      <c r="AA11" s="163">
        <v>1461.0</v>
      </c>
      <c r="AB11" s="361">
        <v>18393.704432999984</v>
      </c>
      <c r="AC11" s="223">
        <f t="shared" si="10"/>
        <v>12.58980454</v>
      </c>
      <c r="AD11" s="163">
        <v>2416.0</v>
      </c>
      <c r="AE11" s="361">
        <v>27183.665613000012</v>
      </c>
      <c r="AF11" s="362">
        <f t="shared" si="11"/>
        <v>11.25151722</v>
      </c>
      <c r="AQ11" s="100"/>
      <c r="AR11" s="100"/>
      <c r="AS11" s="100"/>
      <c r="AT11" s="100"/>
    </row>
    <row r="12">
      <c r="A12" s="360" t="s">
        <v>90</v>
      </c>
      <c r="B12" s="163">
        <v>925.0</v>
      </c>
      <c r="C12" s="361">
        <v>6061.395094772773</v>
      </c>
      <c r="D12" s="223">
        <f t="shared" si="2"/>
        <v>6.552859562</v>
      </c>
      <c r="E12" s="163">
        <v>1230.0</v>
      </c>
      <c r="F12" s="361">
        <v>11826.154778500211</v>
      </c>
      <c r="G12" s="223">
        <f t="shared" si="3"/>
        <v>9.614759983</v>
      </c>
      <c r="H12" s="163">
        <f t="shared" ref="H12:I12" si="15">B12+E12</f>
        <v>2155</v>
      </c>
      <c r="I12" s="361">
        <f t="shared" si="15"/>
        <v>17887.54987</v>
      </c>
      <c r="J12" s="362">
        <f t="shared" si="5"/>
        <v>8.30048718</v>
      </c>
      <c r="L12" s="360" t="s">
        <v>91</v>
      </c>
      <c r="M12" s="163">
        <v>1467.0</v>
      </c>
      <c r="N12" s="361">
        <v>7812.050079609862</v>
      </c>
      <c r="O12" s="223">
        <f t="shared" si="6"/>
        <v>5.325187512</v>
      </c>
      <c r="P12" s="163">
        <v>1912.0</v>
      </c>
      <c r="Q12" s="361">
        <v>15646.347949912431</v>
      </c>
      <c r="R12" s="223">
        <f t="shared" si="7"/>
        <v>8.183236375</v>
      </c>
      <c r="S12" s="163">
        <v>3379.0</v>
      </c>
      <c r="T12" s="361">
        <v>23458.39802952222</v>
      </c>
      <c r="U12" s="362">
        <f t="shared" si="8"/>
        <v>6.942408414</v>
      </c>
      <c r="W12" s="360" t="s">
        <v>91</v>
      </c>
      <c r="X12" s="163">
        <v>1122.0</v>
      </c>
      <c r="Y12" s="361">
        <v>8580.634135000015</v>
      </c>
      <c r="Z12" s="223">
        <f t="shared" si="9"/>
        <v>7.647624006</v>
      </c>
      <c r="AA12" s="163">
        <v>1502.0</v>
      </c>
      <c r="AB12" s="361">
        <v>16568.172453000006</v>
      </c>
      <c r="AC12" s="223">
        <f t="shared" si="10"/>
        <v>11.03074065</v>
      </c>
      <c r="AD12" s="163">
        <v>2624.0</v>
      </c>
      <c r="AE12" s="361">
        <v>25148.8065879999</v>
      </c>
      <c r="AF12" s="362">
        <f t="shared" si="11"/>
        <v>9.584148852</v>
      </c>
      <c r="AQ12" s="100"/>
      <c r="AR12" s="100"/>
      <c r="AS12" s="100"/>
      <c r="AT12" s="100"/>
    </row>
    <row r="13">
      <c r="A13" s="360" t="s">
        <v>92</v>
      </c>
      <c r="B13" s="163">
        <v>1874.0</v>
      </c>
      <c r="C13" s="361">
        <v>11456.829346729226</v>
      </c>
      <c r="D13" s="223">
        <f t="shared" si="2"/>
        <v>6.113569555</v>
      </c>
      <c r="E13" s="163">
        <v>2762.0</v>
      </c>
      <c r="F13" s="361">
        <v>25804.625280795768</v>
      </c>
      <c r="G13" s="223">
        <f t="shared" si="3"/>
        <v>9.342731818</v>
      </c>
      <c r="H13" s="163">
        <f t="shared" ref="H13:I13" si="16">B13+E13</f>
        <v>4636</v>
      </c>
      <c r="I13" s="361">
        <f t="shared" si="16"/>
        <v>37261.45463</v>
      </c>
      <c r="J13" s="362">
        <f t="shared" si="5"/>
        <v>8.037414717</v>
      </c>
      <c r="L13" s="360" t="s">
        <v>93</v>
      </c>
      <c r="M13" s="163">
        <v>2313.0</v>
      </c>
      <c r="N13" s="361">
        <v>11960.558860422143</v>
      </c>
      <c r="O13" s="223">
        <f t="shared" si="6"/>
        <v>5.171015504</v>
      </c>
      <c r="P13" s="163">
        <v>3166.0</v>
      </c>
      <c r="Q13" s="361">
        <v>27248.02639960195</v>
      </c>
      <c r="R13" s="223">
        <f t="shared" si="7"/>
        <v>8.6064518</v>
      </c>
      <c r="S13" s="163">
        <v>5479.0</v>
      </c>
      <c r="T13" s="361">
        <v>39208.585260024134</v>
      </c>
      <c r="U13" s="362">
        <f t="shared" si="8"/>
        <v>7.156157193</v>
      </c>
      <c r="W13" s="360" t="s">
        <v>93</v>
      </c>
      <c r="X13" s="163">
        <v>1771.0</v>
      </c>
      <c r="Y13" s="361">
        <v>13316.776169000012</v>
      </c>
      <c r="Z13" s="223">
        <f t="shared" si="9"/>
        <v>7.519354133</v>
      </c>
      <c r="AA13" s="163">
        <v>2646.0</v>
      </c>
      <c r="AB13" s="361">
        <v>30746.983641000006</v>
      </c>
      <c r="AC13" s="223">
        <f t="shared" si="10"/>
        <v>11.62017522</v>
      </c>
      <c r="AD13" s="163">
        <v>4417.0</v>
      </c>
      <c r="AE13" s="361">
        <v>44063.759810000054</v>
      </c>
      <c r="AF13" s="362">
        <f t="shared" si="11"/>
        <v>9.975947433</v>
      </c>
      <c r="AQ13" s="100"/>
      <c r="AR13" s="100"/>
      <c r="AS13" s="100"/>
      <c r="AT13" s="100"/>
    </row>
    <row r="14">
      <c r="A14" s="360" t="s">
        <v>94</v>
      </c>
      <c r="B14" s="163">
        <v>1362.0</v>
      </c>
      <c r="C14" s="361">
        <v>7207.321398409074</v>
      </c>
      <c r="D14" s="223">
        <f t="shared" si="2"/>
        <v>5.291719088</v>
      </c>
      <c r="E14" s="163">
        <v>1927.0</v>
      </c>
      <c r="F14" s="361">
        <v>13361.136283424063</v>
      </c>
      <c r="G14" s="223">
        <f t="shared" si="3"/>
        <v>6.933646229</v>
      </c>
      <c r="H14" s="163">
        <f t="shared" ref="H14:I14" si="17">B14+E14</f>
        <v>3289</v>
      </c>
      <c r="I14" s="361">
        <f t="shared" si="17"/>
        <v>20568.45768</v>
      </c>
      <c r="J14" s="362">
        <f t="shared" si="5"/>
        <v>6.25371167</v>
      </c>
      <c r="L14" s="360" t="s">
        <v>95</v>
      </c>
      <c r="M14" s="163">
        <v>1702.0</v>
      </c>
      <c r="N14" s="361">
        <v>7892.276910583049</v>
      </c>
      <c r="O14" s="223">
        <f t="shared" si="6"/>
        <v>4.637060465</v>
      </c>
      <c r="P14" s="163">
        <v>2455.0</v>
      </c>
      <c r="Q14" s="361">
        <v>17776.79227392732</v>
      </c>
      <c r="R14" s="223">
        <f t="shared" si="7"/>
        <v>7.241055916</v>
      </c>
      <c r="S14" s="163">
        <v>4157.0</v>
      </c>
      <c r="T14" s="361">
        <v>25669.069184510292</v>
      </c>
      <c r="U14" s="362">
        <f t="shared" si="8"/>
        <v>6.174902378</v>
      </c>
      <c r="W14" s="360" t="s">
        <v>95</v>
      </c>
      <c r="X14" s="163">
        <v>1263.0</v>
      </c>
      <c r="Y14" s="361">
        <v>8099.749915999998</v>
      </c>
      <c r="Z14" s="223">
        <f t="shared" si="9"/>
        <v>6.413103655</v>
      </c>
      <c r="AA14" s="163">
        <v>1772.0</v>
      </c>
      <c r="AB14" s="361">
        <v>17016.747577000016</v>
      </c>
      <c r="AC14" s="223">
        <f t="shared" si="10"/>
        <v>9.603130687</v>
      </c>
      <c r="AD14" s="163">
        <v>3035.0</v>
      </c>
      <c r="AE14" s="361">
        <v>25116.497492999966</v>
      </c>
      <c r="AF14" s="362">
        <f t="shared" si="11"/>
        <v>8.275616966</v>
      </c>
      <c r="AQ14" s="100"/>
      <c r="AR14" s="100"/>
      <c r="AS14" s="100"/>
      <c r="AT14" s="100"/>
    </row>
    <row r="15">
      <c r="A15" s="360" t="s">
        <v>96</v>
      </c>
      <c r="B15" s="163">
        <v>2825.0</v>
      </c>
      <c r="C15" s="361">
        <v>20241.39544646208</v>
      </c>
      <c r="D15" s="223">
        <f t="shared" si="2"/>
        <v>7.165095733</v>
      </c>
      <c r="E15" s="163">
        <v>3793.0</v>
      </c>
      <c r="F15" s="361">
        <v>37963.959788693726</v>
      </c>
      <c r="G15" s="223">
        <f t="shared" si="3"/>
        <v>10.00895328</v>
      </c>
      <c r="H15" s="163">
        <f t="shared" ref="H15:I15" si="18">B15+E15</f>
        <v>6618</v>
      </c>
      <c r="I15" s="361">
        <f t="shared" si="18"/>
        <v>58205.35524</v>
      </c>
      <c r="J15" s="362">
        <f t="shared" si="5"/>
        <v>8.795006835</v>
      </c>
      <c r="L15" s="360" t="s">
        <v>97</v>
      </c>
      <c r="M15" s="163">
        <v>3138.0</v>
      </c>
      <c r="N15" s="361">
        <v>19152.286572690657</v>
      </c>
      <c r="O15" s="223">
        <f t="shared" si="6"/>
        <v>6.103341801</v>
      </c>
      <c r="P15" s="163">
        <v>4088.0</v>
      </c>
      <c r="Q15" s="361">
        <v>36529.76289291256</v>
      </c>
      <c r="R15" s="223">
        <f t="shared" si="7"/>
        <v>8.93585198</v>
      </c>
      <c r="S15" s="163">
        <v>7226.0</v>
      </c>
      <c r="T15" s="361">
        <v>55682.04946560321</v>
      </c>
      <c r="U15" s="362">
        <f t="shared" si="8"/>
        <v>7.705791512</v>
      </c>
      <c r="W15" s="360" t="s">
        <v>97</v>
      </c>
      <c r="X15" s="163">
        <v>2218.0</v>
      </c>
      <c r="Y15" s="361">
        <v>19756.919464000035</v>
      </c>
      <c r="Z15" s="223">
        <f t="shared" si="9"/>
        <v>8.907538081</v>
      </c>
      <c r="AA15" s="163">
        <v>3190.0</v>
      </c>
      <c r="AB15" s="361">
        <v>39034.710885999964</v>
      </c>
      <c r="AC15" s="223">
        <f t="shared" si="10"/>
        <v>12.23658648</v>
      </c>
      <c r="AD15" s="163">
        <v>5408.0</v>
      </c>
      <c r="AE15" s="361">
        <v>58791.63035000014</v>
      </c>
      <c r="AF15" s="362">
        <f t="shared" si="11"/>
        <v>10.87123342</v>
      </c>
      <c r="AQ15" s="100"/>
      <c r="AR15" s="100"/>
      <c r="AS15" s="100"/>
      <c r="AT15" s="100"/>
    </row>
    <row r="16">
      <c r="A16" s="360" t="s">
        <v>98</v>
      </c>
      <c r="B16" s="163">
        <v>1394.0</v>
      </c>
      <c r="C16" s="361">
        <v>9405.586061378104</v>
      </c>
      <c r="D16" s="223">
        <f t="shared" si="2"/>
        <v>6.747192297</v>
      </c>
      <c r="E16" s="163">
        <v>2053.0</v>
      </c>
      <c r="F16" s="361">
        <v>22059.50449780674</v>
      </c>
      <c r="G16" s="223">
        <f t="shared" si="3"/>
        <v>10.7450095</v>
      </c>
      <c r="H16" s="163">
        <f t="shared" ref="H16:I16" si="19">B16+E16</f>
        <v>3447</v>
      </c>
      <c r="I16" s="361">
        <f t="shared" si="19"/>
        <v>31465.09056</v>
      </c>
      <c r="J16" s="362">
        <f t="shared" si="5"/>
        <v>9.128253716</v>
      </c>
      <c r="L16" s="360" t="s">
        <v>99</v>
      </c>
      <c r="M16" s="163">
        <v>1707.0</v>
      </c>
      <c r="N16" s="361">
        <v>10873.784667450647</v>
      </c>
      <c r="O16" s="223">
        <f t="shared" si="6"/>
        <v>6.370114041</v>
      </c>
      <c r="P16" s="163">
        <v>2351.0</v>
      </c>
      <c r="Q16" s="361">
        <v>25648.884322459082</v>
      </c>
      <c r="R16" s="223">
        <f t="shared" si="7"/>
        <v>10.9097764</v>
      </c>
      <c r="S16" s="163">
        <v>4058.0</v>
      </c>
      <c r="T16" s="361">
        <v>36522.66898990973</v>
      </c>
      <c r="U16" s="362">
        <f t="shared" si="8"/>
        <v>9.000164857</v>
      </c>
      <c r="W16" s="360" t="s">
        <v>99</v>
      </c>
      <c r="X16" s="163">
        <v>1305.0</v>
      </c>
      <c r="Y16" s="361">
        <v>11738.084581000021</v>
      </c>
      <c r="Z16" s="223">
        <f t="shared" si="9"/>
        <v>8.994700828</v>
      </c>
      <c r="AA16" s="163">
        <v>1880.0</v>
      </c>
      <c r="AB16" s="361">
        <v>26056.286430000015</v>
      </c>
      <c r="AC16" s="223">
        <f t="shared" si="10"/>
        <v>13.85972682</v>
      </c>
      <c r="AD16" s="163">
        <v>3185.0</v>
      </c>
      <c r="AE16" s="361">
        <v>37794.37101099999</v>
      </c>
      <c r="AF16" s="362">
        <f t="shared" si="11"/>
        <v>11.86636452</v>
      </c>
      <c r="AQ16" s="100"/>
      <c r="AR16" s="100"/>
      <c r="AS16" s="100"/>
      <c r="AT16" s="100"/>
    </row>
    <row r="17">
      <c r="A17" s="360" t="s">
        <v>100</v>
      </c>
      <c r="B17" s="163">
        <v>2806.0</v>
      </c>
      <c r="C17" s="361">
        <v>18148.72296794887</v>
      </c>
      <c r="D17" s="223">
        <f t="shared" si="2"/>
        <v>6.467827145</v>
      </c>
      <c r="E17" s="163">
        <v>3574.0</v>
      </c>
      <c r="F17" s="361">
        <v>27520.090965619787</v>
      </c>
      <c r="G17" s="223">
        <f t="shared" si="3"/>
        <v>7.700081412</v>
      </c>
      <c r="H17" s="163">
        <f t="shared" ref="H17:I17" si="20">B17+E17</f>
        <v>6380</v>
      </c>
      <c r="I17" s="361">
        <f t="shared" si="20"/>
        <v>45668.81393</v>
      </c>
      <c r="J17" s="362">
        <f t="shared" si="5"/>
        <v>7.158121306</v>
      </c>
      <c r="L17" s="360" t="s">
        <v>101</v>
      </c>
      <c r="M17" s="163">
        <v>3185.0</v>
      </c>
      <c r="N17" s="361">
        <v>18388.741802761506</v>
      </c>
      <c r="O17" s="223">
        <f t="shared" si="6"/>
        <v>5.773545307</v>
      </c>
      <c r="P17" s="163">
        <v>3839.0</v>
      </c>
      <c r="Q17" s="361">
        <v>27901.113609224092</v>
      </c>
      <c r="R17" s="223">
        <f t="shared" si="7"/>
        <v>7.267807661</v>
      </c>
      <c r="S17" s="163">
        <v>7024.0</v>
      </c>
      <c r="T17" s="361">
        <v>46289.85541198563</v>
      </c>
      <c r="U17" s="362">
        <f t="shared" si="8"/>
        <v>6.590241374</v>
      </c>
      <c r="W17" s="360" t="s">
        <v>101</v>
      </c>
      <c r="X17" s="163">
        <v>2681.0</v>
      </c>
      <c r="Y17" s="361">
        <v>21047.772619999985</v>
      </c>
      <c r="Z17" s="223">
        <f t="shared" si="9"/>
        <v>7.850717128</v>
      </c>
      <c r="AA17" s="163">
        <v>3165.0</v>
      </c>
      <c r="AB17" s="361">
        <v>30636.235842999988</v>
      </c>
      <c r="AC17" s="223">
        <f t="shared" si="10"/>
        <v>9.679695369</v>
      </c>
      <c r="AD17" s="163">
        <v>5846.0</v>
      </c>
      <c r="AE17" s="361">
        <v>51684.008463000035</v>
      </c>
      <c r="AF17" s="362">
        <f t="shared" si="11"/>
        <v>8.840918314</v>
      </c>
      <c r="AQ17" s="100"/>
      <c r="AR17" s="100"/>
      <c r="AS17" s="100"/>
      <c r="AT17" s="100"/>
    </row>
    <row r="18">
      <c r="A18" s="360" t="s">
        <v>102</v>
      </c>
      <c r="B18" s="163">
        <v>4503.0</v>
      </c>
      <c r="C18" s="361">
        <v>21480.797269867926</v>
      </c>
      <c r="D18" s="223">
        <f t="shared" si="2"/>
        <v>4.770330284</v>
      </c>
      <c r="E18" s="163">
        <v>5217.0</v>
      </c>
      <c r="F18" s="361">
        <v>37697.56069324201</v>
      </c>
      <c r="G18" s="223">
        <f t="shared" si="3"/>
        <v>7.225907743</v>
      </c>
      <c r="H18" s="163">
        <f t="shared" ref="H18:I18" si="21">B18+E18</f>
        <v>9720</v>
      </c>
      <c r="I18" s="361">
        <f t="shared" si="21"/>
        <v>59178.35796</v>
      </c>
      <c r="J18" s="362">
        <f t="shared" si="5"/>
        <v>6.088308432</v>
      </c>
      <c r="L18" s="360" t="s">
        <v>103</v>
      </c>
      <c r="M18" s="163">
        <v>5035.0</v>
      </c>
      <c r="N18" s="361">
        <v>22711.156604160078</v>
      </c>
      <c r="O18" s="223">
        <f t="shared" si="6"/>
        <v>4.510656724</v>
      </c>
      <c r="P18" s="163">
        <v>5569.0</v>
      </c>
      <c r="Q18" s="361">
        <v>35458.4972728317</v>
      </c>
      <c r="R18" s="223">
        <f t="shared" si="7"/>
        <v>6.367121076</v>
      </c>
      <c r="S18" s="163">
        <v>10604.0</v>
      </c>
      <c r="T18" s="361">
        <v>58169.65387699154</v>
      </c>
      <c r="U18" s="362">
        <f t="shared" si="8"/>
        <v>5.485633146</v>
      </c>
      <c r="W18" s="360" t="s">
        <v>103</v>
      </c>
      <c r="X18" s="163">
        <v>3452.0</v>
      </c>
      <c r="Y18" s="361">
        <v>22053.58197800006</v>
      </c>
      <c r="Z18" s="223">
        <f t="shared" si="9"/>
        <v>6.388639043</v>
      </c>
      <c r="AA18" s="163">
        <v>4102.0</v>
      </c>
      <c r="AB18" s="361">
        <v>37517.024493999976</v>
      </c>
      <c r="AC18" s="223">
        <f t="shared" si="10"/>
        <v>9.1460323</v>
      </c>
      <c r="AD18" s="163">
        <v>7554.0</v>
      </c>
      <c r="AE18" s="361">
        <v>59570.60647200004</v>
      </c>
      <c r="AF18" s="362">
        <f t="shared" si="11"/>
        <v>7.885968556</v>
      </c>
      <c r="AQ18" s="100"/>
      <c r="AR18" s="100"/>
      <c r="AS18" s="100"/>
      <c r="AT18" s="100"/>
    </row>
    <row r="19">
      <c r="A19" s="360" t="s">
        <v>104</v>
      </c>
      <c r="B19" s="163">
        <v>963.0</v>
      </c>
      <c r="C19" s="361">
        <v>6223.72711551202</v>
      </c>
      <c r="D19" s="223">
        <f t="shared" si="2"/>
        <v>6.462852664</v>
      </c>
      <c r="E19" s="163">
        <v>1457.0</v>
      </c>
      <c r="F19" s="361">
        <v>13313.438414717026</v>
      </c>
      <c r="G19" s="223">
        <f t="shared" si="3"/>
        <v>9.137569262</v>
      </c>
      <c r="H19" s="163">
        <f t="shared" ref="H19:I19" si="22">B19+E19</f>
        <v>2420</v>
      </c>
      <c r="I19" s="361">
        <f t="shared" si="22"/>
        <v>19537.16553</v>
      </c>
      <c r="J19" s="362">
        <f t="shared" si="5"/>
        <v>8.073208897</v>
      </c>
      <c r="L19" s="360" t="s">
        <v>105</v>
      </c>
      <c r="M19" s="163">
        <v>1202.0</v>
      </c>
      <c r="N19" s="361">
        <v>6808.3819341190665</v>
      </c>
      <c r="O19" s="223">
        <f t="shared" si="6"/>
        <v>5.66421126</v>
      </c>
      <c r="P19" s="163">
        <v>1676.0</v>
      </c>
      <c r="Q19" s="361">
        <v>14761.055284699658</v>
      </c>
      <c r="R19" s="223">
        <f t="shared" si="7"/>
        <v>8.807312222</v>
      </c>
      <c r="S19" s="163">
        <v>2878.0</v>
      </c>
      <c r="T19" s="361">
        <v>21569.437218818734</v>
      </c>
      <c r="U19" s="362">
        <f t="shared" si="8"/>
        <v>7.494592501</v>
      </c>
      <c r="W19" s="360" t="s">
        <v>105</v>
      </c>
      <c r="X19" s="163">
        <v>934.0</v>
      </c>
      <c r="Y19" s="361">
        <v>7319.661277000011</v>
      </c>
      <c r="Z19" s="223">
        <f t="shared" si="9"/>
        <v>7.836896442</v>
      </c>
      <c r="AA19" s="163">
        <v>1358.0</v>
      </c>
      <c r="AB19" s="361">
        <v>15699.289250000007</v>
      </c>
      <c r="AC19" s="223">
        <f t="shared" si="10"/>
        <v>11.56059591</v>
      </c>
      <c r="AD19" s="163">
        <v>2292.0</v>
      </c>
      <c r="AE19" s="361">
        <v>23018.950527000066</v>
      </c>
      <c r="AF19" s="362">
        <f t="shared" si="11"/>
        <v>10.04317213</v>
      </c>
      <c r="AQ19" s="100"/>
      <c r="AR19" s="100"/>
      <c r="AS19" s="100"/>
      <c r="AT19" s="100"/>
    </row>
    <row r="20">
      <c r="A20" s="360" t="s">
        <v>107</v>
      </c>
      <c r="B20" s="163">
        <v>1820.0</v>
      </c>
      <c r="C20" s="361">
        <v>13702.421659394688</v>
      </c>
      <c r="D20" s="223">
        <f t="shared" si="2"/>
        <v>7.52880311</v>
      </c>
      <c r="E20" s="163">
        <v>2609.0</v>
      </c>
      <c r="F20" s="361">
        <v>30090.92620469444</v>
      </c>
      <c r="G20" s="223">
        <f t="shared" si="3"/>
        <v>11.53350947</v>
      </c>
      <c r="H20" s="163">
        <f t="shared" ref="H20:I20" si="23">B20+E20</f>
        <v>4429</v>
      </c>
      <c r="I20" s="361">
        <f t="shared" si="23"/>
        <v>43793.34786</v>
      </c>
      <c r="J20" s="362">
        <f t="shared" si="5"/>
        <v>9.887863595</v>
      </c>
      <c r="L20" s="360" t="s">
        <v>110</v>
      </c>
      <c r="M20" s="163">
        <v>2074.0</v>
      </c>
      <c r="N20" s="361">
        <v>14918.01426332597</v>
      </c>
      <c r="O20" s="223">
        <f t="shared" si="6"/>
        <v>7.192870908</v>
      </c>
      <c r="P20" s="163">
        <v>2892.0</v>
      </c>
      <c r="Q20" s="361">
        <v>31270.386681948185</v>
      </c>
      <c r="R20" s="223">
        <f t="shared" si="7"/>
        <v>10.81272015</v>
      </c>
      <c r="S20" s="163">
        <v>4966.0</v>
      </c>
      <c r="T20" s="361">
        <v>46188.40094527429</v>
      </c>
      <c r="U20" s="362">
        <f t="shared" si="8"/>
        <v>9.300926489</v>
      </c>
      <c r="W20" s="360" t="s">
        <v>110</v>
      </c>
      <c r="X20" s="163">
        <v>1669.0</v>
      </c>
      <c r="Y20" s="361">
        <v>16071.04768799999</v>
      </c>
      <c r="Z20" s="223">
        <f t="shared" si="9"/>
        <v>9.629147806</v>
      </c>
      <c r="AA20" s="163">
        <v>2417.0</v>
      </c>
      <c r="AB20" s="361">
        <v>33461.59419199994</v>
      </c>
      <c r="AC20" s="223">
        <f t="shared" si="10"/>
        <v>13.84426735</v>
      </c>
      <c r="AD20" s="163">
        <v>4086.0</v>
      </c>
      <c r="AE20" s="361">
        <v>49532.64188000001</v>
      </c>
      <c r="AF20" s="362">
        <f t="shared" si="11"/>
        <v>12.12252616</v>
      </c>
      <c r="AQ20" s="100"/>
      <c r="AR20" s="100"/>
      <c r="AS20" s="100"/>
      <c r="AT20" s="100"/>
    </row>
    <row r="21" ht="15.75" customHeight="1">
      <c r="A21" s="364" t="s">
        <v>111</v>
      </c>
      <c r="B21" s="173">
        <v>2223.0</v>
      </c>
      <c r="C21" s="365">
        <v>12950.01066779648</v>
      </c>
      <c r="D21" s="229">
        <f t="shared" si="2"/>
        <v>5.825465887</v>
      </c>
      <c r="E21" s="173">
        <v>3169.0</v>
      </c>
      <c r="F21" s="365">
        <v>27148.411425681523</v>
      </c>
      <c r="G21" s="229">
        <f t="shared" si="3"/>
        <v>8.566870125</v>
      </c>
      <c r="H21" s="173">
        <f t="shared" ref="H21:I21" si="24">B21+E21</f>
        <v>5392</v>
      </c>
      <c r="I21" s="365">
        <f t="shared" si="24"/>
        <v>40098.42209</v>
      </c>
      <c r="J21" s="367">
        <f t="shared" si="5"/>
        <v>7.436650982</v>
      </c>
      <c r="L21" s="364" t="s">
        <v>113</v>
      </c>
      <c r="M21" s="173">
        <v>2355.0</v>
      </c>
      <c r="N21" s="365">
        <v>11954.631017124242</v>
      </c>
      <c r="O21" s="229">
        <f t="shared" si="6"/>
        <v>5.07627644</v>
      </c>
      <c r="P21" s="173">
        <v>3149.0</v>
      </c>
      <c r="Q21" s="365">
        <v>24449.21666725996</v>
      </c>
      <c r="R21" s="229">
        <f t="shared" si="7"/>
        <v>7.764120885</v>
      </c>
      <c r="S21" s="173">
        <v>5504.0</v>
      </c>
      <c r="T21" s="365">
        <v>36403.8476843843</v>
      </c>
      <c r="U21" s="367">
        <f t="shared" si="8"/>
        <v>6.614071164</v>
      </c>
      <c r="W21" s="364" t="s">
        <v>113</v>
      </c>
      <c r="X21" s="173">
        <v>1726.0</v>
      </c>
      <c r="Y21" s="365">
        <v>12091.878323999998</v>
      </c>
      <c r="Z21" s="229">
        <f t="shared" si="9"/>
        <v>7.005723247</v>
      </c>
      <c r="AA21" s="173">
        <v>2435.0</v>
      </c>
      <c r="AB21" s="365">
        <v>24336.893453000015</v>
      </c>
      <c r="AC21" s="229">
        <f t="shared" si="10"/>
        <v>9.994617434</v>
      </c>
      <c r="AD21" s="173">
        <v>4161.0</v>
      </c>
      <c r="AE21" s="365">
        <v>36428.77177699991</v>
      </c>
      <c r="AF21" s="367">
        <f t="shared" si="11"/>
        <v>8.75481177</v>
      </c>
      <c r="AQ21" s="100"/>
      <c r="AR21" s="100"/>
      <c r="AS21" s="100"/>
      <c r="AT21" s="100"/>
    </row>
    <row r="22" ht="15.75" customHeight="1">
      <c r="A22" s="369" t="s">
        <v>13</v>
      </c>
      <c r="B22" s="371">
        <f t="shared" ref="B22:C22" si="25">SUM(B7:B21)</f>
        <v>35355</v>
      </c>
      <c r="C22" s="372">
        <f t="shared" si="25"/>
        <v>213220.4864</v>
      </c>
      <c r="D22" s="311">
        <f t="shared" si="2"/>
        <v>6.030843909</v>
      </c>
      <c r="E22" s="371">
        <f t="shared" ref="E22:F22" si="26">SUM(E7:E21)</f>
        <v>44460</v>
      </c>
      <c r="F22" s="372">
        <f t="shared" si="26"/>
        <v>375847.7058</v>
      </c>
      <c r="G22" s="311">
        <f t="shared" si="3"/>
        <v>8.453614615</v>
      </c>
      <c r="H22" s="371">
        <f t="shared" ref="H22:I22" si="27">SUM(H7:H21)</f>
        <v>79815</v>
      </c>
      <c r="I22" s="372">
        <f t="shared" si="27"/>
        <v>589068.1922</v>
      </c>
      <c r="J22" s="374">
        <f t="shared" si="5"/>
        <v>7.380419623</v>
      </c>
      <c r="L22" s="369" t="s">
        <v>13</v>
      </c>
      <c r="M22" s="371">
        <v>43589.0</v>
      </c>
      <c r="N22" s="372">
        <v>225439.7442511046</v>
      </c>
      <c r="O22" s="311">
        <f t="shared" si="6"/>
        <v>5.171941184</v>
      </c>
      <c r="P22" s="371">
        <v>52547.0</v>
      </c>
      <c r="Q22" s="372">
        <v>400772.55511876807</v>
      </c>
      <c r="R22" s="311">
        <f t="shared" si="7"/>
        <v>7.626935032</v>
      </c>
      <c r="S22" s="371">
        <v>96136.0</v>
      </c>
      <c r="T22" s="372">
        <v>626212.2993698787</v>
      </c>
      <c r="U22" s="374">
        <f t="shared" si="8"/>
        <v>6.513816878</v>
      </c>
      <c r="W22" s="369" t="s">
        <v>13</v>
      </c>
      <c r="X22" s="371">
        <v>30858.0</v>
      </c>
      <c r="Y22" s="372">
        <v>235445.0930600013</v>
      </c>
      <c r="Z22" s="311">
        <f t="shared" si="9"/>
        <v>7.62995311</v>
      </c>
      <c r="AA22" s="371">
        <v>39722.0</v>
      </c>
      <c r="AB22" s="372">
        <v>425746.79135199747</v>
      </c>
      <c r="AC22" s="311">
        <f t="shared" si="10"/>
        <v>10.718161</v>
      </c>
      <c r="AD22" s="371">
        <v>70580.0</v>
      </c>
      <c r="AE22" s="372">
        <v>661191.8844120004</v>
      </c>
      <c r="AF22" s="374">
        <f t="shared" si="11"/>
        <v>9.36797796</v>
      </c>
      <c r="AQ22" s="378"/>
      <c r="AR22" s="378"/>
      <c r="AS22" s="378"/>
      <c r="AT22" s="378"/>
    </row>
    <row r="23" ht="15.75" customHeight="1">
      <c r="A23" s="380" t="s">
        <v>42</v>
      </c>
      <c r="B23" s="197">
        <f t="shared" ref="B23:J23" si="28">M22</f>
        <v>43589</v>
      </c>
      <c r="C23" s="384">
        <f t="shared" si="28"/>
        <v>225439.7443</v>
      </c>
      <c r="D23" s="386">
        <f t="shared" si="28"/>
        <v>5.171941184</v>
      </c>
      <c r="E23" s="197">
        <f t="shared" si="28"/>
        <v>52547</v>
      </c>
      <c r="F23" s="384">
        <f t="shared" si="28"/>
        <v>400772.5551</v>
      </c>
      <c r="G23" s="386">
        <f t="shared" si="28"/>
        <v>7.626935032</v>
      </c>
      <c r="H23" s="197">
        <f t="shared" si="28"/>
        <v>96136</v>
      </c>
      <c r="I23" s="384">
        <f t="shared" si="28"/>
        <v>626212.2994</v>
      </c>
      <c r="J23" s="388">
        <f t="shared" si="28"/>
        <v>6.513816878</v>
      </c>
      <c r="L23" s="380" t="s">
        <v>45</v>
      </c>
      <c r="M23" s="197">
        <f t="shared" ref="M23:U23" si="29">X22</f>
        <v>30858</v>
      </c>
      <c r="N23" s="384">
        <f t="shared" si="29"/>
        <v>235445.0931</v>
      </c>
      <c r="O23" s="386">
        <f t="shared" si="29"/>
        <v>7.62995311</v>
      </c>
      <c r="P23" s="197">
        <f t="shared" si="29"/>
        <v>39722</v>
      </c>
      <c r="Q23" s="384">
        <f t="shared" si="29"/>
        <v>425746.7914</v>
      </c>
      <c r="R23" s="386">
        <f t="shared" si="29"/>
        <v>10.718161</v>
      </c>
      <c r="S23" s="197">
        <f t="shared" si="29"/>
        <v>70580</v>
      </c>
      <c r="T23" s="384">
        <f t="shared" si="29"/>
        <v>661191.8844</v>
      </c>
      <c r="U23" s="388">
        <f t="shared" si="29"/>
        <v>9.36797796</v>
      </c>
      <c r="W23" s="392"/>
      <c r="X23" s="394"/>
      <c r="Y23" s="395"/>
      <c r="Z23" s="396"/>
      <c r="AA23" s="394"/>
      <c r="AB23" s="395"/>
      <c r="AC23" s="396"/>
      <c r="AD23" s="394"/>
      <c r="AE23" s="395"/>
      <c r="AF23" s="396"/>
      <c r="AQ23" s="378"/>
      <c r="AR23" s="378"/>
      <c r="AS23" s="378"/>
      <c r="AT23" s="378"/>
    </row>
    <row r="24" ht="15.75" customHeight="1"/>
    <row r="25" ht="15.75" customHeight="1">
      <c r="A25" s="172"/>
      <c r="B25" s="346" t="s">
        <v>193</v>
      </c>
      <c r="C25" s="7"/>
      <c r="D25" s="7"/>
      <c r="E25" s="8"/>
      <c r="F25" s="346" t="s">
        <v>194</v>
      </c>
      <c r="G25" s="7"/>
      <c r="H25" s="7"/>
      <c r="I25" s="10"/>
      <c r="L25" s="172"/>
      <c r="M25" s="346" t="s">
        <v>193</v>
      </c>
      <c r="N25" s="7"/>
      <c r="O25" s="7"/>
      <c r="P25" s="8"/>
      <c r="Q25" s="346" t="s">
        <v>194</v>
      </c>
      <c r="R25" s="7"/>
      <c r="S25" s="7"/>
      <c r="T25" s="10"/>
      <c r="W25" s="172"/>
      <c r="X25" s="346" t="s">
        <v>193</v>
      </c>
      <c r="Y25" s="7"/>
      <c r="Z25" s="7"/>
      <c r="AA25" s="8"/>
      <c r="AB25" s="346" t="s">
        <v>194</v>
      </c>
      <c r="AC25" s="7"/>
      <c r="AD25" s="7"/>
      <c r="AE25" s="10"/>
    </row>
    <row r="26" ht="15.75" customHeight="1">
      <c r="A26" s="348"/>
      <c r="B26" s="182" t="s">
        <v>21</v>
      </c>
      <c r="C26" s="401"/>
      <c r="D26" s="182" t="s">
        <v>44</v>
      </c>
      <c r="E26" s="401"/>
      <c r="F26" s="182" t="s">
        <v>21</v>
      </c>
      <c r="G26" s="401"/>
      <c r="H26" s="182" t="s">
        <v>44</v>
      </c>
      <c r="I26" s="156"/>
      <c r="L26" s="348"/>
      <c r="M26" s="182" t="s">
        <v>21</v>
      </c>
      <c r="N26" s="401"/>
      <c r="O26" s="182" t="s">
        <v>44</v>
      </c>
      <c r="P26" s="401"/>
      <c r="Q26" s="182" t="s">
        <v>21</v>
      </c>
      <c r="R26" s="401"/>
      <c r="S26" s="182" t="s">
        <v>44</v>
      </c>
      <c r="T26" s="156"/>
      <c r="W26" s="348"/>
      <c r="X26" s="182" t="s">
        <v>21</v>
      </c>
      <c r="Y26" s="401"/>
      <c r="Z26" s="182" t="s">
        <v>44</v>
      </c>
      <c r="AA26" s="401"/>
      <c r="AB26" s="182" t="s">
        <v>21</v>
      </c>
      <c r="AC26" s="401"/>
      <c r="AD26" s="182" t="s">
        <v>44</v>
      </c>
      <c r="AE26" s="156"/>
    </row>
    <row r="27" ht="15.75" customHeight="1">
      <c r="A27" s="180" t="s">
        <v>79</v>
      </c>
      <c r="B27" s="405" t="s">
        <v>22</v>
      </c>
      <c r="C27" s="405" t="s">
        <v>24</v>
      </c>
      <c r="D27" s="405" t="s">
        <v>22</v>
      </c>
      <c r="E27" s="405" t="s">
        <v>24</v>
      </c>
      <c r="F27" s="405" t="s">
        <v>22</v>
      </c>
      <c r="G27" s="405" t="s">
        <v>24</v>
      </c>
      <c r="H27" s="405" t="s">
        <v>22</v>
      </c>
      <c r="I27" s="407" t="s">
        <v>24</v>
      </c>
      <c r="L27" s="180" t="s">
        <v>79</v>
      </c>
      <c r="M27" s="405" t="s">
        <v>22</v>
      </c>
      <c r="N27" s="405" t="s">
        <v>24</v>
      </c>
      <c r="O27" s="405" t="s">
        <v>22</v>
      </c>
      <c r="P27" s="405" t="s">
        <v>24</v>
      </c>
      <c r="Q27" s="405" t="s">
        <v>22</v>
      </c>
      <c r="R27" s="405" t="s">
        <v>24</v>
      </c>
      <c r="S27" s="405" t="s">
        <v>22</v>
      </c>
      <c r="T27" s="407" t="s">
        <v>24</v>
      </c>
      <c r="W27" s="180" t="s">
        <v>79</v>
      </c>
      <c r="X27" s="405" t="s">
        <v>22</v>
      </c>
      <c r="Y27" s="405" t="s">
        <v>24</v>
      </c>
      <c r="Z27" s="405" t="s">
        <v>22</v>
      </c>
      <c r="AA27" s="405" t="s">
        <v>24</v>
      </c>
      <c r="AB27" s="405" t="s">
        <v>22</v>
      </c>
      <c r="AC27" s="405" t="s">
        <v>24</v>
      </c>
      <c r="AD27" s="405" t="s">
        <v>22</v>
      </c>
      <c r="AE27" s="407" t="s">
        <v>24</v>
      </c>
    </row>
    <row r="28" ht="15.75" customHeight="1">
      <c r="A28" s="357" t="s">
        <v>81</v>
      </c>
      <c r="B28" s="109">
        <f t="shared" ref="B28:B43" si="30">B7*100/B$22</f>
        <v>30.80752369</v>
      </c>
      <c r="C28" s="110">
        <f t="shared" ref="C28:C43" si="31">E7*100/E$22</f>
        <v>25.73324336</v>
      </c>
      <c r="D28" s="109">
        <f t="shared" ref="D28:D43" si="32">C7*100/C$22</f>
        <v>28.81580094</v>
      </c>
      <c r="E28" s="110">
        <f t="shared" ref="E28:E43" si="33">F7*100/F$22</f>
        <v>21.04958594</v>
      </c>
      <c r="F28" s="109">
        <f t="shared" ref="F28:F43" si="34">B7*100/$H7</f>
        <v>48.77087718</v>
      </c>
      <c r="G28" s="110">
        <f t="shared" ref="G28:G43" si="35">E7*100/$H7</f>
        <v>51.22912282</v>
      </c>
      <c r="H28" s="109">
        <f t="shared" ref="H28:H43" si="36">C7*100/$I7</f>
        <v>43.71309367</v>
      </c>
      <c r="I28" s="111">
        <f t="shared" ref="I28:I43" si="37">F7*100/$I7</f>
        <v>56.28690633</v>
      </c>
      <c r="L28" s="357" t="s">
        <v>81</v>
      </c>
      <c r="M28" s="109">
        <f t="shared" ref="M28:M43" si="38">M7*100/M$22</f>
        <v>33.54516048</v>
      </c>
      <c r="N28" s="110">
        <f t="shared" ref="N28:N43" si="39">P7*100/P$22</f>
        <v>28.6334139</v>
      </c>
      <c r="O28" s="109">
        <f t="shared" ref="O28:O43" si="40">N7*100/N$22</f>
        <v>28.69166217</v>
      </c>
      <c r="P28" s="110">
        <f t="shared" ref="P28:P43" si="41">Q7*100/Q$22</f>
        <v>21.80454342</v>
      </c>
      <c r="Q28" s="109">
        <f t="shared" ref="Q28:Q43" si="42">M7*100/$S7</f>
        <v>49.28542537</v>
      </c>
      <c r="R28" s="110">
        <f t="shared" ref="R28:R43" si="43">P7*100/$S7</f>
        <v>50.71457463</v>
      </c>
      <c r="S28" s="109">
        <f t="shared" ref="S28:S43" si="44">N7*100/$T7</f>
        <v>42.53489841</v>
      </c>
      <c r="T28" s="111">
        <f t="shared" ref="T28:T43" si="45">Q7*100/T7</f>
        <v>57.46510159</v>
      </c>
      <c r="W28" s="357" t="s">
        <v>81</v>
      </c>
      <c r="X28" s="109">
        <f t="shared" ref="X28:X43" si="46">X7*100/X$22</f>
        <v>28.94549225</v>
      </c>
      <c r="Y28" s="110">
        <f t="shared" ref="Y28:Y43" si="47">AA7*100/AA$22</f>
        <v>24.54307437</v>
      </c>
      <c r="Z28" s="109">
        <f t="shared" ref="Z28:Z43" si="48">Y7*100/Y$22</f>
        <v>27.36006943</v>
      </c>
      <c r="AA28" s="110">
        <f t="shared" ref="AA28:AA43" si="49">AB7*100/AB$22</f>
        <v>21.34278076</v>
      </c>
      <c r="AB28" s="109">
        <v>47.8132862266474</v>
      </c>
      <c r="AC28" s="110">
        <v>52.1867137733526</v>
      </c>
      <c r="AD28" s="109">
        <v>41.48391379607096</v>
      </c>
      <c r="AE28" s="111">
        <v>58.51608620392914</v>
      </c>
    </row>
    <row r="29" ht="15.75" customHeight="1">
      <c r="A29" s="360" t="s">
        <v>83</v>
      </c>
      <c r="B29" s="112">
        <f t="shared" si="30"/>
        <v>2.302361759</v>
      </c>
      <c r="C29" s="113">
        <f t="shared" si="31"/>
        <v>2.125506073</v>
      </c>
      <c r="D29" s="112">
        <f t="shared" si="32"/>
        <v>2.455705761</v>
      </c>
      <c r="E29" s="113">
        <f t="shared" si="33"/>
        <v>2.208877869</v>
      </c>
      <c r="F29" s="112">
        <f t="shared" si="34"/>
        <v>46.27629335</v>
      </c>
      <c r="G29" s="113">
        <f t="shared" si="35"/>
        <v>53.72370665</v>
      </c>
      <c r="H29" s="112">
        <f t="shared" si="36"/>
        <v>38.6765775</v>
      </c>
      <c r="I29" s="114">
        <f t="shared" si="37"/>
        <v>61.3234225</v>
      </c>
      <c r="L29" s="360" t="s">
        <v>83</v>
      </c>
      <c r="M29" s="112">
        <f t="shared" si="38"/>
        <v>2.225332079</v>
      </c>
      <c r="N29" s="113">
        <f t="shared" si="39"/>
        <v>2.220868936</v>
      </c>
      <c r="O29" s="112">
        <f t="shared" si="40"/>
        <v>2.464541859</v>
      </c>
      <c r="P29" s="113">
        <f t="shared" si="41"/>
        <v>2.263748907</v>
      </c>
      <c r="Q29" s="112">
        <f t="shared" si="42"/>
        <v>45.39073467</v>
      </c>
      <c r="R29" s="113">
        <f t="shared" si="43"/>
        <v>54.60926533</v>
      </c>
      <c r="S29" s="112">
        <f t="shared" si="44"/>
        <v>37.98093595</v>
      </c>
      <c r="T29" s="114">
        <f t="shared" si="45"/>
        <v>62.01906405</v>
      </c>
      <c r="W29" s="360" t="s">
        <v>83</v>
      </c>
      <c r="X29" s="112">
        <f t="shared" si="46"/>
        <v>2.37863763</v>
      </c>
      <c r="Y29" s="113">
        <f t="shared" si="47"/>
        <v>2.379034288</v>
      </c>
      <c r="Z29" s="112">
        <f t="shared" si="48"/>
        <v>2.470828983</v>
      </c>
      <c r="AA29" s="113">
        <f t="shared" si="49"/>
        <v>2.426778331</v>
      </c>
      <c r="AB29" s="112">
        <v>43.71649791542585</v>
      </c>
      <c r="AC29" s="113">
        <v>56.28350208457415</v>
      </c>
      <c r="AD29" s="112">
        <v>36.02272575666115</v>
      </c>
      <c r="AE29" s="114">
        <v>63.97727424333884</v>
      </c>
    </row>
    <row r="30" ht="15.75" customHeight="1">
      <c r="A30" s="360" t="s">
        <v>85</v>
      </c>
      <c r="B30" s="112">
        <f t="shared" si="30"/>
        <v>2.231650403</v>
      </c>
      <c r="C30" s="113">
        <f t="shared" si="31"/>
        <v>2.5528565</v>
      </c>
      <c r="D30" s="112">
        <f t="shared" si="32"/>
        <v>2.27660115</v>
      </c>
      <c r="E30" s="113">
        <f t="shared" si="33"/>
        <v>2.732374978</v>
      </c>
      <c r="F30" s="112">
        <f t="shared" si="34"/>
        <v>41.00831601</v>
      </c>
      <c r="G30" s="113">
        <f t="shared" si="35"/>
        <v>58.99168399</v>
      </c>
      <c r="H30" s="112">
        <f t="shared" si="36"/>
        <v>32.09640769</v>
      </c>
      <c r="I30" s="114">
        <f t="shared" si="37"/>
        <v>67.90359231</v>
      </c>
      <c r="L30" s="360" t="s">
        <v>85</v>
      </c>
      <c r="M30" s="112">
        <f t="shared" si="38"/>
        <v>3.039757737</v>
      </c>
      <c r="N30" s="113">
        <f t="shared" si="39"/>
        <v>3.317030468</v>
      </c>
      <c r="O30" s="112">
        <f t="shared" si="40"/>
        <v>3.249452593</v>
      </c>
      <c r="P30" s="113">
        <f t="shared" si="41"/>
        <v>3.789200755</v>
      </c>
      <c r="Q30" s="112">
        <f t="shared" si="42"/>
        <v>43.18774446</v>
      </c>
      <c r="R30" s="113">
        <f t="shared" si="43"/>
        <v>56.81225554</v>
      </c>
      <c r="S30" s="112">
        <f t="shared" si="44"/>
        <v>32.54120744</v>
      </c>
      <c r="T30" s="114">
        <f t="shared" si="45"/>
        <v>67.45879256</v>
      </c>
      <c r="W30" s="360" t="s">
        <v>85</v>
      </c>
      <c r="X30" s="112">
        <f t="shared" si="46"/>
        <v>2.965195411</v>
      </c>
      <c r="Y30" s="113">
        <f t="shared" si="47"/>
        <v>3.61512512</v>
      </c>
      <c r="Z30" s="112">
        <f t="shared" si="48"/>
        <v>3.204080636</v>
      </c>
      <c r="AA30" s="113">
        <f t="shared" si="49"/>
        <v>4.09819486</v>
      </c>
      <c r="AB30" s="112">
        <v>38.91960867715866</v>
      </c>
      <c r="AC30" s="113">
        <v>61.08039132284134</v>
      </c>
      <c r="AD30" s="112">
        <v>30.185322945556376</v>
      </c>
      <c r="AE30" s="114">
        <v>69.8146770544434</v>
      </c>
    </row>
    <row r="31" ht="15.75" customHeight="1">
      <c r="A31" s="360" t="s">
        <v>87</v>
      </c>
      <c r="B31" s="112">
        <f t="shared" si="30"/>
        <v>3.283835384</v>
      </c>
      <c r="C31" s="113">
        <f t="shared" si="31"/>
        <v>3.807917229</v>
      </c>
      <c r="D31" s="112">
        <f t="shared" si="32"/>
        <v>3.498003048</v>
      </c>
      <c r="E31" s="113">
        <f t="shared" si="33"/>
        <v>4.37307275</v>
      </c>
      <c r="F31" s="112">
        <f t="shared" si="34"/>
        <v>40.67974772</v>
      </c>
      <c r="G31" s="113">
        <f t="shared" si="35"/>
        <v>59.32025228</v>
      </c>
      <c r="H31" s="112">
        <f t="shared" si="36"/>
        <v>31.2140562</v>
      </c>
      <c r="I31" s="114">
        <f t="shared" si="37"/>
        <v>68.7859438</v>
      </c>
      <c r="L31" s="360" t="s">
        <v>87</v>
      </c>
      <c r="M31" s="112">
        <f t="shared" si="38"/>
        <v>3.186583771</v>
      </c>
      <c r="N31" s="113">
        <f t="shared" si="39"/>
        <v>3.583458618</v>
      </c>
      <c r="O31" s="112">
        <f t="shared" si="40"/>
        <v>3.560471989</v>
      </c>
      <c r="P31" s="113">
        <f t="shared" si="41"/>
        <v>4.074487395</v>
      </c>
      <c r="Q31" s="112">
        <f t="shared" si="42"/>
        <v>42.45110024</v>
      </c>
      <c r="R31" s="113">
        <f t="shared" si="43"/>
        <v>57.54889976</v>
      </c>
      <c r="S31" s="112">
        <f t="shared" si="44"/>
        <v>32.95561985</v>
      </c>
      <c r="T31" s="114">
        <f t="shared" si="45"/>
        <v>67.04438015</v>
      </c>
      <c r="W31" s="360" t="s">
        <v>87</v>
      </c>
      <c r="X31" s="112">
        <f t="shared" si="46"/>
        <v>3.827208503</v>
      </c>
      <c r="Y31" s="113">
        <f t="shared" si="47"/>
        <v>4.189114345</v>
      </c>
      <c r="Z31" s="112">
        <f t="shared" si="48"/>
        <v>3.737511982</v>
      </c>
      <c r="AA31" s="113">
        <f t="shared" si="49"/>
        <v>4.141682522</v>
      </c>
      <c r="AB31" s="112">
        <v>41.511423550087876</v>
      </c>
      <c r="AC31" s="113">
        <v>58.488576449912124</v>
      </c>
      <c r="AD31" s="112">
        <v>33.29108376520424</v>
      </c>
      <c r="AE31" s="114">
        <v>66.70891623479562</v>
      </c>
    </row>
    <row r="32" ht="15.75" customHeight="1">
      <c r="A32" s="360" t="s">
        <v>89</v>
      </c>
      <c r="B32" s="112">
        <f t="shared" si="30"/>
        <v>2.839768067</v>
      </c>
      <c r="C32" s="113">
        <f t="shared" si="31"/>
        <v>3.272604588</v>
      </c>
      <c r="D32" s="112">
        <f t="shared" si="32"/>
        <v>3.448252868</v>
      </c>
      <c r="E32" s="113">
        <f t="shared" si="33"/>
        <v>3.974969739</v>
      </c>
      <c r="F32" s="112">
        <f t="shared" si="34"/>
        <v>40.82960553</v>
      </c>
      <c r="G32" s="113">
        <f t="shared" si="35"/>
        <v>59.17039447</v>
      </c>
      <c r="H32" s="112">
        <f t="shared" si="36"/>
        <v>32.98183618</v>
      </c>
      <c r="I32" s="114">
        <f t="shared" si="37"/>
        <v>67.01816382</v>
      </c>
      <c r="L32" s="360" t="s">
        <v>89</v>
      </c>
      <c r="M32" s="112">
        <f t="shared" si="38"/>
        <v>2.535043245</v>
      </c>
      <c r="N32" s="113">
        <f t="shared" si="39"/>
        <v>3.065826784</v>
      </c>
      <c r="O32" s="112">
        <f t="shared" si="40"/>
        <v>3.272323751</v>
      </c>
      <c r="P32" s="113">
        <f t="shared" si="41"/>
        <v>4.019201785</v>
      </c>
      <c r="Q32" s="112">
        <f t="shared" si="42"/>
        <v>40.68483063</v>
      </c>
      <c r="R32" s="113">
        <f t="shared" si="43"/>
        <v>59.31516937</v>
      </c>
      <c r="S32" s="112">
        <f t="shared" si="44"/>
        <v>31.4120751</v>
      </c>
      <c r="T32" s="114">
        <f t="shared" si="45"/>
        <v>68.5879249</v>
      </c>
      <c r="W32" s="360" t="s">
        <v>89</v>
      </c>
      <c r="X32" s="112">
        <f t="shared" si="46"/>
        <v>3.09482144</v>
      </c>
      <c r="Y32" s="113">
        <f t="shared" si="47"/>
        <v>3.678062535</v>
      </c>
      <c r="Z32" s="112">
        <f t="shared" si="48"/>
        <v>3.733338022</v>
      </c>
      <c r="AA32" s="113">
        <f t="shared" si="49"/>
        <v>4.320338945</v>
      </c>
      <c r="AB32" s="112">
        <v>39.52814569536424</v>
      </c>
      <c r="AC32" s="113">
        <v>60.47185430463576</v>
      </c>
      <c r="AD32" s="112">
        <v>32.33545212458909</v>
      </c>
      <c r="AE32" s="114">
        <v>67.66454787541083</v>
      </c>
    </row>
    <row r="33" ht="15.75" customHeight="1">
      <c r="A33" s="360" t="s">
        <v>91</v>
      </c>
      <c r="B33" s="112">
        <f t="shared" si="30"/>
        <v>2.616320181</v>
      </c>
      <c r="C33" s="113">
        <f t="shared" si="31"/>
        <v>2.766531714</v>
      </c>
      <c r="D33" s="112">
        <f t="shared" si="32"/>
        <v>2.842782697</v>
      </c>
      <c r="E33" s="113">
        <f t="shared" si="33"/>
        <v>3.146528393</v>
      </c>
      <c r="F33" s="112">
        <f t="shared" si="34"/>
        <v>42.92343387</v>
      </c>
      <c r="G33" s="113">
        <f t="shared" si="35"/>
        <v>57.07656613</v>
      </c>
      <c r="H33" s="112">
        <f t="shared" si="36"/>
        <v>33.8861115</v>
      </c>
      <c r="I33" s="114">
        <f t="shared" si="37"/>
        <v>66.1138885</v>
      </c>
      <c r="L33" s="360" t="s">
        <v>91</v>
      </c>
      <c r="M33" s="112">
        <f t="shared" si="38"/>
        <v>3.365528</v>
      </c>
      <c r="N33" s="113">
        <f t="shared" si="39"/>
        <v>3.638647306</v>
      </c>
      <c r="O33" s="112">
        <f t="shared" si="40"/>
        <v>3.465249708</v>
      </c>
      <c r="P33" s="113">
        <f t="shared" si="41"/>
        <v>3.904046759</v>
      </c>
      <c r="Q33" s="112">
        <f t="shared" si="42"/>
        <v>43.4152116</v>
      </c>
      <c r="R33" s="113">
        <f t="shared" si="43"/>
        <v>56.5847884</v>
      </c>
      <c r="S33" s="112">
        <f t="shared" si="44"/>
        <v>33.30172022</v>
      </c>
      <c r="T33" s="114">
        <f t="shared" si="45"/>
        <v>66.69827978</v>
      </c>
      <c r="W33" s="360" t="s">
        <v>91</v>
      </c>
      <c r="X33" s="112">
        <f t="shared" si="46"/>
        <v>3.636010111</v>
      </c>
      <c r="Y33" s="113">
        <f t="shared" si="47"/>
        <v>3.781279895</v>
      </c>
      <c r="Z33" s="112">
        <f t="shared" si="48"/>
        <v>3.644431075</v>
      </c>
      <c r="AA33" s="113">
        <f t="shared" si="49"/>
        <v>3.891555448</v>
      </c>
      <c r="AB33" s="112">
        <v>42.75914634146341</v>
      </c>
      <c r="AC33" s="113">
        <v>57.24085365853659</v>
      </c>
      <c r="AD33" s="112">
        <v>34.11944859083047</v>
      </c>
      <c r="AE33" s="114">
        <v>65.88055140917</v>
      </c>
    </row>
    <row r="34" ht="15.75" customHeight="1">
      <c r="A34" s="360" t="s">
        <v>93</v>
      </c>
      <c r="B34" s="112">
        <f t="shared" si="30"/>
        <v>5.300523264</v>
      </c>
      <c r="C34" s="113">
        <f t="shared" si="31"/>
        <v>6.212325686</v>
      </c>
      <c r="D34" s="112">
        <f t="shared" si="32"/>
        <v>5.373231034</v>
      </c>
      <c r="E34" s="113">
        <f t="shared" si="33"/>
        <v>6.865713129</v>
      </c>
      <c r="F34" s="112">
        <f t="shared" si="34"/>
        <v>40.42277826</v>
      </c>
      <c r="G34" s="113">
        <f t="shared" si="35"/>
        <v>59.57722174</v>
      </c>
      <c r="H34" s="112">
        <f t="shared" si="36"/>
        <v>30.7471339</v>
      </c>
      <c r="I34" s="114">
        <f t="shared" si="37"/>
        <v>69.2528661</v>
      </c>
      <c r="L34" s="360" t="s">
        <v>93</v>
      </c>
      <c r="M34" s="112">
        <f t="shared" si="38"/>
        <v>5.306384638</v>
      </c>
      <c r="N34" s="113">
        <f t="shared" si="39"/>
        <v>6.025082307</v>
      </c>
      <c r="O34" s="112">
        <f t="shared" si="40"/>
        <v>5.305434896</v>
      </c>
      <c r="P34" s="113">
        <f t="shared" si="41"/>
        <v>6.798875335</v>
      </c>
      <c r="Q34" s="112">
        <f t="shared" si="42"/>
        <v>42.2157328</v>
      </c>
      <c r="R34" s="113">
        <f t="shared" si="43"/>
        <v>57.7842672</v>
      </c>
      <c r="S34" s="112">
        <f t="shared" si="44"/>
        <v>30.5049488</v>
      </c>
      <c r="T34" s="114">
        <f t="shared" si="45"/>
        <v>69.4950512</v>
      </c>
      <c r="W34" s="360" t="s">
        <v>93</v>
      </c>
      <c r="X34" s="112">
        <f t="shared" si="46"/>
        <v>5.73919243</v>
      </c>
      <c r="Y34" s="113">
        <f t="shared" si="47"/>
        <v>6.661296007</v>
      </c>
      <c r="Z34" s="112">
        <f t="shared" si="48"/>
        <v>5.656000724</v>
      </c>
      <c r="AA34" s="113">
        <f t="shared" si="49"/>
        <v>7.22189439</v>
      </c>
      <c r="AB34" s="112">
        <v>40.09508716323296</v>
      </c>
      <c r="AC34" s="113">
        <v>59.90491283676704</v>
      </c>
      <c r="AD34" s="112">
        <v>30.22160665912543</v>
      </c>
      <c r="AE34" s="114">
        <v>69.77839334087449</v>
      </c>
    </row>
    <row r="35" ht="15.75" customHeight="1">
      <c r="A35" s="360" t="s">
        <v>95</v>
      </c>
      <c r="B35" s="112">
        <f t="shared" si="30"/>
        <v>3.852354688</v>
      </c>
      <c r="C35" s="113">
        <f t="shared" si="31"/>
        <v>4.334233018</v>
      </c>
      <c r="D35" s="112">
        <f t="shared" si="32"/>
        <v>3.38021994</v>
      </c>
      <c r="E35" s="113">
        <f t="shared" si="33"/>
        <v>3.554933575</v>
      </c>
      <c r="F35" s="112">
        <f t="shared" si="34"/>
        <v>41.41076315</v>
      </c>
      <c r="G35" s="113">
        <f t="shared" si="35"/>
        <v>58.58923685</v>
      </c>
      <c r="H35" s="112">
        <f t="shared" si="36"/>
        <v>35.04065064</v>
      </c>
      <c r="I35" s="114">
        <f t="shared" si="37"/>
        <v>64.95934936</v>
      </c>
      <c r="L35" s="360" t="s">
        <v>95</v>
      </c>
      <c r="M35" s="112">
        <f t="shared" si="38"/>
        <v>3.904654844</v>
      </c>
      <c r="N35" s="113">
        <f t="shared" si="39"/>
        <v>4.672007917</v>
      </c>
      <c r="O35" s="112">
        <f t="shared" si="40"/>
        <v>3.500836526</v>
      </c>
      <c r="P35" s="113">
        <f t="shared" si="41"/>
        <v>4.435631145</v>
      </c>
      <c r="Q35" s="112">
        <f t="shared" si="42"/>
        <v>40.94298773</v>
      </c>
      <c r="R35" s="113">
        <f t="shared" si="43"/>
        <v>59.05701227</v>
      </c>
      <c r="S35" s="112">
        <f t="shared" si="44"/>
        <v>30.74625283</v>
      </c>
      <c r="T35" s="114">
        <f t="shared" si="45"/>
        <v>69.25374717</v>
      </c>
      <c r="W35" s="360" t="s">
        <v>95</v>
      </c>
      <c r="X35" s="112">
        <f t="shared" si="46"/>
        <v>4.092941863</v>
      </c>
      <c r="Y35" s="113">
        <f t="shared" si="47"/>
        <v>4.461003978</v>
      </c>
      <c r="Z35" s="112">
        <f t="shared" si="48"/>
        <v>3.440186334</v>
      </c>
      <c r="AA35" s="113">
        <f t="shared" si="49"/>
        <v>3.996917398</v>
      </c>
      <c r="AB35" s="112">
        <v>41.61449752883031</v>
      </c>
      <c r="AC35" s="113">
        <v>58.38550247116969</v>
      </c>
      <c r="AD35" s="112">
        <v>32.24872384478537</v>
      </c>
      <c r="AE35" s="114">
        <v>67.75127615521482</v>
      </c>
    </row>
    <row r="36" ht="15.75" customHeight="1">
      <c r="A36" s="360" t="s">
        <v>97</v>
      </c>
      <c r="B36" s="112">
        <f t="shared" si="30"/>
        <v>7.990383256</v>
      </c>
      <c r="C36" s="113">
        <f t="shared" si="31"/>
        <v>8.531264058</v>
      </c>
      <c r="D36" s="112">
        <f t="shared" si="32"/>
        <v>9.49317572</v>
      </c>
      <c r="E36" s="113">
        <f t="shared" si="33"/>
        <v>10.10088906</v>
      </c>
      <c r="F36" s="112">
        <f t="shared" si="34"/>
        <v>42.68661227</v>
      </c>
      <c r="G36" s="113">
        <f t="shared" si="35"/>
        <v>57.31338773</v>
      </c>
      <c r="H36" s="112">
        <f t="shared" si="36"/>
        <v>34.7758301</v>
      </c>
      <c r="I36" s="114">
        <f t="shared" si="37"/>
        <v>65.2241699</v>
      </c>
      <c r="L36" s="360" t="s">
        <v>97</v>
      </c>
      <c r="M36" s="112">
        <f t="shared" si="38"/>
        <v>7.199063984</v>
      </c>
      <c r="N36" s="113">
        <f t="shared" si="39"/>
        <v>7.779701981</v>
      </c>
      <c r="O36" s="112">
        <f t="shared" si="40"/>
        <v>8.495523554</v>
      </c>
      <c r="P36" s="113">
        <f t="shared" si="41"/>
        <v>9.114836439</v>
      </c>
      <c r="Q36" s="112">
        <f t="shared" si="42"/>
        <v>43.42651536</v>
      </c>
      <c r="R36" s="113">
        <f t="shared" si="43"/>
        <v>56.57348464</v>
      </c>
      <c r="S36" s="112">
        <f t="shared" si="44"/>
        <v>34.39580036</v>
      </c>
      <c r="T36" s="114">
        <f t="shared" si="45"/>
        <v>65.60419964</v>
      </c>
      <c r="W36" s="360" t="s">
        <v>97</v>
      </c>
      <c r="X36" s="112">
        <f t="shared" si="46"/>
        <v>7.187763303</v>
      </c>
      <c r="Y36" s="113">
        <f t="shared" si="47"/>
        <v>8.030814158</v>
      </c>
      <c r="Z36" s="112">
        <f t="shared" si="48"/>
        <v>8.391306528</v>
      </c>
      <c r="AA36" s="113">
        <f t="shared" si="49"/>
        <v>9.168527322</v>
      </c>
      <c r="AB36" s="112">
        <v>41.01331360946745</v>
      </c>
      <c r="AC36" s="113">
        <v>58.98668639053255</v>
      </c>
      <c r="AD36" s="112">
        <v>33.60498653699946</v>
      </c>
      <c r="AE36" s="114">
        <v>66.39501346300031</v>
      </c>
    </row>
    <row r="37" ht="15.75" customHeight="1">
      <c r="A37" s="360" t="s">
        <v>99</v>
      </c>
      <c r="B37" s="112">
        <f t="shared" si="30"/>
        <v>3.942865224</v>
      </c>
      <c r="C37" s="113">
        <f t="shared" si="31"/>
        <v>4.617633828</v>
      </c>
      <c r="D37" s="112">
        <f t="shared" si="32"/>
        <v>4.411201859</v>
      </c>
      <c r="E37" s="113">
        <f t="shared" si="33"/>
        <v>5.869266769</v>
      </c>
      <c r="F37" s="112">
        <f t="shared" si="34"/>
        <v>40.44096316</v>
      </c>
      <c r="G37" s="113">
        <f t="shared" si="35"/>
        <v>59.55903684</v>
      </c>
      <c r="H37" s="112">
        <f t="shared" si="36"/>
        <v>29.89213091</v>
      </c>
      <c r="I37" s="114">
        <f t="shared" si="37"/>
        <v>70.10786909</v>
      </c>
      <c r="L37" s="360" t="s">
        <v>99</v>
      </c>
      <c r="M37" s="112">
        <f t="shared" si="38"/>
        <v>3.916125628</v>
      </c>
      <c r="N37" s="113">
        <f t="shared" si="39"/>
        <v>4.474089862</v>
      </c>
      <c r="O37" s="112">
        <f t="shared" si="40"/>
        <v>4.823366307</v>
      </c>
      <c r="P37" s="113">
        <f t="shared" si="41"/>
        <v>6.399860468</v>
      </c>
      <c r="Q37" s="112">
        <f t="shared" si="42"/>
        <v>42.06505668</v>
      </c>
      <c r="R37" s="113">
        <f t="shared" si="43"/>
        <v>57.93494332</v>
      </c>
      <c r="S37" s="112">
        <f t="shared" si="44"/>
        <v>29.77269999</v>
      </c>
      <c r="T37" s="114">
        <f t="shared" si="45"/>
        <v>70.22730001</v>
      </c>
      <c r="W37" s="360" t="s">
        <v>99</v>
      </c>
      <c r="X37" s="112">
        <f t="shared" si="46"/>
        <v>4.229049193</v>
      </c>
      <c r="Y37" s="113">
        <f t="shared" si="47"/>
        <v>4.732893611</v>
      </c>
      <c r="Z37" s="112">
        <f t="shared" si="48"/>
        <v>4.985487032</v>
      </c>
      <c r="AA37" s="113">
        <f t="shared" si="49"/>
        <v>6.120136889</v>
      </c>
      <c r="AB37" s="112">
        <v>40.97331240188383</v>
      </c>
      <c r="AC37" s="113">
        <v>59.02668759811617</v>
      </c>
      <c r="AD37" s="112">
        <v>31.05775877996136</v>
      </c>
      <c r="AE37" s="114">
        <v>68.94224122003877</v>
      </c>
    </row>
    <row r="38" ht="15.75" customHeight="1">
      <c r="A38" s="360" t="s">
        <v>101</v>
      </c>
      <c r="B38" s="112">
        <f t="shared" si="30"/>
        <v>7.936642625</v>
      </c>
      <c r="C38" s="113">
        <f t="shared" si="31"/>
        <v>8.03868646</v>
      </c>
      <c r="D38" s="112">
        <f t="shared" si="32"/>
        <v>8.511716333</v>
      </c>
      <c r="E38" s="113">
        <f t="shared" si="33"/>
        <v>7.322138872</v>
      </c>
      <c r="F38" s="112">
        <f t="shared" si="34"/>
        <v>43.98119122</v>
      </c>
      <c r="G38" s="113">
        <f t="shared" si="35"/>
        <v>56.01880878</v>
      </c>
      <c r="H38" s="112">
        <f t="shared" si="36"/>
        <v>39.73986054</v>
      </c>
      <c r="I38" s="114">
        <f t="shared" si="37"/>
        <v>60.26013946</v>
      </c>
      <c r="L38" s="360" t="s">
        <v>101</v>
      </c>
      <c r="M38" s="112">
        <f t="shared" si="38"/>
        <v>7.306889353</v>
      </c>
      <c r="N38" s="113">
        <f t="shared" si="39"/>
        <v>7.305840486</v>
      </c>
      <c r="O38" s="112">
        <f t="shared" si="40"/>
        <v>8.156832267</v>
      </c>
      <c r="P38" s="113">
        <f t="shared" si="41"/>
        <v>6.961832404</v>
      </c>
      <c r="Q38" s="112">
        <f t="shared" si="42"/>
        <v>45.34453303</v>
      </c>
      <c r="R38" s="113">
        <f t="shared" si="43"/>
        <v>54.65546697</v>
      </c>
      <c r="S38" s="112">
        <f t="shared" si="44"/>
        <v>39.72520899</v>
      </c>
      <c r="T38" s="114">
        <f t="shared" si="45"/>
        <v>60.27479101</v>
      </c>
      <c r="W38" s="360" t="s">
        <v>101</v>
      </c>
      <c r="X38" s="112">
        <f t="shared" si="46"/>
        <v>8.688184587</v>
      </c>
      <c r="Y38" s="113">
        <f t="shared" si="47"/>
        <v>7.967876743</v>
      </c>
      <c r="Z38" s="112">
        <f t="shared" si="48"/>
        <v>8.93956733</v>
      </c>
      <c r="AA38" s="113">
        <f t="shared" si="49"/>
        <v>7.195881793</v>
      </c>
      <c r="AB38" s="112">
        <v>45.86041737940472</v>
      </c>
      <c r="AC38" s="113">
        <v>54.13958262059528</v>
      </c>
      <c r="AD38" s="112">
        <v>40.72395552498185</v>
      </c>
      <c r="AE38" s="114">
        <v>59.27604447501804</v>
      </c>
    </row>
    <row r="39" ht="15.75" customHeight="1">
      <c r="A39" s="360" t="s">
        <v>103</v>
      </c>
      <c r="B39" s="112">
        <f t="shared" si="30"/>
        <v>12.73652949</v>
      </c>
      <c r="C39" s="113">
        <f t="shared" si="31"/>
        <v>11.73414305</v>
      </c>
      <c r="D39" s="112">
        <f t="shared" si="32"/>
        <v>10.0744528</v>
      </c>
      <c r="E39" s="113">
        <f t="shared" si="33"/>
        <v>10.03000953</v>
      </c>
      <c r="F39" s="112">
        <f t="shared" si="34"/>
        <v>46.32716049</v>
      </c>
      <c r="G39" s="113">
        <f t="shared" si="35"/>
        <v>53.67283951</v>
      </c>
      <c r="H39" s="112">
        <f t="shared" si="36"/>
        <v>36.29840031</v>
      </c>
      <c r="I39" s="114">
        <f t="shared" si="37"/>
        <v>63.70159969</v>
      </c>
      <c r="L39" s="360" t="s">
        <v>103</v>
      </c>
      <c r="M39" s="112">
        <f t="shared" si="38"/>
        <v>11.5510794</v>
      </c>
      <c r="N39" s="113">
        <f t="shared" si="39"/>
        <v>10.5981312</v>
      </c>
      <c r="O39" s="112">
        <f t="shared" si="40"/>
        <v>10.07415825</v>
      </c>
      <c r="P39" s="113">
        <f t="shared" si="41"/>
        <v>8.847536295</v>
      </c>
      <c r="Q39" s="112">
        <f t="shared" si="42"/>
        <v>47.48208223</v>
      </c>
      <c r="R39" s="113">
        <f t="shared" si="43"/>
        <v>52.51791777</v>
      </c>
      <c r="S39" s="112">
        <f t="shared" si="44"/>
        <v>39.04296328</v>
      </c>
      <c r="T39" s="114">
        <f t="shared" si="45"/>
        <v>60.95703672</v>
      </c>
      <c r="W39" s="360" t="s">
        <v>103</v>
      </c>
      <c r="X39" s="112">
        <f t="shared" si="46"/>
        <v>11.18672629</v>
      </c>
      <c r="Y39" s="113">
        <f t="shared" si="47"/>
        <v>10.32677106</v>
      </c>
      <c r="Z39" s="112">
        <f t="shared" si="48"/>
        <v>9.3667622</v>
      </c>
      <c r="AA39" s="113">
        <f t="shared" si="49"/>
        <v>8.812051026</v>
      </c>
      <c r="AB39" s="112">
        <v>45.69764363251257</v>
      </c>
      <c r="AC39" s="113">
        <v>54.30235636748743</v>
      </c>
      <c r="AD39" s="112">
        <v>37.02091229903106</v>
      </c>
      <c r="AE39" s="114">
        <v>62.97908770096892</v>
      </c>
    </row>
    <row r="40" ht="15.75" customHeight="1">
      <c r="A40" s="360" t="s">
        <v>105</v>
      </c>
      <c r="B40" s="112">
        <f t="shared" si="30"/>
        <v>2.723801443</v>
      </c>
      <c r="C40" s="113">
        <f t="shared" si="31"/>
        <v>3.277103014</v>
      </c>
      <c r="D40" s="112">
        <f t="shared" si="32"/>
        <v>2.918916104</v>
      </c>
      <c r="E40" s="113">
        <f t="shared" si="33"/>
        <v>3.542242831</v>
      </c>
      <c r="F40" s="112">
        <f t="shared" si="34"/>
        <v>39.79338843</v>
      </c>
      <c r="G40" s="113">
        <f t="shared" si="35"/>
        <v>60.20661157</v>
      </c>
      <c r="H40" s="112">
        <f t="shared" si="36"/>
        <v>31.85583449</v>
      </c>
      <c r="I40" s="114">
        <f t="shared" si="37"/>
        <v>68.14416551</v>
      </c>
      <c r="L40" s="360" t="s">
        <v>105</v>
      </c>
      <c r="M40" s="112">
        <f t="shared" si="38"/>
        <v>2.757576453</v>
      </c>
      <c r="N40" s="113">
        <f t="shared" si="39"/>
        <v>3.189525568</v>
      </c>
      <c r="O40" s="112">
        <f t="shared" si="40"/>
        <v>3.020045093</v>
      </c>
      <c r="P40" s="113">
        <f t="shared" si="41"/>
        <v>3.68315023</v>
      </c>
      <c r="Q40" s="112">
        <f t="shared" si="42"/>
        <v>41.76511466</v>
      </c>
      <c r="R40" s="113">
        <f t="shared" si="43"/>
        <v>58.23488534</v>
      </c>
      <c r="S40" s="112">
        <f t="shared" si="44"/>
        <v>31.56494935</v>
      </c>
      <c r="T40" s="114">
        <f t="shared" si="45"/>
        <v>68.43505065</v>
      </c>
      <c r="W40" s="360" t="s">
        <v>105</v>
      </c>
      <c r="X40" s="112">
        <f t="shared" si="46"/>
        <v>3.026767775</v>
      </c>
      <c r="Y40" s="113">
        <f t="shared" si="47"/>
        <v>3.418760385</v>
      </c>
      <c r="Z40" s="112">
        <f t="shared" si="48"/>
        <v>3.108861256</v>
      </c>
      <c r="AA40" s="113">
        <f t="shared" si="49"/>
        <v>3.68747095</v>
      </c>
      <c r="AB40" s="112">
        <v>40.75043630017452</v>
      </c>
      <c r="AC40" s="113">
        <v>59.24956369982548</v>
      </c>
      <c r="AD40" s="112">
        <v>31.798414390849047</v>
      </c>
      <c r="AE40" s="114">
        <v>68.20158560915075</v>
      </c>
    </row>
    <row r="41" ht="15.75" customHeight="1">
      <c r="A41" s="360" t="s">
        <v>110</v>
      </c>
      <c r="B41" s="112">
        <f t="shared" si="30"/>
        <v>5.147786735</v>
      </c>
      <c r="C41" s="113">
        <f t="shared" si="31"/>
        <v>5.868196131</v>
      </c>
      <c r="D41" s="112">
        <f t="shared" si="32"/>
        <v>6.42640953</v>
      </c>
      <c r="E41" s="113">
        <f t="shared" si="33"/>
        <v>8.006148698</v>
      </c>
      <c r="F41" s="112">
        <f t="shared" si="34"/>
        <v>41.09279747</v>
      </c>
      <c r="G41" s="113">
        <f t="shared" si="35"/>
        <v>58.90720253</v>
      </c>
      <c r="H41" s="112">
        <f t="shared" si="36"/>
        <v>31.28881971</v>
      </c>
      <c r="I41" s="114">
        <f t="shared" si="37"/>
        <v>68.71118029</v>
      </c>
      <c r="L41" s="360" t="s">
        <v>110</v>
      </c>
      <c r="M41" s="112">
        <f t="shared" si="38"/>
        <v>4.758081167</v>
      </c>
      <c r="N41" s="113">
        <f t="shared" si="39"/>
        <v>5.503644356</v>
      </c>
      <c r="O41" s="112">
        <f t="shared" si="40"/>
        <v>6.617295594</v>
      </c>
      <c r="P41" s="113">
        <f t="shared" si="41"/>
        <v>7.802526965</v>
      </c>
      <c r="Q41" s="112">
        <f t="shared" si="42"/>
        <v>41.76399517</v>
      </c>
      <c r="R41" s="113">
        <f t="shared" si="43"/>
        <v>58.23600483</v>
      </c>
      <c r="S41" s="112">
        <f t="shared" si="44"/>
        <v>32.298183</v>
      </c>
      <c r="T41" s="114">
        <f t="shared" si="45"/>
        <v>67.701817</v>
      </c>
      <c r="W41" s="360" t="s">
        <v>110</v>
      </c>
      <c r="X41" s="112">
        <f t="shared" si="46"/>
        <v>5.408646056</v>
      </c>
      <c r="Y41" s="113">
        <f t="shared" si="47"/>
        <v>6.084789286</v>
      </c>
      <c r="Z41" s="112">
        <f t="shared" si="48"/>
        <v>6.825815514</v>
      </c>
      <c r="AA41" s="113">
        <f t="shared" si="49"/>
        <v>7.859505902</v>
      </c>
      <c r="AB41" s="112">
        <v>40.84679393049437</v>
      </c>
      <c r="AC41" s="113">
        <v>59.15320606950563</v>
      </c>
      <c r="AD41" s="112">
        <v>32.4453674951044</v>
      </c>
      <c r="AE41" s="114">
        <v>67.55463250489544</v>
      </c>
    </row>
    <row r="42" ht="15.75" customHeight="1">
      <c r="A42" s="364" t="s">
        <v>113</v>
      </c>
      <c r="B42" s="119">
        <f t="shared" si="30"/>
        <v>6.287653797</v>
      </c>
      <c r="C42" s="120">
        <f t="shared" si="31"/>
        <v>7.127755286</v>
      </c>
      <c r="D42" s="119">
        <f t="shared" si="32"/>
        <v>6.073530215</v>
      </c>
      <c r="E42" s="120">
        <f t="shared" si="33"/>
        <v>7.223247876</v>
      </c>
      <c r="F42" s="119">
        <f t="shared" si="34"/>
        <v>41.22774481</v>
      </c>
      <c r="G42" s="120">
        <f t="shared" si="35"/>
        <v>58.77225519</v>
      </c>
      <c r="H42" s="119">
        <f t="shared" si="36"/>
        <v>32.29556175</v>
      </c>
      <c r="I42" s="121">
        <f t="shared" si="37"/>
        <v>67.70443825</v>
      </c>
      <c r="L42" s="364" t="s">
        <v>113</v>
      </c>
      <c r="M42" s="119">
        <f t="shared" si="38"/>
        <v>5.402739223</v>
      </c>
      <c r="N42" s="120">
        <f t="shared" si="39"/>
        <v>5.992730318</v>
      </c>
      <c r="O42" s="119">
        <f t="shared" si="40"/>
        <v>5.302805438</v>
      </c>
      <c r="P42" s="120">
        <f t="shared" si="41"/>
        <v>6.100521694</v>
      </c>
      <c r="Q42" s="119">
        <f t="shared" si="42"/>
        <v>42.78706395</v>
      </c>
      <c r="R42" s="120">
        <f t="shared" si="43"/>
        <v>57.21293605</v>
      </c>
      <c r="S42" s="119">
        <f t="shared" si="44"/>
        <v>32.83892165</v>
      </c>
      <c r="T42" s="121">
        <f t="shared" si="45"/>
        <v>67.16107835</v>
      </c>
      <c r="W42" s="364" t="s">
        <v>113</v>
      </c>
      <c r="X42" s="119">
        <f t="shared" si="46"/>
        <v>5.593363147</v>
      </c>
      <c r="Y42" s="120">
        <f t="shared" si="47"/>
        <v>6.130104224</v>
      </c>
      <c r="Z42" s="119">
        <f t="shared" si="48"/>
        <v>5.135752955</v>
      </c>
      <c r="AA42" s="120">
        <f t="shared" si="49"/>
        <v>5.716283469</v>
      </c>
      <c r="AB42" s="119">
        <v>41.480413362172555</v>
      </c>
      <c r="AC42" s="120">
        <v>58.519586637827445</v>
      </c>
      <c r="AD42" s="119">
        <v>33.193208922938396</v>
      </c>
      <c r="AE42" s="121">
        <v>66.80679107706189</v>
      </c>
    </row>
    <row r="43" ht="15.75" customHeight="1">
      <c r="A43" s="369" t="s">
        <v>13</v>
      </c>
      <c r="B43" s="410">
        <f t="shared" si="30"/>
        <v>100</v>
      </c>
      <c r="C43" s="411">
        <f t="shared" si="31"/>
        <v>100</v>
      </c>
      <c r="D43" s="410">
        <f t="shared" si="32"/>
        <v>100</v>
      </c>
      <c r="E43" s="411">
        <f t="shared" si="33"/>
        <v>100</v>
      </c>
      <c r="F43" s="412">
        <f t="shared" si="34"/>
        <v>44.29618493</v>
      </c>
      <c r="G43" s="413">
        <f t="shared" si="35"/>
        <v>55.70381507</v>
      </c>
      <c r="H43" s="412">
        <f t="shared" si="36"/>
        <v>36.19623148</v>
      </c>
      <c r="I43" s="312">
        <f t="shared" si="37"/>
        <v>63.80376852</v>
      </c>
      <c r="L43" s="369" t="s">
        <v>13</v>
      </c>
      <c r="M43" s="410">
        <f t="shared" si="38"/>
        <v>100</v>
      </c>
      <c r="N43" s="411">
        <f t="shared" si="39"/>
        <v>100</v>
      </c>
      <c r="O43" s="410">
        <f t="shared" si="40"/>
        <v>100</v>
      </c>
      <c r="P43" s="411">
        <f t="shared" si="41"/>
        <v>100</v>
      </c>
      <c r="Q43" s="412">
        <f t="shared" si="42"/>
        <v>45.34097529</v>
      </c>
      <c r="R43" s="413">
        <f t="shared" si="43"/>
        <v>54.65902471</v>
      </c>
      <c r="S43" s="412">
        <f t="shared" si="44"/>
        <v>36.00052961</v>
      </c>
      <c r="T43" s="312">
        <f t="shared" si="45"/>
        <v>63.99947039</v>
      </c>
      <c r="W43" s="369" t="s">
        <v>13</v>
      </c>
      <c r="X43" s="410">
        <f t="shared" si="46"/>
        <v>100</v>
      </c>
      <c r="Y43" s="411">
        <f t="shared" si="47"/>
        <v>100</v>
      </c>
      <c r="Z43" s="410">
        <f t="shared" si="48"/>
        <v>100</v>
      </c>
      <c r="AA43" s="411">
        <f t="shared" si="49"/>
        <v>100</v>
      </c>
      <c r="AB43" s="412">
        <v>43.72060073675262</v>
      </c>
      <c r="AC43" s="413">
        <v>56.27939926324738</v>
      </c>
      <c r="AD43" s="412">
        <v>35.60919282446777</v>
      </c>
      <c r="AE43" s="312">
        <v>64.39080717553198</v>
      </c>
    </row>
    <row r="44" ht="15.75" customHeight="1"/>
    <row r="45" ht="15.75" customHeight="1">
      <c r="A45" s="172"/>
      <c r="B45" s="346" t="s">
        <v>22</v>
      </c>
      <c r="C45" s="8"/>
      <c r="D45" s="346" t="s">
        <v>24</v>
      </c>
      <c r="E45" s="8"/>
      <c r="F45" s="346" t="s">
        <v>13</v>
      </c>
      <c r="G45" s="10"/>
      <c r="L45" s="172"/>
      <c r="M45" s="346" t="s">
        <v>22</v>
      </c>
      <c r="N45" s="8"/>
      <c r="O45" s="346" t="s">
        <v>24</v>
      </c>
      <c r="P45" s="8"/>
      <c r="Q45" s="346" t="s">
        <v>13</v>
      </c>
      <c r="R45" s="10"/>
      <c r="W45" s="172"/>
      <c r="X45" s="346" t="s">
        <v>22</v>
      </c>
      <c r="Y45" s="8"/>
      <c r="Z45" s="346" t="s">
        <v>24</v>
      </c>
      <c r="AA45" s="8"/>
      <c r="AB45" s="346" t="s">
        <v>13</v>
      </c>
      <c r="AC45" s="10"/>
    </row>
    <row r="46" ht="15.75" customHeight="1">
      <c r="A46" s="348"/>
      <c r="B46" s="414" t="s">
        <v>21</v>
      </c>
      <c r="C46" s="414" t="s">
        <v>44</v>
      </c>
      <c r="D46" s="414" t="s">
        <v>21</v>
      </c>
      <c r="E46" s="414" t="s">
        <v>44</v>
      </c>
      <c r="F46" s="414" t="s">
        <v>21</v>
      </c>
      <c r="G46" s="415" t="s">
        <v>44</v>
      </c>
      <c r="L46" s="348"/>
      <c r="M46" s="414" t="s">
        <v>21</v>
      </c>
      <c r="N46" s="414" t="s">
        <v>44</v>
      </c>
      <c r="O46" s="414" t="s">
        <v>21</v>
      </c>
      <c r="P46" s="414" t="s">
        <v>44</v>
      </c>
      <c r="Q46" s="414" t="s">
        <v>21</v>
      </c>
      <c r="R46" s="415" t="s">
        <v>44</v>
      </c>
      <c r="W46" s="348"/>
      <c r="X46" s="414" t="s">
        <v>21</v>
      </c>
      <c r="Y46" s="414" t="s">
        <v>44</v>
      </c>
      <c r="Z46" s="414" t="s">
        <v>21</v>
      </c>
      <c r="AA46" s="414" t="s">
        <v>44</v>
      </c>
      <c r="AB46" s="414" t="s">
        <v>21</v>
      </c>
      <c r="AC46" s="415" t="s">
        <v>44</v>
      </c>
    </row>
    <row r="47" ht="15.75" customHeight="1">
      <c r="A47" s="180" t="s">
        <v>79</v>
      </c>
      <c r="B47" s="182" t="s">
        <v>197</v>
      </c>
      <c r="C47" s="155"/>
      <c r="D47" s="155"/>
      <c r="E47" s="155"/>
      <c r="F47" s="155"/>
      <c r="G47" s="156"/>
      <c r="L47" s="180" t="s">
        <v>79</v>
      </c>
      <c r="M47" s="182" t="s">
        <v>197</v>
      </c>
      <c r="N47" s="155"/>
      <c r="O47" s="155"/>
      <c r="P47" s="155"/>
      <c r="Q47" s="155"/>
      <c r="R47" s="156"/>
      <c r="W47" s="180" t="s">
        <v>79</v>
      </c>
      <c r="X47" s="182" t="s">
        <v>197</v>
      </c>
      <c r="Y47" s="155"/>
      <c r="Z47" s="155"/>
      <c r="AA47" s="155"/>
      <c r="AB47" s="155"/>
      <c r="AC47" s="156"/>
    </row>
    <row r="48" ht="15.75" customHeight="1">
      <c r="A48" s="357" t="s">
        <v>81</v>
      </c>
      <c r="B48" s="214">
        <f t="shared" ref="B48:B63" si="50">B7*100/$H$22</f>
        <v>13.64655766</v>
      </c>
      <c r="C48" s="214">
        <f t="shared" ref="C48:C63" si="51">C7*100/$I$22</f>
        <v>10.43023401</v>
      </c>
      <c r="D48" s="214">
        <f t="shared" ref="D48:D63" si="52">E7*100/$H$22</f>
        <v>14.3343983</v>
      </c>
      <c r="E48" s="416">
        <f t="shared" ref="E48:E63" si="53">F7*100/$I$22</f>
        <v>13.43042908</v>
      </c>
      <c r="F48" s="214">
        <f t="shared" ref="F48:F63" si="54">H7*100/$H$22</f>
        <v>27.98095596</v>
      </c>
      <c r="G48" s="417">
        <f t="shared" ref="G48:G63" si="55">I7*100/$I$22</f>
        <v>23.86066309</v>
      </c>
      <c r="L48" s="357" t="s">
        <v>81</v>
      </c>
      <c r="M48" s="214">
        <f t="shared" ref="M48:M63" si="56">M7*100/$S$22</f>
        <v>15.20970292</v>
      </c>
      <c r="N48" s="214">
        <f t="shared" ref="N48:N63" si="57">N7*100/$T$22</f>
        <v>10.32915034</v>
      </c>
      <c r="O48" s="214">
        <f t="shared" ref="O48:O63" si="58">P7*100/$S$22</f>
        <v>15.65074478</v>
      </c>
      <c r="P48" s="416">
        <f t="shared" ref="P48:P63" si="59">Q7*100/$T$22</f>
        <v>13.95479231</v>
      </c>
      <c r="Q48" s="214">
        <f t="shared" ref="Q48:Q63" si="60">S7*100/$S$22</f>
        <v>30.8604477</v>
      </c>
      <c r="R48" s="417">
        <f t="shared" ref="R48:R63" si="61">T7*100/$T$22</f>
        <v>24.28394265</v>
      </c>
      <c r="W48" s="357" t="s">
        <v>81</v>
      </c>
      <c r="X48" s="214">
        <f t="shared" ref="X48:X63" si="62">X7*100/$AD$22</f>
        <v>12.6551431</v>
      </c>
      <c r="Y48" s="214">
        <f t="shared" ref="Y48:Y63" si="63">Y7*100/$AE$22</f>
        <v>9.74269988</v>
      </c>
      <c r="Z48" s="214">
        <f t="shared" ref="Z48:Z63" si="64">AA7*100/$AD$22</f>
        <v>13.81269481</v>
      </c>
      <c r="AA48" s="416">
        <f t="shared" ref="AA48:AA63" si="65">AB7*100/$AE$22</f>
        <v>13.7427888</v>
      </c>
      <c r="AB48" s="214">
        <f t="shared" ref="AB48:AB63" si="66">AD7*100/$AD$22</f>
        <v>26.46783791</v>
      </c>
      <c r="AC48" s="417">
        <f t="shared" ref="AC48:AC63" si="67">AE7*100/$AE$22</f>
        <v>23.48548868</v>
      </c>
    </row>
    <row r="49" ht="15.75" customHeight="1">
      <c r="A49" s="360" t="s">
        <v>83</v>
      </c>
      <c r="B49" s="223">
        <f t="shared" si="50"/>
        <v>1.019858423</v>
      </c>
      <c r="C49" s="418">
        <f t="shared" si="51"/>
        <v>0.8888729417</v>
      </c>
      <c r="D49" s="223">
        <f t="shared" si="52"/>
        <v>1.183987972</v>
      </c>
      <c r="E49" s="418">
        <f t="shared" si="53"/>
        <v>1.409347322</v>
      </c>
      <c r="F49" s="223">
        <f t="shared" si="54"/>
        <v>2.203846395</v>
      </c>
      <c r="G49" s="419">
        <f t="shared" si="55"/>
        <v>2.298220264</v>
      </c>
      <c r="L49" s="360" t="s">
        <v>83</v>
      </c>
      <c r="M49" s="223">
        <f t="shared" si="56"/>
        <v>1.008987268</v>
      </c>
      <c r="N49" s="418">
        <f t="shared" si="57"/>
        <v>0.8872481215</v>
      </c>
      <c r="O49" s="223">
        <f t="shared" si="58"/>
        <v>1.213905301</v>
      </c>
      <c r="P49" s="418">
        <f t="shared" si="59"/>
        <v>1.448787311</v>
      </c>
      <c r="Q49" s="223">
        <f t="shared" si="60"/>
        <v>2.222892569</v>
      </c>
      <c r="R49" s="419">
        <f t="shared" si="61"/>
        <v>2.336035433</v>
      </c>
      <c r="W49" s="360" t="s">
        <v>83</v>
      </c>
      <c r="X49" s="223">
        <f t="shared" si="62"/>
        <v>1.039954661</v>
      </c>
      <c r="Y49" s="418">
        <f t="shared" si="63"/>
        <v>0.879842257</v>
      </c>
      <c r="Z49" s="223">
        <f t="shared" si="64"/>
        <v>1.338906206</v>
      </c>
      <c r="AA49" s="418">
        <f t="shared" si="65"/>
        <v>1.562622155</v>
      </c>
      <c r="AB49" s="223">
        <f t="shared" si="66"/>
        <v>2.378860867</v>
      </c>
      <c r="AC49" s="419">
        <f t="shared" si="67"/>
        <v>2.442464412</v>
      </c>
    </row>
    <row r="50" ht="15.75" customHeight="1">
      <c r="A50" s="360" t="s">
        <v>85</v>
      </c>
      <c r="B50" s="223">
        <f t="shared" si="50"/>
        <v>0.9885359895</v>
      </c>
      <c r="C50" s="418">
        <f t="shared" si="51"/>
        <v>0.8240438221</v>
      </c>
      <c r="D50" s="223">
        <f t="shared" si="52"/>
        <v>1.422038464</v>
      </c>
      <c r="E50" s="418">
        <f t="shared" si="53"/>
        <v>1.743358206</v>
      </c>
      <c r="F50" s="223">
        <f t="shared" si="54"/>
        <v>2.410574453</v>
      </c>
      <c r="G50" s="419">
        <f t="shared" si="55"/>
        <v>2.567402028</v>
      </c>
      <c r="L50" s="360" t="s">
        <v>85</v>
      </c>
      <c r="M50" s="223">
        <f t="shared" si="56"/>
        <v>1.378255804</v>
      </c>
      <c r="N50" s="418">
        <f t="shared" si="57"/>
        <v>1.169820143</v>
      </c>
      <c r="O50" s="223">
        <f t="shared" si="58"/>
        <v>1.813056503</v>
      </c>
      <c r="P50" s="418">
        <f t="shared" si="59"/>
        <v>2.425068415</v>
      </c>
      <c r="Q50" s="223">
        <f t="shared" si="60"/>
        <v>3.191312308</v>
      </c>
      <c r="R50" s="419">
        <f t="shared" si="61"/>
        <v>3.594888558</v>
      </c>
      <c r="W50" s="360" t="s">
        <v>85</v>
      </c>
      <c r="X50" s="223">
        <f t="shared" si="62"/>
        <v>1.296401247</v>
      </c>
      <c r="Y50" s="418">
        <f t="shared" si="63"/>
        <v>1.140947252</v>
      </c>
      <c r="Z50" s="223">
        <f t="shared" si="64"/>
        <v>2.0345707</v>
      </c>
      <c r="AA50" s="418">
        <f t="shared" si="65"/>
        <v>2.63886075</v>
      </c>
      <c r="AB50" s="223">
        <f t="shared" si="66"/>
        <v>3.330971947</v>
      </c>
      <c r="AC50" s="419">
        <f t="shared" si="67"/>
        <v>3.779808002</v>
      </c>
    </row>
    <row r="51" ht="15.75" customHeight="1">
      <c r="A51" s="360" t="s">
        <v>87</v>
      </c>
      <c r="B51" s="223">
        <f t="shared" si="50"/>
        <v>1.454613794</v>
      </c>
      <c r="C51" s="418">
        <f t="shared" si="51"/>
        <v>1.26614528</v>
      </c>
      <c r="D51" s="223">
        <f t="shared" si="52"/>
        <v>2.121155171</v>
      </c>
      <c r="E51" s="418">
        <f t="shared" si="53"/>
        <v>2.790185215</v>
      </c>
      <c r="F51" s="223">
        <f t="shared" si="54"/>
        <v>3.575768966</v>
      </c>
      <c r="G51" s="419">
        <f t="shared" si="55"/>
        <v>4.056330495</v>
      </c>
      <c r="L51" s="360" t="s">
        <v>87</v>
      </c>
      <c r="M51" s="223">
        <f t="shared" si="56"/>
        <v>1.44482816</v>
      </c>
      <c r="N51" s="418">
        <f t="shared" si="57"/>
        <v>1.281788773</v>
      </c>
      <c r="O51" s="223">
        <f t="shared" si="58"/>
        <v>1.958683532</v>
      </c>
      <c r="P51" s="418">
        <f t="shared" si="59"/>
        <v>2.607650354</v>
      </c>
      <c r="Q51" s="223">
        <f t="shared" si="60"/>
        <v>3.403511692</v>
      </c>
      <c r="R51" s="419">
        <f t="shared" si="61"/>
        <v>3.889439127</v>
      </c>
      <c r="W51" s="360" t="s">
        <v>87</v>
      </c>
      <c r="X51" s="223">
        <f t="shared" si="62"/>
        <v>1.673278549</v>
      </c>
      <c r="Y51" s="418">
        <f t="shared" si="63"/>
        <v>1.330897848</v>
      </c>
      <c r="Z51" s="223">
        <f t="shared" si="64"/>
        <v>2.357608388</v>
      </c>
      <c r="AA51" s="418">
        <f t="shared" si="65"/>
        <v>2.666862807</v>
      </c>
      <c r="AB51" s="223">
        <f t="shared" si="66"/>
        <v>4.030886937</v>
      </c>
      <c r="AC51" s="419">
        <f t="shared" si="67"/>
        <v>3.997760655</v>
      </c>
    </row>
    <row r="52" ht="15.75" customHeight="1">
      <c r="A52" s="360" t="s">
        <v>89</v>
      </c>
      <c r="B52" s="223">
        <f t="shared" si="50"/>
        <v>1.257908914</v>
      </c>
      <c r="C52" s="418">
        <f t="shared" si="51"/>
        <v>1.24813759</v>
      </c>
      <c r="D52" s="223">
        <f t="shared" si="52"/>
        <v>1.822965608</v>
      </c>
      <c r="E52" s="418">
        <f t="shared" si="53"/>
        <v>2.536180491</v>
      </c>
      <c r="F52" s="223">
        <f t="shared" si="54"/>
        <v>3.080874522</v>
      </c>
      <c r="G52" s="419">
        <f t="shared" si="55"/>
        <v>3.784318081</v>
      </c>
      <c r="L52" s="360" t="s">
        <v>89</v>
      </c>
      <c r="M52" s="223">
        <f t="shared" si="56"/>
        <v>1.149413331</v>
      </c>
      <c r="N52" s="418">
        <f t="shared" si="57"/>
        <v>1.178053881</v>
      </c>
      <c r="O52" s="223">
        <f t="shared" si="58"/>
        <v>1.675751019</v>
      </c>
      <c r="P52" s="418">
        <f t="shared" si="59"/>
        <v>2.572267856</v>
      </c>
      <c r="Q52" s="223">
        <f t="shared" si="60"/>
        <v>2.825164351</v>
      </c>
      <c r="R52" s="419">
        <f t="shared" si="61"/>
        <v>3.750321737</v>
      </c>
      <c r="W52" s="360" t="s">
        <v>89</v>
      </c>
      <c r="X52" s="223">
        <f t="shared" si="62"/>
        <v>1.353074525</v>
      </c>
      <c r="Y52" s="418">
        <f t="shared" si="63"/>
        <v>1.329411535</v>
      </c>
      <c r="Z52" s="223">
        <f t="shared" si="64"/>
        <v>2.069991499</v>
      </c>
      <c r="AA52" s="418">
        <f t="shared" si="65"/>
        <v>2.781901119</v>
      </c>
      <c r="AB52" s="223">
        <f t="shared" si="66"/>
        <v>3.423066024</v>
      </c>
      <c r="AC52" s="419">
        <f t="shared" si="67"/>
        <v>4.111312654</v>
      </c>
    </row>
    <row r="53" ht="15.75" customHeight="1">
      <c r="A53" s="360" t="s">
        <v>91</v>
      </c>
      <c r="B53" s="223">
        <f t="shared" si="50"/>
        <v>1.158930026</v>
      </c>
      <c r="C53" s="418">
        <f t="shared" si="51"/>
        <v>1.028980206</v>
      </c>
      <c r="D53" s="223">
        <f t="shared" si="52"/>
        <v>1.54106371</v>
      </c>
      <c r="E53" s="418">
        <f t="shared" si="53"/>
        <v>2.007603693</v>
      </c>
      <c r="F53" s="223">
        <f t="shared" si="54"/>
        <v>2.699993736</v>
      </c>
      <c r="G53" s="419">
        <f t="shared" si="55"/>
        <v>3.036583898</v>
      </c>
      <c r="L53" s="360" t="s">
        <v>91</v>
      </c>
      <c r="M53" s="223">
        <f t="shared" si="56"/>
        <v>1.525963219</v>
      </c>
      <c r="N53" s="418">
        <f t="shared" si="57"/>
        <v>1.247508247</v>
      </c>
      <c r="O53" s="223">
        <f t="shared" si="58"/>
        <v>1.98884913</v>
      </c>
      <c r="P53" s="418">
        <f t="shared" si="59"/>
        <v>2.49856925</v>
      </c>
      <c r="Q53" s="223">
        <f t="shared" si="60"/>
        <v>3.514812349</v>
      </c>
      <c r="R53" s="419">
        <f t="shared" si="61"/>
        <v>3.746077497</v>
      </c>
      <c r="W53" s="360" t="s">
        <v>91</v>
      </c>
      <c r="X53" s="223">
        <f t="shared" si="62"/>
        <v>1.589685463</v>
      </c>
      <c r="Y53" s="418">
        <f t="shared" si="63"/>
        <v>1.297752489</v>
      </c>
      <c r="Z53" s="223">
        <f t="shared" si="64"/>
        <v>2.12808161</v>
      </c>
      <c r="AA53" s="418">
        <f t="shared" si="65"/>
        <v>2.505803965</v>
      </c>
      <c r="AB53" s="223">
        <f t="shared" si="66"/>
        <v>3.717767073</v>
      </c>
      <c r="AC53" s="419">
        <f t="shared" si="67"/>
        <v>3.803556453</v>
      </c>
    </row>
    <row r="54" ht="15.75" customHeight="1">
      <c r="A54" s="360" t="s">
        <v>93</v>
      </c>
      <c r="B54" s="223">
        <f t="shared" si="50"/>
        <v>2.347929587</v>
      </c>
      <c r="C54" s="418">
        <f t="shared" si="51"/>
        <v>1.944907143</v>
      </c>
      <c r="D54" s="223">
        <f t="shared" si="52"/>
        <v>3.460502412</v>
      </c>
      <c r="E54" s="418">
        <f t="shared" si="53"/>
        <v>4.380583712</v>
      </c>
      <c r="F54" s="223">
        <f t="shared" si="54"/>
        <v>5.808431999</v>
      </c>
      <c r="G54" s="419">
        <f t="shared" si="55"/>
        <v>6.325490855</v>
      </c>
      <c r="L54" s="360" t="s">
        <v>93</v>
      </c>
      <c r="M54" s="223">
        <f t="shared" si="56"/>
        <v>2.405966547</v>
      </c>
      <c r="N54" s="418">
        <f t="shared" si="57"/>
        <v>1.909984661</v>
      </c>
      <c r="O54" s="223">
        <f t="shared" si="58"/>
        <v>3.293251227</v>
      </c>
      <c r="P54" s="418">
        <f t="shared" si="59"/>
        <v>4.351244207</v>
      </c>
      <c r="Q54" s="223">
        <f t="shared" si="60"/>
        <v>5.699217775</v>
      </c>
      <c r="R54" s="419">
        <f t="shared" si="61"/>
        <v>6.261228868</v>
      </c>
      <c r="W54" s="360" t="s">
        <v>93</v>
      </c>
      <c r="X54" s="223">
        <f t="shared" si="62"/>
        <v>2.509209408</v>
      </c>
      <c r="Y54" s="418">
        <f t="shared" si="63"/>
        <v>2.014056204</v>
      </c>
      <c r="Z54" s="223">
        <f t="shared" si="64"/>
        <v>3.748937376</v>
      </c>
      <c r="AA54" s="418">
        <f t="shared" si="65"/>
        <v>4.650236091</v>
      </c>
      <c r="AB54" s="223">
        <f t="shared" si="66"/>
        <v>6.258146784</v>
      </c>
      <c r="AC54" s="419">
        <f t="shared" si="67"/>
        <v>6.664292295</v>
      </c>
    </row>
    <row r="55" ht="15.75" customHeight="1">
      <c r="A55" s="360" t="s">
        <v>95</v>
      </c>
      <c r="B55" s="223">
        <f t="shared" si="50"/>
        <v>1.706446157</v>
      </c>
      <c r="C55" s="418">
        <f t="shared" si="51"/>
        <v>1.223512234</v>
      </c>
      <c r="D55" s="223">
        <f t="shared" si="52"/>
        <v>2.414333145</v>
      </c>
      <c r="E55" s="418">
        <f t="shared" si="53"/>
        <v>2.268181589</v>
      </c>
      <c r="F55" s="223">
        <f t="shared" si="54"/>
        <v>4.120779302</v>
      </c>
      <c r="G55" s="419">
        <f t="shared" si="55"/>
        <v>3.491693823</v>
      </c>
      <c r="L55" s="360" t="s">
        <v>95</v>
      </c>
      <c r="M55" s="223">
        <f t="shared" si="56"/>
        <v>1.770408588</v>
      </c>
      <c r="N55" s="418">
        <f t="shared" si="57"/>
        <v>1.26031969</v>
      </c>
      <c r="O55" s="223">
        <f t="shared" si="58"/>
        <v>2.553673962</v>
      </c>
      <c r="P55" s="418">
        <f t="shared" si="59"/>
        <v>2.838780441</v>
      </c>
      <c r="Q55" s="223">
        <f t="shared" si="60"/>
        <v>4.32408255</v>
      </c>
      <c r="R55" s="419">
        <f t="shared" si="61"/>
        <v>4.099100131</v>
      </c>
      <c r="W55" s="360" t="s">
        <v>95</v>
      </c>
      <c r="X55" s="223">
        <f t="shared" si="62"/>
        <v>1.78945877</v>
      </c>
      <c r="Y55" s="418">
        <f t="shared" si="63"/>
        <v>1.225022585</v>
      </c>
      <c r="Z55" s="223">
        <f t="shared" si="64"/>
        <v>2.51062624</v>
      </c>
      <c r="AA55" s="418">
        <f t="shared" si="65"/>
        <v>2.573647375</v>
      </c>
      <c r="AB55" s="223">
        <f t="shared" si="66"/>
        <v>4.30008501</v>
      </c>
      <c r="AC55" s="419">
        <f t="shared" si="67"/>
        <v>3.79866996</v>
      </c>
    </row>
    <row r="56" ht="15.75" customHeight="1">
      <c r="A56" s="360" t="s">
        <v>97</v>
      </c>
      <c r="B56" s="223">
        <f t="shared" si="50"/>
        <v>3.539434943</v>
      </c>
      <c r="C56" s="418">
        <f t="shared" si="51"/>
        <v>3.436171858</v>
      </c>
      <c r="D56" s="223">
        <f t="shared" si="52"/>
        <v>4.752239554</v>
      </c>
      <c r="E56" s="418">
        <f t="shared" si="53"/>
        <v>6.444747873</v>
      </c>
      <c r="F56" s="223">
        <f t="shared" si="54"/>
        <v>8.291674497</v>
      </c>
      <c r="G56" s="419">
        <f t="shared" si="55"/>
        <v>9.880919731</v>
      </c>
      <c r="L56" s="360" t="s">
        <v>97</v>
      </c>
      <c r="M56" s="223">
        <f t="shared" si="56"/>
        <v>3.264125822</v>
      </c>
      <c r="N56" s="418">
        <f t="shared" si="57"/>
        <v>3.058433472</v>
      </c>
      <c r="O56" s="223">
        <f t="shared" si="58"/>
        <v>4.252309229</v>
      </c>
      <c r="P56" s="418">
        <f t="shared" si="59"/>
        <v>5.833447048</v>
      </c>
      <c r="Q56" s="223">
        <f t="shared" si="60"/>
        <v>7.51643505</v>
      </c>
      <c r="R56" s="419">
        <f t="shared" si="61"/>
        <v>8.891880521</v>
      </c>
      <c r="W56" s="360" t="s">
        <v>97</v>
      </c>
      <c r="X56" s="223">
        <f t="shared" si="62"/>
        <v>3.142533296</v>
      </c>
      <c r="Y56" s="418">
        <f t="shared" si="63"/>
        <v>2.988076522</v>
      </c>
      <c r="Z56" s="223">
        <f t="shared" si="64"/>
        <v>4.519693964</v>
      </c>
      <c r="AA56" s="418">
        <f t="shared" si="65"/>
        <v>5.903688748</v>
      </c>
      <c r="AB56" s="223">
        <f t="shared" si="66"/>
        <v>7.66222726</v>
      </c>
      <c r="AC56" s="419">
        <f t="shared" si="67"/>
        <v>8.891765271</v>
      </c>
    </row>
    <row r="57" ht="15.75" customHeight="1">
      <c r="A57" s="360" t="s">
        <v>99</v>
      </c>
      <c r="B57" s="223">
        <f t="shared" si="50"/>
        <v>1.746538871</v>
      </c>
      <c r="C57" s="418">
        <f t="shared" si="51"/>
        <v>1.596688836</v>
      </c>
      <c r="D57" s="223">
        <f t="shared" si="52"/>
        <v>2.572198208</v>
      </c>
      <c r="E57" s="418">
        <f t="shared" si="53"/>
        <v>3.744813383</v>
      </c>
      <c r="F57" s="223">
        <f t="shared" si="54"/>
        <v>4.318737079</v>
      </c>
      <c r="G57" s="419">
        <f t="shared" si="55"/>
        <v>5.341502219</v>
      </c>
      <c r="L57" s="360" t="s">
        <v>99</v>
      </c>
      <c r="M57" s="223">
        <f t="shared" si="56"/>
        <v>1.775609553</v>
      </c>
      <c r="N57" s="418">
        <f t="shared" si="57"/>
        <v>1.736437416</v>
      </c>
      <c r="O57" s="223">
        <f t="shared" si="58"/>
        <v>2.445493884</v>
      </c>
      <c r="P57" s="418">
        <f t="shared" si="59"/>
        <v>4.095876805</v>
      </c>
      <c r="Q57" s="223">
        <f t="shared" si="60"/>
        <v>4.221103437</v>
      </c>
      <c r="R57" s="419">
        <f t="shared" si="61"/>
        <v>5.832314221</v>
      </c>
      <c r="W57" s="360" t="s">
        <v>99</v>
      </c>
      <c r="X57" s="223">
        <f t="shared" si="62"/>
        <v>1.848965713</v>
      </c>
      <c r="Y57" s="418">
        <f t="shared" si="63"/>
        <v>1.77529169</v>
      </c>
      <c r="Z57" s="223">
        <f t="shared" si="64"/>
        <v>2.663644092</v>
      </c>
      <c r="AA57" s="418">
        <f t="shared" si="65"/>
        <v>3.940805543</v>
      </c>
      <c r="AB57" s="223">
        <f t="shared" si="66"/>
        <v>4.512609804</v>
      </c>
      <c r="AC57" s="419">
        <f t="shared" si="67"/>
        <v>5.716097233</v>
      </c>
    </row>
    <row r="58" ht="15.75" customHeight="1">
      <c r="A58" s="360" t="s">
        <v>101</v>
      </c>
      <c r="B58" s="223">
        <f t="shared" si="50"/>
        <v>3.515629894</v>
      </c>
      <c r="C58" s="418">
        <f t="shared" si="51"/>
        <v>3.080920547</v>
      </c>
      <c r="D58" s="223">
        <f t="shared" si="52"/>
        <v>4.47785504</v>
      </c>
      <c r="E58" s="418">
        <f t="shared" si="53"/>
        <v>4.671800537</v>
      </c>
      <c r="F58" s="223">
        <f t="shared" si="54"/>
        <v>7.993484934</v>
      </c>
      <c r="G58" s="419">
        <f t="shared" si="55"/>
        <v>7.752721084</v>
      </c>
      <c r="L58" s="360" t="s">
        <v>101</v>
      </c>
      <c r="M58" s="223">
        <f t="shared" si="56"/>
        <v>3.313014896</v>
      </c>
      <c r="N58" s="418">
        <f t="shared" si="57"/>
        <v>2.936502816</v>
      </c>
      <c r="O58" s="223">
        <f t="shared" si="58"/>
        <v>3.993301157</v>
      </c>
      <c r="P58" s="418">
        <f t="shared" si="59"/>
        <v>4.455535868</v>
      </c>
      <c r="Q58" s="223">
        <f t="shared" si="60"/>
        <v>7.306316052</v>
      </c>
      <c r="R58" s="419">
        <f t="shared" si="61"/>
        <v>7.392038684</v>
      </c>
      <c r="W58" s="360" t="s">
        <v>101</v>
      </c>
      <c r="X58" s="223">
        <f t="shared" si="62"/>
        <v>3.798526495</v>
      </c>
      <c r="Y58" s="418">
        <f t="shared" si="63"/>
        <v>3.183307768</v>
      </c>
      <c r="Z58" s="223">
        <f t="shared" si="64"/>
        <v>4.484273165</v>
      </c>
      <c r="AA58" s="418">
        <f t="shared" si="65"/>
        <v>4.63348637</v>
      </c>
      <c r="AB58" s="223">
        <f t="shared" si="66"/>
        <v>8.28279966</v>
      </c>
      <c r="AC58" s="419">
        <f t="shared" si="67"/>
        <v>7.816794138</v>
      </c>
    </row>
    <row r="59" ht="15.75" customHeight="1">
      <c r="A59" s="360" t="s">
        <v>103</v>
      </c>
      <c r="B59" s="223">
        <f t="shared" si="50"/>
        <v>5.641796655</v>
      </c>
      <c r="C59" s="418">
        <f t="shared" si="51"/>
        <v>3.646572257</v>
      </c>
      <c r="D59" s="223">
        <f t="shared" si="52"/>
        <v>6.536365345</v>
      </c>
      <c r="E59" s="418">
        <f t="shared" si="53"/>
        <v>6.399524061</v>
      </c>
      <c r="F59" s="223">
        <f t="shared" si="54"/>
        <v>12.178162</v>
      </c>
      <c r="G59" s="419">
        <f t="shared" si="55"/>
        <v>10.04609632</v>
      </c>
      <c r="L59" s="360" t="s">
        <v>103</v>
      </c>
      <c r="M59" s="223">
        <f t="shared" si="56"/>
        <v>5.237372056</v>
      </c>
      <c r="N59" s="418">
        <f t="shared" si="57"/>
        <v>3.626750325</v>
      </c>
      <c r="O59" s="223">
        <f t="shared" si="58"/>
        <v>5.79283515</v>
      </c>
      <c r="P59" s="418">
        <f t="shared" si="59"/>
        <v>5.662376371</v>
      </c>
      <c r="Q59" s="223">
        <f t="shared" si="60"/>
        <v>11.03020721</v>
      </c>
      <c r="R59" s="419">
        <f t="shared" si="61"/>
        <v>9.289126696</v>
      </c>
      <c r="W59" s="360" t="s">
        <v>103</v>
      </c>
      <c r="X59" s="223">
        <f t="shared" si="62"/>
        <v>4.890903939</v>
      </c>
      <c r="Y59" s="418">
        <f t="shared" si="63"/>
        <v>3.335428413</v>
      </c>
      <c r="Z59" s="223">
        <f t="shared" si="64"/>
        <v>5.811844715</v>
      </c>
      <c r="AA59" s="418">
        <f t="shared" si="65"/>
        <v>5.674150784</v>
      </c>
      <c r="AB59" s="223">
        <f t="shared" si="66"/>
        <v>10.70274865</v>
      </c>
      <c r="AC59" s="419">
        <f t="shared" si="67"/>
        <v>9.009579197</v>
      </c>
    </row>
    <row r="60" ht="15.75" customHeight="1">
      <c r="A60" s="360" t="s">
        <v>105</v>
      </c>
      <c r="B60" s="223">
        <f t="shared" si="50"/>
        <v>1.206540124</v>
      </c>
      <c r="C60" s="418">
        <f t="shared" si="51"/>
        <v>1.05653763</v>
      </c>
      <c r="D60" s="223">
        <f t="shared" si="52"/>
        <v>1.825471403</v>
      </c>
      <c r="E60" s="418">
        <f t="shared" si="53"/>
        <v>2.260084417</v>
      </c>
      <c r="F60" s="223">
        <f t="shared" si="54"/>
        <v>3.032011527</v>
      </c>
      <c r="G60" s="419">
        <f t="shared" si="55"/>
        <v>3.316622046</v>
      </c>
      <c r="L60" s="360" t="s">
        <v>105</v>
      </c>
      <c r="M60" s="223">
        <f t="shared" si="56"/>
        <v>1.250312058</v>
      </c>
      <c r="N60" s="418">
        <f t="shared" si="57"/>
        <v>1.087232228</v>
      </c>
      <c r="O60" s="223">
        <f t="shared" si="58"/>
        <v>1.743363568</v>
      </c>
      <c r="P60" s="418">
        <f t="shared" si="59"/>
        <v>2.357196641</v>
      </c>
      <c r="Q60" s="223">
        <f t="shared" si="60"/>
        <v>2.993675626</v>
      </c>
      <c r="R60" s="419">
        <f t="shared" si="61"/>
        <v>3.444428869</v>
      </c>
      <c r="W60" s="360" t="s">
        <v>105</v>
      </c>
      <c r="X60" s="223">
        <f t="shared" si="62"/>
        <v>1.323321054</v>
      </c>
      <c r="Y60" s="418">
        <f t="shared" si="63"/>
        <v>1.107040399</v>
      </c>
      <c r="Z60" s="223">
        <f t="shared" si="64"/>
        <v>1.924057807</v>
      </c>
      <c r="AA60" s="418">
        <f t="shared" si="65"/>
        <v>2.374392309</v>
      </c>
      <c r="AB60" s="223">
        <f t="shared" si="66"/>
        <v>3.247378861</v>
      </c>
      <c r="AC60" s="419">
        <f t="shared" si="67"/>
        <v>3.481432708</v>
      </c>
    </row>
    <row r="61" ht="15.75" customHeight="1">
      <c r="A61" s="360" t="s">
        <v>110</v>
      </c>
      <c r="B61" s="223">
        <f t="shared" si="50"/>
        <v>2.280273132</v>
      </c>
      <c r="C61" s="418">
        <f t="shared" si="51"/>
        <v>2.326118069</v>
      </c>
      <c r="D61" s="223">
        <f t="shared" si="52"/>
        <v>3.268809121</v>
      </c>
      <c r="E61" s="418">
        <f t="shared" si="53"/>
        <v>5.108224583</v>
      </c>
      <c r="F61" s="223">
        <f t="shared" si="54"/>
        <v>5.549082253</v>
      </c>
      <c r="G61" s="419">
        <f t="shared" si="55"/>
        <v>7.434342652</v>
      </c>
      <c r="L61" s="360" t="s">
        <v>110</v>
      </c>
      <c r="M61" s="223">
        <f t="shared" si="56"/>
        <v>2.157360406</v>
      </c>
      <c r="N61" s="418">
        <f t="shared" si="57"/>
        <v>2.38226146</v>
      </c>
      <c r="O61" s="223">
        <f t="shared" si="58"/>
        <v>3.008238329</v>
      </c>
      <c r="P61" s="418">
        <f t="shared" si="59"/>
        <v>4.993575935</v>
      </c>
      <c r="Q61" s="223">
        <f t="shared" si="60"/>
        <v>5.165598735</v>
      </c>
      <c r="R61" s="419">
        <f t="shared" si="61"/>
        <v>7.375837394</v>
      </c>
      <c r="W61" s="360" t="s">
        <v>110</v>
      </c>
      <c r="X61" s="223">
        <f t="shared" si="62"/>
        <v>2.364692547</v>
      </c>
      <c r="Y61" s="418">
        <f t="shared" si="63"/>
        <v>2.430617808</v>
      </c>
      <c r="Z61" s="223">
        <f t="shared" si="64"/>
        <v>3.424482856</v>
      </c>
      <c r="AA61" s="418">
        <f t="shared" si="65"/>
        <v>5.06079929</v>
      </c>
      <c r="AB61" s="223">
        <f t="shared" si="66"/>
        <v>5.789175404</v>
      </c>
      <c r="AC61" s="419">
        <f t="shared" si="67"/>
        <v>7.491417098</v>
      </c>
    </row>
    <row r="62" ht="15.75" customHeight="1">
      <c r="A62" s="364" t="s">
        <v>113</v>
      </c>
      <c r="B62" s="229">
        <f t="shared" si="50"/>
        <v>2.785190754</v>
      </c>
      <c r="C62" s="447">
        <f t="shared" si="51"/>
        <v>2.198389056</v>
      </c>
      <c r="D62" s="229">
        <f t="shared" si="52"/>
        <v>3.970431623</v>
      </c>
      <c r="E62" s="447">
        <f t="shared" si="53"/>
        <v>4.608704355</v>
      </c>
      <c r="F62" s="229">
        <f t="shared" si="54"/>
        <v>6.755622377</v>
      </c>
      <c r="G62" s="448">
        <f t="shared" si="55"/>
        <v>6.80709341</v>
      </c>
      <c r="L62" s="364" t="s">
        <v>113</v>
      </c>
      <c r="M62" s="229">
        <f t="shared" si="56"/>
        <v>2.449654656</v>
      </c>
      <c r="N62" s="447">
        <f t="shared" si="57"/>
        <v>1.909038042</v>
      </c>
      <c r="O62" s="229">
        <f t="shared" si="58"/>
        <v>3.275567945</v>
      </c>
      <c r="P62" s="447">
        <f t="shared" si="59"/>
        <v>3.904301575</v>
      </c>
      <c r="Q62" s="229">
        <f t="shared" si="60"/>
        <v>5.725222601</v>
      </c>
      <c r="R62" s="448">
        <f t="shared" si="61"/>
        <v>5.813339617</v>
      </c>
      <c r="W62" s="364" t="s">
        <v>113</v>
      </c>
      <c r="X62" s="229">
        <f t="shared" si="62"/>
        <v>2.445451969</v>
      </c>
      <c r="Y62" s="447">
        <f t="shared" si="63"/>
        <v>1.828800173</v>
      </c>
      <c r="Z62" s="229">
        <f t="shared" si="64"/>
        <v>3.449985832</v>
      </c>
      <c r="AA62" s="447">
        <f t="shared" si="65"/>
        <v>3.680761066</v>
      </c>
      <c r="AB62" s="229">
        <f t="shared" si="66"/>
        <v>5.895437801</v>
      </c>
      <c r="AC62" s="448">
        <f t="shared" si="67"/>
        <v>5.509561239</v>
      </c>
    </row>
    <row r="63" ht="15.75" customHeight="1">
      <c r="A63" s="369" t="s">
        <v>13</v>
      </c>
      <c r="B63" s="311">
        <f t="shared" si="50"/>
        <v>44.29618493</v>
      </c>
      <c r="C63" s="372">
        <f t="shared" si="51"/>
        <v>36.19623148</v>
      </c>
      <c r="D63" s="311">
        <f t="shared" si="52"/>
        <v>55.70381507</v>
      </c>
      <c r="E63" s="372">
        <f t="shared" si="53"/>
        <v>63.80376852</v>
      </c>
      <c r="F63" s="371">
        <f t="shared" si="54"/>
        <v>100</v>
      </c>
      <c r="G63" s="449">
        <f t="shared" si="55"/>
        <v>100</v>
      </c>
      <c r="L63" s="369" t="s">
        <v>13</v>
      </c>
      <c r="M63" s="311">
        <f t="shared" si="56"/>
        <v>45.34097529</v>
      </c>
      <c r="N63" s="372">
        <f t="shared" si="57"/>
        <v>36.00052961</v>
      </c>
      <c r="O63" s="311">
        <f t="shared" si="58"/>
        <v>54.65902471</v>
      </c>
      <c r="P63" s="372">
        <f t="shared" si="59"/>
        <v>63.99947039</v>
      </c>
      <c r="Q63" s="371">
        <f t="shared" si="60"/>
        <v>100</v>
      </c>
      <c r="R63" s="449">
        <f t="shared" si="61"/>
        <v>100</v>
      </c>
      <c r="W63" s="369" t="s">
        <v>13</v>
      </c>
      <c r="X63" s="311">
        <f t="shared" si="62"/>
        <v>43.72060074</v>
      </c>
      <c r="Y63" s="372">
        <f t="shared" si="63"/>
        <v>35.60919282</v>
      </c>
      <c r="Z63" s="311">
        <f t="shared" si="64"/>
        <v>56.27939926</v>
      </c>
      <c r="AA63" s="372">
        <f t="shared" si="65"/>
        <v>64.39080718</v>
      </c>
      <c r="AB63" s="371">
        <f t="shared" si="66"/>
        <v>100</v>
      </c>
      <c r="AC63" s="449">
        <f t="shared" si="67"/>
        <v>100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7">
    <mergeCell ref="AA5:AA6"/>
    <mergeCell ref="AD5:AD6"/>
    <mergeCell ref="B5:B6"/>
    <mergeCell ref="E5:E6"/>
    <mergeCell ref="H5:H6"/>
    <mergeCell ref="M5:M6"/>
    <mergeCell ref="P5:P6"/>
    <mergeCell ref="S5:S6"/>
    <mergeCell ref="X5:X6"/>
    <mergeCell ref="S4:U4"/>
    <mergeCell ref="T5:U5"/>
    <mergeCell ref="F25:I25"/>
    <mergeCell ref="M25:P25"/>
    <mergeCell ref="Q25:T25"/>
    <mergeCell ref="X25:AA25"/>
    <mergeCell ref="AB25:AE25"/>
    <mergeCell ref="Q26:R26"/>
    <mergeCell ref="S26:T26"/>
    <mergeCell ref="X26:Y26"/>
    <mergeCell ref="Z26:AA26"/>
    <mergeCell ref="AB26:AC26"/>
    <mergeCell ref="AD26:AE26"/>
    <mergeCell ref="B25:E25"/>
    <mergeCell ref="B26:C26"/>
    <mergeCell ref="D26:E26"/>
    <mergeCell ref="F26:G26"/>
    <mergeCell ref="H26:I26"/>
    <mergeCell ref="M26:N26"/>
    <mergeCell ref="O26:P26"/>
    <mergeCell ref="Z45:AA45"/>
    <mergeCell ref="AB45:AC45"/>
    <mergeCell ref="B47:G47"/>
    <mergeCell ref="M47:R47"/>
    <mergeCell ref="X47:AC47"/>
    <mergeCell ref="B45:C45"/>
    <mergeCell ref="D45:E45"/>
    <mergeCell ref="F45:G45"/>
    <mergeCell ref="M45:N45"/>
    <mergeCell ref="O45:P45"/>
    <mergeCell ref="Q45:R45"/>
    <mergeCell ref="X45:Y45"/>
    <mergeCell ref="AA4:AC4"/>
    <mergeCell ref="AD4:AF4"/>
    <mergeCell ref="B4:D4"/>
    <mergeCell ref="C5:D5"/>
    <mergeCell ref="E4:G4"/>
    <mergeCell ref="F5:G5"/>
    <mergeCell ref="H4:J4"/>
    <mergeCell ref="I5:J5"/>
    <mergeCell ref="M4:O4"/>
    <mergeCell ref="N5:O5"/>
    <mergeCell ref="P4:R4"/>
    <mergeCell ref="Q5:R5"/>
    <mergeCell ref="X4:Z4"/>
    <mergeCell ref="Y5:Z5"/>
    <mergeCell ref="AB5:AC5"/>
    <mergeCell ref="AE5:AF5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12" width="8.71"/>
    <col customWidth="1" min="13" max="13" width="23.43"/>
    <col customWidth="1" min="14" max="21" width="8.71"/>
    <col customWidth="1" min="22" max="22" width="9.57"/>
    <col customWidth="1" min="23" max="24" width="8.71"/>
    <col customWidth="1" min="25" max="25" width="20.0"/>
    <col customWidth="1" min="26" max="26" width="4.0"/>
    <col customWidth="1" min="27" max="27" width="6.29"/>
    <col customWidth="1" min="28" max="28" width="8.71"/>
    <col customWidth="1" min="29" max="29" width="4.0"/>
    <col customWidth="1" min="30" max="30" width="6.29"/>
    <col customWidth="1" min="31" max="31" width="9.43"/>
    <col customWidth="1" min="32" max="32" width="5.0"/>
    <col customWidth="1" min="33" max="33" width="6.43"/>
    <col customWidth="1" min="34" max="34" width="8.71"/>
  </cols>
  <sheetData>
    <row r="1">
      <c r="A1" s="285" t="s">
        <v>190</v>
      </c>
      <c r="M1" s="285" t="s">
        <v>191</v>
      </c>
      <c r="Y1" s="285" t="s">
        <v>192</v>
      </c>
    </row>
    <row r="2">
      <c r="A2" s="3" t="s">
        <v>6</v>
      </c>
      <c r="M2" s="3" t="s">
        <v>7</v>
      </c>
      <c r="Y2" s="3" t="s">
        <v>8</v>
      </c>
    </row>
    <row r="3">
      <c r="Y3" s="143"/>
    </row>
    <row r="4">
      <c r="A4" s="363"/>
      <c r="B4" s="346" t="s">
        <v>22</v>
      </c>
      <c r="C4" s="7"/>
      <c r="D4" s="8"/>
      <c r="E4" s="346" t="s">
        <v>24</v>
      </c>
      <c r="F4" s="7"/>
      <c r="G4" s="8"/>
      <c r="H4" s="346" t="s">
        <v>42</v>
      </c>
      <c r="I4" s="7"/>
      <c r="J4" s="10"/>
      <c r="K4" s="366">
        <v>2015.0</v>
      </c>
      <c r="M4" s="363"/>
      <c r="N4" s="346" t="s">
        <v>22</v>
      </c>
      <c r="O4" s="7"/>
      <c r="P4" s="8"/>
      <c r="Q4" s="346" t="s">
        <v>24</v>
      </c>
      <c r="R4" s="7"/>
      <c r="S4" s="8"/>
      <c r="T4" s="346" t="s">
        <v>42</v>
      </c>
      <c r="U4" s="7"/>
      <c r="V4" s="10"/>
      <c r="W4" s="366">
        <v>2010.0</v>
      </c>
      <c r="Y4" s="363"/>
      <c r="Z4" s="346" t="s">
        <v>22</v>
      </c>
      <c r="AA4" s="7"/>
      <c r="AB4" s="8"/>
      <c r="AC4" s="346" t="s">
        <v>24</v>
      </c>
      <c r="AD4" s="7"/>
      <c r="AE4" s="8"/>
      <c r="AF4" s="346" t="s">
        <v>13</v>
      </c>
      <c r="AG4" s="7"/>
      <c r="AH4" s="10"/>
    </row>
    <row r="5">
      <c r="A5" s="368"/>
      <c r="B5" s="349" t="s">
        <v>117</v>
      </c>
      <c r="C5" s="350" t="s">
        <v>46</v>
      </c>
      <c r="D5" s="17"/>
      <c r="E5" s="349" t="s">
        <v>117</v>
      </c>
      <c r="F5" s="350" t="s">
        <v>46</v>
      </c>
      <c r="G5" s="17"/>
      <c r="H5" s="349" t="s">
        <v>117</v>
      </c>
      <c r="I5" s="350" t="s">
        <v>46</v>
      </c>
      <c r="J5" s="351"/>
      <c r="K5" s="370" t="s">
        <v>46</v>
      </c>
      <c r="M5" s="368"/>
      <c r="N5" s="349" t="s">
        <v>117</v>
      </c>
      <c r="O5" s="350" t="s">
        <v>46</v>
      </c>
      <c r="P5" s="17"/>
      <c r="Q5" s="349" t="s">
        <v>117</v>
      </c>
      <c r="R5" s="350" t="s">
        <v>46</v>
      </c>
      <c r="S5" s="17"/>
      <c r="T5" s="349" t="s">
        <v>117</v>
      </c>
      <c r="U5" s="350" t="s">
        <v>46</v>
      </c>
      <c r="V5" s="351"/>
      <c r="W5" s="370" t="s">
        <v>46</v>
      </c>
      <c r="Y5" s="368"/>
      <c r="Z5" s="349" t="s">
        <v>117</v>
      </c>
      <c r="AA5" s="350" t="s">
        <v>46</v>
      </c>
      <c r="AB5" s="17"/>
      <c r="AC5" s="373"/>
      <c r="AD5" s="350" t="s">
        <v>46</v>
      </c>
      <c r="AE5" s="17"/>
      <c r="AF5" s="375"/>
      <c r="AG5" s="350" t="s">
        <v>46</v>
      </c>
      <c r="AH5" s="351"/>
    </row>
    <row r="6">
      <c r="A6" s="180" t="s">
        <v>116</v>
      </c>
      <c r="B6" s="352"/>
      <c r="C6" s="353" t="s">
        <v>14</v>
      </c>
      <c r="D6" s="353" t="s">
        <v>189</v>
      </c>
      <c r="E6" s="352"/>
      <c r="F6" s="353" t="s">
        <v>14</v>
      </c>
      <c r="G6" s="353" t="s">
        <v>189</v>
      </c>
      <c r="H6" s="352"/>
      <c r="I6" s="353" t="s">
        <v>14</v>
      </c>
      <c r="J6" s="376" t="s">
        <v>189</v>
      </c>
      <c r="K6" s="377" t="s">
        <v>189</v>
      </c>
      <c r="M6" s="180" t="s">
        <v>116</v>
      </c>
      <c r="N6" s="352"/>
      <c r="O6" s="353" t="s">
        <v>14</v>
      </c>
      <c r="P6" s="353" t="s">
        <v>189</v>
      </c>
      <c r="Q6" s="352"/>
      <c r="R6" s="353" t="s">
        <v>14</v>
      </c>
      <c r="S6" s="353" t="s">
        <v>189</v>
      </c>
      <c r="T6" s="352"/>
      <c r="U6" s="353" t="s">
        <v>14</v>
      </c>
      <c r="V6" s="376" t="s">
        <v>189</v>
      </c>
      <c r="W6" s="377" t="s">
        <v>189</v>
      </c>
      <c r="Y6" s="180" t="s">
        <v>116</v>
      </c>
      <c r="Z6" s="352"/>
      <c r="AA6" s="353" t="s">
        <v>14</v>
      </c>
      <c r="AB6" s="353" t="s">
        <v>189</v>
      </c>
      <c r="AC6" s="379" t="s">
        <v>117</v>
      </c>
      <c r="AD6" s="353" t="s">
        <v>14</v>
      </c>
      <c r="AE6" s="353" t="s">
        <v>189</v>
      </c>
      <c r="AF6" s="353" t="s">
        <v>117</v>
      </c>
      <c r="AG6" s="353" t="s">
        <v>14</v>
      </c>
      <c r="AH6" s="376" t="s">
        <v>189</v>
      </c>
    </row>
    <row r="7">
      <c r="A7" s="381" t="s">
        <v>119</v>
      </c>
      <c r="B7" s="382"/>
      <c r="C7" s="383"/>
      <c r="D7" s="383"/>
      <c r="E7" s="383"/>
      <c r="F7" s="385"/>
      <c r="G7" s="387" t="str">
        <f t="shared" ref="G7:G64" si="3">IF(E7=0,"",F7/E7)</f>
        <v/>
      </c>
      <c r="H7" s="383" t="str">
        <f t="shared" ref="H7:I7" si="1">IF(B7+E7=0,"",B7+E7)</f>
        <v/>
      </c>
      <c r="I7" s="385" t="str">
        <f t="shared" si="1"/>
        <v/>
      </c>
      <c r="J7" s="389" t="str">
        <f t="shared" ref="J7:J64" si="5">IF(H7="","",I7/H7)</f>
        <v/>
      </c>
      <c r="K7" s="390">
        <f t="shared" ref="K7:K64" si="6">IF(ISBLANK(V7),"",V7)</f>
        <v>0.3039473684</v>
      </c>
      <c r="M7" s="381" t="s">
        <v>119</v>
      </c>
      <c r="N7" s="391"/>
      <c r="O7" s="393"/>
      <c r="P7" s="393" t="str">
        <f t="shared" ref="P7:P10" si="7">IF(N7=0,"",O7/N7)</f>
        <v/>
      </c>
      <c r="Q7" s="383">
        <v>2.0</v>
      </c>
      <c r="R7" s="385">
        <v>0.607894736842105</v>
      </c>
      <c r="S7" s="387">
        <f t="shared" ref="S7:S10" si="8">IF(Q7=0,"",R7/Q7)</f>
        <v>0.3039473684</v>
      </c>
      <c r="T7" s="383">
        <f t="shared" ref="T7:U7" si="2">IF(N7+Q7=0,"",N7+Q7)</f>
        <v>2</v>
      </c>
      <c r="U7" s="385">
        <f t="shared" si="2"/>
        <v>0.6078947368</v>
      </c>
      <c r="V7" s="389">
        <f t="shared" ref="V7:V10" si="10">IF(T7="","",U7/T7)</f>
        <v>0.3039473684</v>
      </c>
      <c r="W7" s="397" t="str">
        <f t="shared" ref="W7:W10" si="11">IF(ISBLANK(AH7),"",AH7)</f>
        <v/>
      </c>
      <c r="Y7" s="381" t="s">
        <v>119</v>
      </c>
      <c r="Z7" s="398"/>
      <c r="AA7" s="399"/>
      <c r="AB7" s="399"/>
      <c r="AC7" s="398"/>
      <c r="AD7" s="399"/>
      <c r="AE7" s="399"/>
      <c r="AF7" s="399"/>
      <c r="AG7" s="399"/>
      <c r="AH7" s="400"/>
    </row>
    <row r="8">
      <c r="A8" s="302" t="s">
        <v>121</v>
      </c>
      <c r="B8" s="402">
        <v>44.0</v>
      </c>
      <c r="C8" s="403">
        <v>340.9741666666667</v>
      </c>
      <c r="D8" s="404"/>
      <c r="E8" s="402">
        <v>42.0</v>
      </c>
      <c r="F8" s="403">
        <v>411.5743333333333</v>
      </c>
      <c r="G8" s="404">
        <f t="shared" si="3"/>
        <v>9.799388889</v>
      </c>
      <c r="H8" s="402">
        <f t="shared" ref="H8:I8" si="4">IF(B8+E8=0,"",B8+E8)</f>
        <v>86</v>
      </c>
      <c r="I8" s="403">
        <f t="shared" si="4"/>
        <v>752.5485</v>
      </c>
      <c r="J8" s="406">
        <f t="shared" si="5"/>
        <v>8.750563953</v>
      </c>
      <c r="K8" s="406">
        <f t="shared" si="6"/>
        <v>7.54574531</v>
      </c>
      <c r="M8" s="302" t="s">
        <v>121</v>
      </c>
      <c r="N8" s="402">
        <v>38.0</v>
      </c>
      <c r="O8" s="403">
        <v>198.21466666666663</v>
      </c>
      <c r="P8" s="408">
        <f t="shared" si="7"/>
        <v>5.216175439</v>
      </c>
      <c r="Q8" s="402">
        <v>39.0</v>
      </c>
      <c r="R8" s="403">
        <v>382.80772222222214</v>
      </c>
      <c r="S8" s="404">
        <f t="shared" si="8"/>
        <v>9.815582621</v>
      </c>
      <c r="T8" s="402">
        <f t="shared" ref="T8:U8" si="9">IF(N8+Q8=0,"",N8+Q8)</f>
        <v>77</v>
      </c>
      <c r="U8" s="403">
        <f t="shared" si="9"/>
        <v>581.0223889</v>
      </c>
      <c r="V8" s="406">
        <f t="shared" si="10"/>
        <v>7.54574531</v>
      </c>
      <c r="W8" s="406">
        <f t="shared" si="11"/>
        <v>10.41372298</v>
      </c>
      <c r="Y8" s="302" t="s">
        <v>121</v>
      </c>
      <c r="Z8" s="402">
        <v>19.0</v>
      </c>
      <c r="AA8" s="403">
        <v>134.36458800000003</v>
      </c>
      <c r="AB8" s="408">
        <f>AA8/Z8</f>
        <v>7.071820421</v>
      </c>
      <c r="AC8" s="402">
        <v>24.0</v>
      </c>
      <c r="AD8" s="403">
        <v>313.4255</v>
      </c>
      <c r="AE8" s="404">
        <f>AD8/AC8</f>
        <v>13.05939583</v>
      </c>
      <c r="AF8" s="402">
        <v>43.0</v>
      </c>
      <c r="AG8" s="403">
        <v>447.790088</v>
      </c>
      <c r="AH8" s="406">
        <f>AG8/AF8</f>
        <v>10.41372298</v>
      </c>
    </row>
    <row r="9">
      <c r="A9" s="302" t="s">
        <v>122</v>
      </c>
      <c r="B9" s="402"/>
      <c r="C9" s="403"/>
      <c r="D9" s="404"/>
      <c r="E9" s="402"/>
      <c r="F9" s="403"/>
      <c r="G9" s="404" t="str">
        <f t="shared" si="3"/>
        <v/>
      </c>
      <c r="H9" s="402" t="str">
        <f t="shared" ref="H9:I9" si="12">IF(B9+E9=0,"",B9+E9)</f>
        <v/>
      </c>
      <c r="I9" s="403" t="str">
        <f t="shared" si="12"/>
        <v/>
      </c>
      <c r="J9" s="406" t="str">
        <f t="shared" si="5"/>
        <v/>
      </c>
      <c r="K9" s="406">
        <f t="shared" si="6"/>
        <v>0.35</v>
      </c>
      <c r="M9" s="302" t="s">
        <v>122</v>
      </c>
      <c r="N9" s="402"/>
      <c r="O9" s="403"/>
      <c r="P9" s="408" t="str">
        <f t="shared" si="7"/>
        <v/>
      </c>
      <c r="Q9" s="402">
        <v>1.0</v>
      </c>
      <c r="R9" s="403">
        <v>0.35</v>
      </c>
      <c r="S9" s="404">
        <f t="shared" si="8"/>
        <v>0.35</v>
      </c>
      <c r="T9" s="402">
        <f t="shared" ref="T9:U9" si="13">IF(N9+Q9=0,"",N9+Q9)</f>
        <v>1</v>
      </c>
      <c r="U9" s="403">
        <f t="shared" si="13"/>
        <v>0.35</v>
      </c>
      <c r="V9" s="406">
        <f t="shared" si="10"/>
        <v>0.35</v>
      </c>
      <c r="W9" s="406" t="str">
        <f t="shared" si="11"/>
        <v/>
      </c>
      <c r="Y9" s="302" t="s">
        <v>122</v>
      </c>
      <c r="Z9" s="402"/>
      <c r="AA9" s="403"/>
      <c r="AB9" s="408"/>
      <c r="AC9" s="402"/>
      <c r="AD9" s="403"/>
      <c r="AE9" s="404"/>
      <c r="AF9" s="402"/>
      <c r="AG9" s="403"/>
      <c r="AH9" s="406"/>
    </row>
    <row r="10">
      <c r="A10" s="302" t="s">
        <v>123</v>
      </c>
      <c r="B10" s="402">
        <v>1.0</v>
      </c>
      <c r="C10" s="403">
        <v>0.505</v>
      </c>
      <c r="D10" s="404"/>
      <c r="E10" s="402">
        <v>1.0</v>
      </c>
      <c r="F10" s="403">
        <v>0.495</v>
      </c>
      <c r="G10" s="404">
        <f t="shared" si="3"/>
        <v>0.495</v>
      </c>
      <c r="H10" s="402">
        <f t="shared" ref="H10:I10" si="14">IF(B10+E10=0,"",B10+E10)</f>
        <v>2</v>
      </c>
      <c r="I10" s="403">
        <f t="shared" si="14"/>
        <v>1</v>
      </c>
      <c r="J10" s="406">
        <f t="shared" si="5"/>
        <v>0.5</v>
      </c>
      <c r="K10" s="406">
        <f t="shared" si="6"/>
        <v>0.4946666667</v>
      </c>
      <c r="M10" s="302" t="s">
        <v>123</v>
      </c>
      <c r="N10" s="402">
        <v>1.0</v>
      </c>
      <c r="O10" s="403">
        <v>0.494666666666667</v>
      </c>
      <c r="P10" s="408">
        <f t="shared" si="7"/>
        <v>0.4946666667</v>
      </c>
      <c r="Q10" s="402"/>
      <c r="R10" s="403"/>
      <c r="S10" s="404" t="str">
        <f t="shared" si="8"/>
        <v/>
      </c>
      <c r="T10" s="402">
        <f t="shared" ref="T10:U10" si="15">IF(N10+Q10=0,"",N10+Q10)</f>
        <v>1</v>
      </c>
      <c r="U10" s="403">
        <f t="shared" si="15"/>
        <v>0.4946666667</v>
      </c>
      <c r="V10" s="406">
        <f t="shared" si="10"/>
        <v>0.4946666667</v>
      </c>
      <c r="W10" s="406" t="str">
        <f t="shared" si="11"/>
        <v/>
      </c>
      <c r="Y10" s="302" t="s">
        <v>123</v>
      </c>
      <c r="Z10" s="402"/>
      <c r="AA10" s="403"/>
      <c r="AB10" s="408"/>
      <c r="AC10" s="402"/>
      <c r="AD10" s="403"/>
      <c r="AE10" s="404"/>
      <c r="AF10" s="402"/>
      <c r="AG10" s="403"/>
      <c r="AH10" s="406"/>
    </row>
    <row r="11">
      <c r="A11" s="302" t="s">
        <v>124</v>
      </c>
      <c r="B11" s="402"/>
      <c r="C11" s="403"/>
      <c r="D11" s="404"/>
      <c r="E11" s="402">
        <v>1.0</v>
      </c>
      <c r="F11" s="403">
        <v>1.70801402356376</v>
      </c>
      <c r="G11" s="404">
        <f t="shared" si="3"/>
        <v>1.708014024</v>
      </c>
      <c r="H11" s="402">
        <f t="shared" ref="H11:I11" si="16">IF(B11+E11=0,"",B11+E11)</f>
        <v>1</v>
      </c>
      <c r="I11" s="403">
        <f t="shared" si="16"/>
        <v>1.708014024</v>
      </c>
      <c r="J11" s="406">
        <f t="shared" si="5"/>
        <v>1.708014024</v>
      </c>
      <c r="K11" s="406" t="str">
        <f t="shared" si="6"/>
        <v/>
      </c>
      <c r="M11" s="302" t="s">
        <v>124</v>
      </c>
      <c r="N11" s="402"/>
      <c r="O11" s="403"/>
      <c r="P11" s="408"/>
      <c r="Q11" s="402"/>
      <c r="R11" s="403"/>
      <c r="S11" s="404"/>
      <c r="T11" s="402"/>
      <c r="U11" s="403"/>
      <c r="V11" s="406"/>
      <c r="W11" s="406"/>
      <c r="Y11" s="302" t="s">
        <v>124</v>
      </c>
      <c r="Z11" s="402"/>
      <c r="AA11" s="403"/>
      <c r="AB11" s="408"/>
      <c r="AC11" s="402"/>
      <c r="AD11" s="403"/>
      <c r="AE11" s="404"/>
      <c r="AF11" s="402"/>
      <c r="AG11" s="403"/>
      <c r="AH11" s="406"/>
    </row>
    <row r="12">
      <c r="A12" s="302" t="s">
        <v>126</v>
      </c>
      <c r="B12" s="402">
        <v>19.0</v>
      </c>
      <c r="C12" s="403">
        <v>80.35451598726115</v>
      </c>
      <c r="D12" s="404">
        <v>0.505</v>
      </c>
      <c r="E12" s="402">
        <v>19.0</v>
      </c>
      <c r="F12" s="403">
        <v>103.57103881278545</v>
      </c>
      <c r="G12" s="404">
        <f t="shared" si="3"/>
        <v>5.451107306</v>
      </c>
      <c r="H12" s="402">
        <f t="shared" ref="H12:I12" si="17">IF(B12+E12=0,"",B12+E12)</f>
        <v>38</v>
      </c>
      <c r="I12" s="403">
        <f t="shared" si="17"/>
        <v>183.9255548</v>
      </c>
      <c r="J12" s="406">
        <f t="shared" si="5"/>
        <v>4.840146179</v>
      </c>
      <c r="K12" s="406">
        <f t="shared" si="6"/>
        <v>4.488872139</v>
      </c>
      <c r="M12" s="302" t="s">
        <v>126</v>
      </c>
      <c r="N12" s="402">
        <v>14.0</v>
      </c>
      <c r="O12" s="403">
        <v>50.18126467878127</v>
      </c>
      <c r="P12" s="408">
        <f t="shared" ref="P12:P20" si="20">IF(N12=0,"",O12/N12)</f>
        <v>3.584376048</v>
      </c>
      <c r="Q12" s="402">
        <v>10.0</v>
      </c>
      <c r="R12" s="403">
        <v>57.55166666666667</v>
      </c>
      <c r="S12" s="404">
        <f t="shared" ref="S12:S20" si="21">IF(Q12=0,"",R12/Q12)</f>
        <v>5.755166667</v>
      </c>
      <c r="T12" s="402">
        <f t="shared" ref="T12:U12" si="18">IF(N12+Q12=0,"",N12+Q12)</f>
        <v>24</v>
      </c>
      <c r="U12" s="403">
        <f t="shared" si="18"/>
        <v>107.7329313</v>
      </c>
      <c r="V12" s="406">
        <f t="shared" ref="V12:V20" si="23">IF(T12="","",U12/T12)</f>
        <v>4.488872139</v>
      </c>
      <c r="W12" s="406">
        <f t="shared" ref="W12:W20" si="24">IF(ISBLANK(AH12),"",AH12)</f>
        <v>6.986063636</v>
      </c>
      <c r="Y12" s="302" t="s">
        <v>126</v>
      </c>
      <c r="Z12" s="402">
        <v>4.0</v>
      </c>
      <c r="AA12" s="403">
        <v>32.4094</v>
      </c>
      <c r="AB12" s="408">
        <f t="shared" ref="AB12:AB14" si="25">AA12/Z12</f>
        <v>8.10235</v>
      </c>
      <c r="AC12" s="402">
        <v>7.0</v>
      </c>
      <c r="AD12" s="403">
        <v>44.4373</v>
      </c>
      <c r="AE12" s="404">
        <f>AD12/AC12</f>
        <v>6.348185714</v>
      </c>
      <c r="AF12" s="402">
        <v>11.0</v>
      </c>
      <c r="AG12" s="403">
        <v>76.84670000000001</v>
      </c>
      <c r="AH12" s="406">
        <f t="shared" ref="AH12:AH15" si="26">AG12/AF12</f>
        <v>6.986063636</v>
      </c>
    </row>
    <row r="13">
      <c r="A13" s="302" t="s">
        <v>127</v>
      </c>
      <c r="B13" s="402">
        <v>5.0</v>
      </c>
      <c r="C13" s="403">
        <v>45.406666666666666</v>
      </c>
      <c r="D13" s="404" t="s">
        <v>195</v>
      </c>
      <c r="E13" s="402">
        <v>1.0</v>
      </c>
      <c r="F13" s="403">
        <v>3.8</v>
      </c>
      <c r="G13" s="404">
        <f t="shared" si="3"/>
        <v>3.8</v>
      </c>
      <c r="H13" s="402">
        <f t="shared" ref="H13:I13" si="19">IF(B13+E13=0,"",B13+E13)</f>
        <v>6</v>
      </c>
      <c r="I13" s="403">
        <f t="shared" si="19"/>
        <v>49.20666667</v>
      </c>
      <c r="J13" s="406">
        <f t="shared" si="5"/>
        <v>8.201111111</v>
      </c>
      <c r="K13" s="406">
        <f t="shared" si="6"/>
        <v>3.53</v>
      </c>
      <c r="M13" s="302" t="s">
        <v>127</v>
      </c>
      <c r="N13" s="402">
        <v>6.0</v>
      </c>
      <c r="O13" s="403">
        <v>21.18</v>
      </c>
      <c r="P13" s="408">
        <f t="shared" si="20"/>
        <v>3.53</v>
      </c>
      <c r="Q13" s="402"/>
      <c r="R13" s="403"/>
      <c r="S13" s="404" t="str">
        <f t="shared" si="21"/>
        <v/>
      </c>
      <c r="T13" s="402">
        <f t="shared" ref="T13:U13" si="22">IF(N13+Q13=0,"",N13+Q13)</f>
        <v>6</v>
      </c>
      <c r="U13" s="403">
        <f t="shared" si="22"/>
        <v>21.18</v>
      </c>
      <c r="V13" s="406">
        <f t="shared" si="23"/>
        <v>3.53</v>
      </c>
      <c r="W13" s="406">
        <f t="shared" si="24"/>
        <v>9.95</v>
      </c>
      <c r="Y13" s="302" t="s">
        <v>127</v>
      </c>
      <c r="Z13" s="402">
        <v>2.0</v>
      </c>
      <c r="AA13" s="403">
        <v>19.9</v>
      </c>
      <c r="AB13" s="408">
        <f t="shared" si="25"/>
        <v>9.95</v>
      </c>
      <c r="AC13" s="402"/>
      <c r="AD13" s="403"/>
      <c r="AE13" s="404"/>
      <c r="AF13" s="402">
        <v>2.0</v>
      </c>
      <c r="AG13" s="403">
        <v>19.9</v>
      </c>
      <c r="AH13" s="406">
        <f t="shared" si="26"/>
        <v>9.95</v>
      </c>
    </row>
    <row r="14">
      <c r="A14" s="302" t="s">
        <v>128</v>
      </c>
      <c r="B14" s="402">
        <v>13.0</v>
      </c>
      <c r="C14" s="403">
        <v>130.12666666666672</v>
      </c>
      <c r="D14" s="404">
        <v>4.229185051961113</v>
      </c>
      <c r="E14" s="402">
        <v>3.0</v>
      </c>
      <c r="F14" s="403">
        <v>66.99166666666667</v>
      </c>
      <c r="G14" s="404">
        <f t="shared" si="3"/>
        <v>22.33055556</v>
      </c>
      <c r="H14" s="402">
        <f t="shared" ref="H14:I14" si="27">IF(B14+E14=0,"",B14+E14)</f>
        <v>16</v>
      </c>
      <c r="I14" s="403">
        <f t="shared" si="27"/>
        <v>197.1183333</v>
      </c>
      <c r="J14" s="406">
        <f t="shared" si="5"/>
        <v>12.31989583</v>
      </c>
      <c r="K14" s="406">
        <f t="shared" si="6"/>
        <v>6.168215674</v>
      </c>
      <c r="M14" s="302" t="s">
        <v>128</v>
      </c>
      <c r="N14" s="402">
        <v>24.0</v>
      </c>
      <c r="O14" s="403">
        <v>104.40682319290815</v>
      </c>
      <c r="P14" s="408">
        <f t="shared" si="20"/>
        <v>4.3502843</v>
      </c>
      <c r="Q14" s="402">
        <v>3.0</v>
      </c>
      <c r="R14" s="403">
        <v>62.135</v>
      </c>
      <c r="S14" s="404">
        <f t="shared" si="21"/>
        <v>20.71166667</v>
      </c>
      <c r="T14" s="402">
        <f t="shared" ref="T14:U14" si="28">IF(N14+Q14=0,"",N14+Q14)</f>
        <v>27</v>
      </c>
      <c r="U14" s="403">
        <f t="shared" si="28"/>
        <v>166.5418232</v>
      </c>
      <c r="V14" s="406">
        <f t="shared" si="23"/>
        <v>6.168215674</v>
      </c>
      <c r="W14" s="406">
        <f t="shared" si="24"/>
        <v>11.94615556</v>
      </c>
      <c r="Y14" s="302" t="s">
        <v>128</v>
      </c>
      <c r="Z14" s="402">
        <v>7.0</v>
      </c>
      <c r="AA14" s="403">
        <v>44.2054</v>
      </c>
      <c r="AB14" s="408">
        <f t="shared" si="25"/>
        <v>6.315057143</v>
      </c>
      <c r="AC14" s="402">
        <v>2.0</v>
      </c>
      <c r="AD14" s="403">
        <v>63.31</v>
      </c>
      <c r="AE14" s="404">
        <f t="shared" ref="AE14:AE15" si="31">AD14/AC14</f>
        <v>31.655</v>
      </c>
      <c r="AF14" s="402">
        <v>9.0</v>
      </c>
      <c r="AG14" s="403">
        <v>107.5154</v>
      </c>
      <c r="AH14" s="406">
        <f t="shared" si="26"/>
        <v>11.94615556</v>
      </c>
    </row>
    <row r="15">
      <c r="A15" s="302" t="s">
        <v>130</v>
      </c>
      <c r="B15" s="402"/>
      <c r="C15" s="403"/>
      <c r="D15" s="404"/>
      <c r="E15" s="402"/>
      <c r="F15" s="403"/>
      <c r="G15" s="404" t="str">
        <f t="shared" si="3"/>
        <v/>
      </c>
      <c r="H15" s="402" t="str">
        <f t="shared" ref="H15:I15" si="29">IF(B15+E15=0,"",B15+E15)</f>
        <v/>
      </c>
      <c r="I15" s="403" t="str">
        <f t="shared" si="29"/>
        <v/>
      </c>
      <c r="J15" s="406" t="str">
        <f t="shared" si="5"/>
        <v/>
      </c>
      <c r="K15" s="406" t="str">
        <f t="shared" si="6"/>
        <v/>
      </c>
      <c r="M15" s="302" t="s">
        <v>130</v>
      </c>
      <c r="N15" s="402"/>
      <c r="O15" s="403"/>
      <c r="P15" s="408" t="str">
        <f t="shared" si="20"/>
        <v/>
      </c>
      <c r="Q15" s="402"/>
      <c r="R15" s="403"/>
      <c r="S15" s="404" t="str">
        <f t="shared" si="21"/>
        <v/>
      </c>
      <c r="T15" s="402" t="str">
        <f t="shared" ref="T15:U15" si="30">IF(N15+Q15=0,"",N15+Q15)</f>
        <v/>
      </c>
      <c r="U15" s="403" t="str">
        <f t="shared" si="30"/>
        <v/>
      </c>
      <c r="V15" s="406" t="str">
        <f t="shared" si="23"/>
        <v/>
      </c>
      <c r="W15" s="406">
        <f t="shared" si="24"/>
        <v>9.3</v>
      </c>
      <c r="Y15" s="302" t="s">
        <v>130</v>
      </c>
      <c r="Z15" s="402"/>
      <c r="AA15" s="403"/>
      <c r="AB15" s="408"/>
      <c r="AC15" s="402">
        <v>2.0</v>
      </c>
      <c r="AD15" s="403">
        <v>18.6</v>
      </c>
      <c r="AE15" s="404">
        <f t="shared" si="31"/>
        <v>9.3</v>
      </c>
      <c r="AF15" s="402">
        <v>2.0</v>
      </c>
      <c r="AG15" s="403">
        <v>18.6</v>
      </c>
      <c r="AH15" s="406">
        <f t="shared" si="26"/>
        <v>9.3</v>
      </c>
    </row>
    <row r="16">
      <c r="A16" s="302" t="s">
        <v>129</v>
      </c>
      <c r="B16" s="402"/>
      <c r="C16" s="403"/>
      <c r="D16" s="404"/>
      <c r="E16" s="402"/>
      <c r="F16" s="403"/>
      <c r="G16" s="404" t="str">
        <f t="shared" si="3"/>
        <v/>
      </c>
      <c r="H16" s="402" t="str">
        <f t="shared" ref="H16:I16" si="32">IF(B16+E16=0,"",B16+E16)</f>
        <v/>
      </c>
      <c r="I16" s="403" t="str">
        <f t="shared" si="32"/>
        <v/>
      </c>
      <c r="J16" s="406" t="str">
        <f t="shared" si="5"/>
        <v/>
      </c>
      <c r="K16" s="406">
        <f t="shared" si="6"/>
        <v>0.155</v>
      </c>
      <c r="M16" s="302" t="s">
        <v>129</v>
      </c>
      <c r="N16" s="402">
        <v>1.0</v>
      </c>
      <c r="O16" s="403">
        <v>0.155</v>
      </c>
      <c r="P16" s="408">
        <f t="shared" si="20"/>
        <v>0.155</v>
      </c>
      <c r="Q16" s="402"/>
      <c r="R16" s="403"/>
      <c r="S16" s="404" t="str">
        <f t="shared" si="21"/>
        <v/>
      </c>
      <c r="T16" s="402">
        <f t="shared" ref="T16:U16" si="33">IF(N16+Q16=0,"",N16+Q16)</f>
        <v>1</v>
      </c>
      <c r="U16" s="403">
        <f t="shared" si="33"/>
        <v>0.155</v>
      </c>
      <c r="V16" s="406">
        <f t="shared" si="23"/>
        <v>0.155</v>
      </c>
      <c r="W16" s="406" t="str">
        <f t="shared" si="24"/>
        <v/>
      </c>
      <c r="Y16" s="302" t="s">
        <v>129</v>
      </c>
      <c r="Z16" s="402"/>
      <c r="AA16" s="403"/>
      <c r="AB16" s="408"/>
      <c r="AC16" s="402"/>
      <c r="AD16" s="403"/>
      <c r="AE16" s="404"/>
      <c r="AF16" s="402"/>
      <c r="AG16" s="403"/>
      <c r="AH16" s="406"/>
    </row>
    <row r="17">
      <c r="A17" s="302" t="s">
        <v>130</v>
      </c>
      <c r="B17" s="402"/>
      <c r="C17" s="403"/>
      <c r="D17" s="404"/>
      <c r="E17" s="402"/>
      <c r="F17" s="403"/>
      <c r="G17" s="404" t="str">
        <f t="shared" si="3"/>
        <v/>
      </c>
      <c r="H17" s="402" t="str">
        <f t="shared" ref="H17:I17" si="34">IF(B17+E17=0,"",B17+E17)</f>
        <v/>
      </c>
      <c r="I17" s="403" t="str">
        <f t="shared" si="34"/>
        <v/>
      </c>
      <c r="J17" s="406" t="str">
        <f t="shared" si="5"/>
        <v/>
      </c>
      <c r="K17" s="406">
        <f t="shared" si="6"/>
        <v>0.3190909091</v>
      </c>
      <c r="M17" s="302" t="s">
        <v>130</v>
      </c>
      <c r="N17" s="402">
        <v>1.0</v>
      </c>
      <c r="O17" s="403">
        <v>0.319090909090909</v>
      </c>
      <c r="P17" s="408">
        <f t="shared" si="20"/>
        <v>0.3190909091</v>
      </c>
      <c r="Q17" s="402"/>
      <c r="R17" s="403"/>
      <c r="S17" s="404" t="str">
        <f t="shared" si="21"/>
        <v/>
      </c>
      <c r="T17" s="402">
        <f t="shared" ref="T17:U17" si="35">IF(N17+Q17=0,"",N17+Q17)</f>
        <v>1</v>
      </c>
      <c r="U17" s="403">
        <f t="shared" si="35"/>
        <v>0.3190909091</v>
      </c>
      <c r="V17" s="406">
        <f t="shared" si="23"/>
        <v>0.3190909091</v>
      </c>
      <c r="W17" s="406" t="str">
        <f t="shared" si="24"/>
        <v/>
      </c>
      <c r="Y17" s="302" t="s">
        <v>130</v>
      </c>
      <c r="Z17" s="402"/>
      <c r="AA17" s="403"/>
      <c r="AB17" s="408"/>
      <c r="AC17" s="402"/>
      <c r="AD17" s="403"/>
      <c r="AE17" s="404"/>
      <c r="AF17" s="402"/>
      <c r="AG17" s="403"/>
      <c r="AH17" s="406"/>
    </row>
    <row r="18">
      <c r="A18" s="302" t="s">
        <v>196</v>
      </c>
      <c r="B18" s="402"/>
      <c r="C18" s="403"/>
      <c r="D18" s="404"/>
      <c r="E18" s="402"/>
      <c r="F18" s="403"/>
      <c r="G18" s="404" t="str">
        <f t="shared" si="3"/>
        <v/>
      </c>
      <c r="H18" s="402" t="str">
        <f t="shared" ref="H18:I18" si="36">IF(B18+E18=0,"",B18+E18)</f>
        <v/>
      </c>
      <c r="I18" s="403" t="str">
        <f t="shared" si="36"/>
        <v/>
      </c>
      <c r="J18" s="406" t="str">
        <f t="shared" si="5"/>
        <v/>
      </c>
      <c r="K18" s="406">
        <f t="shared" si="6"/>
        <v>0.05166666667</v>
      </c>
      <c r="M18" s="302" t="s">
        <v>196</v>
      </c>
      <c r="N18" s="402">
        <v>1.0</v>
      </c>
      <c r="O18" s="403">
        <v>0.051666666666667</v>
      </c>
      <c r="P18" s="408">
        <f t="shared" si="20"/>
        <v>0.05166666667</v>
      </c>
      <c r="Q18" s="402"/>
      <c r="R18" s="403"/>
      <c r="S18" s="404" t="str">
        <f t="shared" si="21"/>
        <v/>
      </c>
      <c r="T18" s="402">
        <f t="shared" ref="T18:U18" si="37">IF(N18+Q18=0,"",N18+Q18)</f>
        <v>1</v>
      </c>
      <c r="U18" s="403">
        <f t="shared" si="37"/>
        <v>0.05166666667</v>
      </c>
      <c r="V18" s="406">
        <f t="shared" si="23"/>
        <v>0.05166666667</v>
      </c>
      <c r="W18" s="406" t="str">
        <f t="shared" si="24"/>
        <v/>
      </c>
      <c r="Y18" s="302" t="s">
        <v>196</v>
      </c>
      <c r="Z18" s="402"/>
      <c r="AA18" s="403"/>
      <c r="AB18" s="408"/>
      <c r="AC18" s="402"/>
      <c r="AD18" s="403"/>
      <c r="AE18" s="404"/>
      <c r="AF18" s="402"/>
      <c r="AG18" s="403"/>
      <c r="AH18" s="406"/>
    </row>
    <row r="19">
      <c r="A19" s="302" t="s">
        <v>132</v>
      </c>
      <c r="B19" s="402"/>
      <c r="C19" s="403"/>
      <c r="D19" s="404"/>
      <c r="E19" s="402"/>
      <c r="F19" s="403"/>
      <c r="G19" s="404" t="str">
        <f t="shared" si="3"/>
        <v/>
      </c>
      <c r="H19" s="402" t="str">
        <f t="shared" ref="H19:I19" si="38">IF(B19+E19=0,"",B19+E19)</f>
        <v/>
      </c>
      <c r="I19" s="403" t="str">
        <f t="shared" si="38"/>
        <v/>
      </c>
      <c r="J19" s="406" t="str">
        <f t="shared" si="5"/>
        <v/>
      </c>
      <c r="K19" s="406">
        <f t="shared" si="6"/>
        <v>1.88</v>
      </c>
      <c r="M19" s="302" t="s">
        <v>132</v>
      </c>
      <c r="N19" s="402"/>
      <c r="O19" s="403"/>
      <c r="P19" s="408" t="str">
        <f t="shared" si="20"/>
        <v/>
      </c>
      <c r="Q19" s="402">
        <v>1.0</v>
      </c>
      <c r="R19" s="403">
        <v>1.88</v>
      </c>
      <c r="S19" s="404">
        <f t="shared" si="21"/>
        <v>1.88</v>
      </c>
      <c r="T19" s="402">
        <f t="shared" ref="T19:U19" si="39">IF(N19+Q19=0,"",N19+Q19)</f>
        <v>1</v>
      </c>
      <c r="U19" s="403">
        <f t="shared" si="39"/>
        <v>1.88</v>
      </c>
      <c r="V19" s="406">
        <f t="shared" si="23"/>
        <v>1.88</v>
      </c>
      <c r="W19" s="406" t="str">
        <f t="shared" si="24"/>
        <v/>
      </c>
      <c r="Y19" s="302" t="s">
        <v>132</v>
      </c>
      <c r="Z19" s="402"/>
      <c r="AA19" s="403"/>
      <c r="AB19" s="408"/>
      <c r="AC19" s="402"/>
      <c r="AD19" s="403"/>
      <c r="AE19" s="404"/>
      <c r="AF19" s="402"/>
      <c r="AG19" s="403"/>
      <c r="AH19" s="406"/>
    </row>
    <row r="20">
      <c r="A20" s="302" t="s">
        <v>133</v>
      </c>
      <c r="B20" s="402"/>
      <c r="C20" s="402"/>
      <c r="D20" s="404"/>
      <c r="E20" s="402"/>
      <c r="F20" s="402"/>
      <c r="G20" s="404" t="str">
        <f t="shared" si="3"/>
        <v/>
      </c>
      <c r="H20" s="402" t="str">
        <f t="shared" ref="H20:I20" si="40">IF(B20+E20=0,"",B20+E20)</f>
        <v/>
      </c>
      <c r="I20" s="403" t="str">
        <f t="shared" si="40"/>
        <v/>
      </c>
      <c r="J20" s="406" t="str">
        <f t="shared" si="5"/>
        <v/>
      </c>
      <c r="K20" s="406">
        <f t="shared" si="6"/>
        <v>5.8</v>
      </c>
      <c r="M20" s="302" t="s">
        <v>133</v>
      </c>
      <c r="N20" s="402">
        <v>1.0</v>
      </c>
      <c r="O20" s="402">
        <v>5.8</v>
      </c>
      <c r="P20" s="402">
        <f t="shared" si="20"/>
        <v>5.8</v>
      </c>
      <c r="Q20" s="402"/>
      <c r="R20" s="402"/>
      <c r="S20" s="402" t="str">
        <f t="shared" si="21"/>
        <v/>
      </c>
      <c r="T20" s="402">
        <f t="shared" ref="T20:U20" si="41">IF(N20+Q20=0,"",N20+Q20)</f>
        <v>1</v>
      </c>
      <c r="U20" s="402">
        <f t="shared" si="41"/>
        <v>5.8</v>
      </c>
      <c r="V20" s="409">
        <f t="shared" si="23"/>
        <v>5.8</v>
      </c>
      <c r="W20" s="409" t="str">
        <f t="shared" si="24"/>
        <v/>
      </c>
      <c r="Y20" s="302" t="s">
        <v>133</v>
      </c>
      <c r="Z20" s="402"/>
      <c r="AA20" s="402"/>
      <c r="AB20" s="402"/>
      <c r="AC20" s="402"/>
      <c r="AD20" s="402"/>
      <c r="AE20" s="402"/>
      <c r="AF20" s="402"/>
      <c r="AG20" s="402"/>
      <c r="AH20" s="409"/>
    </row>
    <row r="21" ht="15.75" customHeight="1">
      <c r="A21" s="302" t="s">
        <v>134</v>
      </c>
      <c r="B21" s="402">
        <v>1.0</v>
      </c>
      <c r="C21" s="402">
        <v>0.21</v>
      </c>
      <c r="D21" s="404">
        <v>9.081333333333333</v>
      </c>
      <c r="E21" s="402">
        <v>2.0</v>
      </c>
      <c r="F21" s="402">
        <v>1.27</v>
      </c>
      <c r="G21" s="404">
        <f t="shared" si="3"/>
        <v>0.635</v>
      </c>
      <c r="H21" s="402">
        <f t="shared" ref="H21:I21" si="42">IF(B21+E21=0,"",B21+E21)</f>
        <v>3</v>
      </c>
      <c r="I21" s="403">
        <f t="shared" si="42"/>
        <v>1.48</v>
      </c>
      <c r="J21" s="406">
        <f t="shared" si="5"/>
        <v>0.4933333333</v>
      </c>
      <c r="K21" s="406" t="str">
        <f t="shared" si="6"/>
        <v/>
      </c>
      <c r="M21" s="302" t="s">
        <v>134</v>
      </c>
      <c r="N21" s="402"/>
      <c r="O21" s="402"/>
      <c r="P21" s="402"/>
      <c r="Q21" s="402"/>
      <c r="R21" s="402"/>
      <c r="S21" s="402"/>
      <c r="T21" s="402"/>
      <c r="U21" s="402"/>
      <c r="V21" s="409"/>
      <c r="W21" s="409"/>
      <c r="Y21" s="302" t="s">
        <v>134</v>
      </c>
      <c r="Z21" s="402"/>
      <c r="AA21" s="402"/>
      <c r="AB21" s="402"/>
      <c r="AC21" s="402"/>
      <c r="AD21" s="402"/>
      <c r="AE21" s="402"/>
      <c r="AF21" s="402"/>
      <c r="AG21" s="402"/>
      <c r="AH21" s="409"/>
    </row>
    <row r="22" ht="15.75" customHeight="1">
      <c r="A22" s="302" t="s">
        <v>135</v>
      </c>
      <c r="B22" s="402">
        <v>8.0</v>
      </c>
      <c r="C22" s="403">
        <v>28.62333333333334</v>
      </c>
      <c r="D22" s="404">
        <v>10.009743589743595</v>
      </c>
      <c r="E22" s="402">
        <v>3.0</v>
      </c>
      <c r="F22" s="403">
        <v>4.775</v>
      </c>
      <c r="G22" s="404">
        <f t="shared" si="3"/>
        <v>1.591666667</v>
      </c>
      <c r="H22" s="402">
        <f t="shared" ref="H22:I22" si="43">IF(B22+E22=0,"",B22+E22)</f>
        <v>11</v>
      </c>
      <c r="I22" s="403">
        <f t="shared" si="43"/>
        <v>33.39833333</v>
      </c>
      <c r="J22" s="406">
        <f t="shared" si="5"/>
        <v>3.036212121</v>
      </c>
      <c r="K22" s="406">
        <f t="shared" si="6"/>
        <v>1.048088016</v>
      </c>
      <c r="M22" s="302" t="s">
        <v>135</v>
      </c>
      <c r="N22" s="402">
        <v>7.0</v>
      </c>
      <c r="O22" s="403">
        <v>9.495880162491533</v>
      </c>
      <c r="P22" s="408">
        <f t="shared" ref="P22:P24" si="46">IF(N22=0,"",O22/N22)</f>
        <v>1.356554309</v>
      </c>
      <c r="Q22" s="402">
        <v>3.0</v>
      </c>
      <c r="R22" s="403">
        <v>0.9849999999999999</v>
      </c>
      <c r="S22" s="404">
        <f t="shared" ref="S22:S24" si="47">IF(Q22=0,"",R22/Q22)</f>
        <v>0.3283333333</v>
      </c>
      <c r="T22" s="402">
        <f t="shared" ref="T22:U22" si="44">IF(N22+Q22=0,"",N22+Q22)</f>
        <v>10</v>
      </c>
      <c r="U22" s="403">
        <f t="shared" si="44"/>
        <v>10.48088016</v>
      </c>
      <c r="V22" s="406">
        <f t="shared" ref="V22:V24" si="49">IF(T22="","",U22/T22)</f>
        <v>1.048088016</v>
      </c>
      <c r="W22" s="406">
        <f t="shared" ref="W22:W24" si="50">IF(ISBLANK(AH22),"",AH22)</f>
        <v>2.8475</v>
      </c>
      <c r="Y22" s="302" t="s">
        <v>135</v>
      </c>
      <c r="Z22" s="402">
        <v>2.0</v>
      </c>
      <c r="AA22" s="403">
        <v>7.57</v>
      </c>
      <c r="AB22" s="408">
        <f t="shared" ref="AB22:AB24" si="51">AA22/Z22</f>
        <v>3.785</v>
      </c>
      <c r="AC22" s="402">
        <v>2.0</v>
      </c>
      <c r="AD22" s="403">
        <v>3.8200000000000003</v>
      </c>
      <c r="AE22" s="404">
        <f t="shared" ref="AE22:AE24" si="52">AD22/AC22</f>
        <v>1.91</v>
      </c>
      <c r="AF22" s="402">
        <v>4.0</v>
      </c>
      <c r="AG22" s="403">
        <v>11.39</v>
      </c>
      <c r="AH22" s="406">
        <f t="shared" ref="AH22:AH24" si="53">AG22/AF22</f>
        <v>2.8475</v>
      </c>
    </row>
    <row r="23" ht="15.75" customHeight="1">
      <c r="A23" s="302" t="s">
        <v>136</v>
      </c>
      <c r="B23" s="402">
        <v>10.0</v>
      </c>
      <c r="C23" s="403">
        <v>41.8</v>
      </c>
      <c r="D23" s="404"/>
      <c r="E23" s="402">
        <v>1.0</v>
      </c>
      <c r="F23" s="403">
        <v>0.2</v>
      </c>
      <c r="G23" s="404">
        <f t="shared" si="3"/>
        <v>0.2</v>
      </c>
      <c r="H23" s="402">
        <f t="shared" ref="H23:I23" si="45">IF(B23+E23=0,"",B23+E23)</f>
        <v>11</v>
      </c>
      <c r="I23" s="403">
        <f t="shared" si="45"/>
        <v>42</v>
      </c>
      <c r="J23" s="406">
        <f t="shared" si="5"/>
        <v>3.818181818</v>
      </c>
      <c r="K23" s="406">
        <f t="shared" si="6"/>
        <v>2.467429972</v>
      </c>
      <c r="M23" s="302" t="s">
        <v>136</v>
      </c>
      <c r="N23" s="402">
        <v>11.0</v>
      </c>
      <c r="O23" s="403">
        <v>30.33901960784314</v>
      </c>
      <c r="P23" s="408">
        <f t="shared" si="46"/>
        <v>2.758092692</v>
      </c>
      <c r="Q23" s="402">
        <v>3.0</v>
      </c>
      <c r="R23" s="403">
        <v>4.205</v>
      </c>
      <c r="S23" s="404">
        <f t="shared" si="47"/>
        <v>1.401666667</v>
      </c>
      <c r="T23" s="402">
        <f t="shared" ref="T23:U23" si="48">IF(N23+Q23=0,"",N23+Q23)</f>
        <v>14</v>
      </c>
      <c r="U23" s="403">
        <f t="shared" si="48"/>
        <v>34.54401961</v>
      </c>
      <c r="V23" s="406">
        <f t="shared" si="49"/>
        <v>2.467429972</v>
      </c>
      <c r="W23" s="406">
        <f t="shared" si="50"/>
        <v>6.598692714</v>
      </c>
      <c r="Y23" s="302" t="s">
        <v>136</v>
      </c>
      <c r="Z23" s="402">
        <v>4.0</v>
      </c>
      <c r="AA23" s="403">
        <v>35.79</v>
      </c>
      <c r="AB23" s="408">
        <f t="shared" si="51"/>
        <v>8.9475</v>
      </c>
      <c r="AC23" s="402">
        <v>3.0</v>
      </c>
      <c r="AD23" s="403">
        <v>10.400849</v>
      </c>
      <c r="AE23" s="404">
        <f t="shared" si="52"/>
        <v>3.466949667</v>
      </c>
      <c r="AF23" s="402">
        <v>7.0</v>
      </c>
      <c r="AG23" s="403">
        <v>46.190849</v>
      </c>
      <c r="AH23" s="406">
        <f t="shared" si="53"/>
        <v>6.598692714</v>
      </c>
    </row>
    <row r="24" ht="15.75" customHeight="1">
      <c r="A24" s="302" t="s">
        <v>137</v>
      </c>
      <c r="B24" s="402">
        <v>29.0</v>
      </c>
      <c r="C24" s="403">
        <v>128.59036666666665</v>
      </c>
      <c r="D24" s="404"/>
      <c r="E24" s="402">
        <v>10.0</v>
      </c>
      <c r="F24" s="403">
        <v>50.930166666666665</v>
      </c>
      <c r="G24" s="404">
        <f t="shared" si="3"/>
        <v>5.093016667</v>
      </c>
      <c r="H24" s="402">
        <f t="shared" ref="H24:I24" si="54">IF(B24+E24=0,"",B24+E24)</f>
        <v>39</v>
      </c>
      <c r="I24" s="403">
        <f t="shared" si="54"/>
        <v>179.5205333</v>
      </c>
      <c r="J24" s="406">
        <f t="shared" si="5"/>
        <v>4.603090598</v>
      </c>
      <c r="K24" s="406">
        <f t="shared" si="6"/>
        <v>4.098759259</v>
      </c>
      <c r="M24" s="302" t="s">
        <v>137</v>
      </c>
      <c r="N24" s="402">
        <v>26.0</v>
      </c>
      <c r="O24" s="403">
        <v>100.10166666666667</v>
      </c>
      <c r="P24" s="408">
        <f t="shared" si="46"/>
        <v>3.850064103</v>
      </c>
      <c r="Q24" s="402">
        <v>10.0</v>
      </c>
      <c r="R24" s="403">
        <v>47.45366666666666</v>
      </c>
      <c r="S24" s="404">
        <f t="shared" si="47"/>
        <v>4.745366667</v>
      </c>
      <c r="T24" s="402">
        <f t="shared" ref="T24:U24" si="55">IF(N24+Q24=0,"",N24+Q24)</f>
        <v>36</v>
      </c>
      <c r="U24" s="403">
        <f t="shared" si="55"/>
        <v>147.5553333</v>
      </c>
      <c r="V24" s="406">
        <f t="shared" si="49"/>
        <v>4.098759259</v>
      </c>
      <c r="W24" s="406">
        <f t="shared" si="50"/>
        <v>4.6724</v>
      </c>
      <c r="Y24" s="302" t="s">
        <v>137</v>
      </c>
      <c r="Z24" s="402">
        <v>5.0</v>
      </c>
      <c r="AA24" s="403">
        <v>35.58654</v>
      </c>
      <c r="AB24" s="408">
        <f t="shared" si="51"/>
        <v>7.117308</v>
      </c>
      <c r="AC24" s="402">
        <v>7.0</v>
      </c>
      <c r="AD24" s="403">
        <v>20.48226</v>
      </c>
      <c r="AE24" s="404">
        <f t="shared" si="52"/>
        <v>2.926037143</v>
      </c>
      <c r="AF24" s="402">
        <v>12.0</v>
      </c>
      <c r="AG24" s="403">
        <v>56.06879999999999</v>
      </c>
      <c r="AH24" s="406">
        <f t="shared" si="53"/>
        <v>4.6724</v>
      </c>
    </row>
    <row r="25" ht="15.75" customHeight="1">
      <c r="A25" s="302" t="s">
        <v>138</v>
      </c>
      <c r="B25" s="402">
        <v>1.0</v>
      </c>
      <c r="C25" s="403">
        <v>1.4</v>
      </c>
      <c r="D25" s="404"/>
      <c r="E25" s="402"/>
      <c r="F25" s="403"/>
      <c r="G25" s="404" t="str">
        <f t="shared" si="3"/>
        <v/>
      </c>
      <c r="H25" s="402">
        <f t="shared" ref="H25:I25" si="56">IF(B25+E25=0,"",B25+E25)</f>
        <v>1</v>
      </c>
      <c r="I25" s="403">
        <f t="shared" si="56"/>
        <v>1.4</v>
      </c>
      <c r="J25" s="406">
        <f t="shared" si="5"/>
        <v>1.4</v>
      </c>
      <c r="K25" s="406" t="str">
        <f t="shared" si="6"/>
        <v/>
      </c>
      <c r="M25" s="302" t="s">
        <v>138</v>
      </c>
      <c r="N25" s="402"/>
      <c r="O25" s="403"/>
      <c r="P25" s="408"/>
      <c r="Q25" s="402"/>
      <c r="R25" s="403"/>
      <c r="S25" s="404"/>
      <c r="T25" s="402"/>
      <c r="U25" s="403"/>
      <c r="V25" s="406"/>
      <c r="W25" s="406"/>
      <c r="Y25" s="302" t="s">
        <v>138</v>
      </c>
      <c r="Z25" s="402"/>
      <c r="AA25" s="403"/>
      <c r="AB25" s="408"/>
      <c r="AC25" s="402"/>
      <c r="AD25" s="403"/>
      <c r="AE25" s="404"/>
      <c r="AF25" s="402"/>
      <c r="AG25" s="403"/>
      <c r="AH25" s="406"/>
    </row>
    <row r="26" ht="15.75" customHeight="1">
      <c r="A26" s="302" t="s">
        <v>139</v>
      </c>
      <c r="B26" s="402"/>
      <c r="C26" s="403"/>
      <c r="D26" s="404"/>
      <c r="E26" s="402">
        <v>1.0</v>
      </c>
      <c r="F26" s="403">
        <v>3.81</v>
      </c>
      <c r="G26" s="404">
        <f t="shared" si="3"/>
        <v>3.81</v>
      </c>
      <c r="H26" s="402">
        <f t="shared" ref="H26:I26" si="57">IF(B26+E26=0,"",B26+E26)</f>
        <v>1</v>
      </c>
      <c r="I26" s="403">
        <f t="shared" si="57"/>
        <v>3.81</v>
      </c>
      <c r="J26" s="406">
        <f t="shared" si="5"/>
        <v>3.81</v>
      </c>
      <c r="K26" s="406" t="str">
        <f t="shared" si="6"/>
        <v/>
      </c>
      <c r="M26" s="302" t="s">
        <v>139</v>
      </c>
      <c r="N26" s="402"/>
      <c r="O26" s="403"/>
      <c r="P26" s="408"/>
      <c r="Q26" s="402"/>
      <c r="R26" s="403"/>
      <c r="S26" s="404"/>
      <c r="T26" s="402"/>
      <c r="U26" s="403"/>
      <c r="V26" s="406"/>
      <c r="W26" s="406"/>
      <c r="Y26" s="302" t="s">
        <v>139</v>
      </c>
      <c r="Z26" s="402"/>
      <c r="AA26" s="403"/>
      <c r="AB26" s="408"/>
      <c r="AC26" s="402"/>
      <c r="AD26" s="403"/>
      <c r="AE26" s="404"/>
      <c r="AF26" s="402"/>
      <c r="AG26" s="403"/>
      <c r="AH26" s="406"/>
    </row>
    <row r="27" ht="15.75" customHeight="1">
      <c r="A27" s="302" t="s">
        <v>140</v>
      </c>
      <c r="B27" s="402"/>
      <c r="C27" s="403"/>
      <c r="D27" s="404"/>
      <c r="E27" s="402">
        <v>1.0</v>
      </c>
      <c r="F27" s="403">
        <v>4.37</v>
      </c>
      <c r="G27" s="404">
        <f t="shared" si="3"/>
        <v>4.37</v>
      </c>
      <c r="H27" s="402">
        <f t="shared" ref="H27:I27" si="58">IF(B27+E27=0,"",B27+E27)</f>
        <v>1</v>
      </c>
      <c r="I27" s="403">
        <f t="shared" si="58"/>
        <v>4.37</v>
      </c>
      <c r="J27" s="406">
        <f t="shared" si="5"/>
        <v>4.37</v>
      </c>
      <c r="K27" s="406" t="str">
        <f t="shared" si="6"/>
        <v/>
      </c>
      <c r="M27" s="302" t="s">
        <v>140</v>
      </c>
      <c r="N27" s="402"/>
      <c r="O27" s="403"/>
      <c r="P27" s="408"/>
      <c r="Q27" s="402"/>
      <c r="R27" s="403"/>
      <c r="S27" s="404"/>
      <c r="T27" s="402"/>
      <c r="U27" s="403"/>
      <c r="V27" s="406"/>
      <c r="W27" s="406"/>
      <c r="Y27" s="302" t="s">
        <v>140</v>
      </c>
      <c r="Z27" s="402"/>
      <c r="AA27" s="403"/>
      <c r="AB27" s="408"/>
      <c r="AC27" s="402"/>
      <c r="AD27" s="403"/>
      <c r="AE27" s="404"/>
      <c r="AF27" s="402"/>
      <c r="AG27" s="403"/>
      <c r="AH27" s="406"/>
    </row>
    <row r="28" ht="15.75" customHeight="1">
      <c r="A28" s="302" t="s">
        <v>141</v>
      </c>
      <c r="B28" s="402">
        <v>8.0</v>
      </c>
      <c r="C28" s="403">
        <v>30.78545315554149</v>
      </c>
      <c r="D28" s="404"/>
      <c r="E28" s="402">
        <v>1.0</v>
      </c>
      <c r="F28" s="403">
        <v>6.11</v>
      </c>
      <c r="G28" s="404">
        <f t="shared" si="3"/>
        <v>6.11</v>
      </c>
      <c r="H28" s="402">
        <f t="shared" ref="H28:I28" si="59">IF(B28+E28=0,"",B28+E28)</f>
        <v>9</v>
      </c>
      <c r="I28" s="403">
        <f t="shared" si="59"/>
        <v>36.89545316</v>
      </c>
      <c r="J28" s="406">
        <f t="shared" si="5"/>
        <v>4.099494795</v>
      </c>
      <c r="K28" s="406">
        <f t="shared" si="6"/>
        <v>2.093333333</v>
      </c>
      <c r="M28" s="302" t="s">
        <v>141</v>
      </c>
      <c r="N28" s="402">
        <v>2.0</v>
      </c>
      <c r="O28" s="403">
        <v>0.68</v>
      </c>
      <c r="P28" s="408">
        <f t="shared" ref="P28:P29" si="62">IF(N28=0,"",O28/N28)</f>
        <v>0.34</v>
      </c>
      <c r="Q28" s="402">
        <v>1.0</v>
      </c>
      <c r="R28" s="403">
        <v>5.6</v>
      </c>
      <c r="S28" s="404">
        <f t="shared" ref="S28:S29" si="63">IF(Q28=0,"",R28/Q28)</f>
        <v>5.6</v>
      </c>
      <c r="T28" s="402">
        <f t="shared" ref="T28:U28" si="60">IF(N28+Q28=0,"",N28+Q28)</f>
        <v>3</v>
      </c>
      <c r="U28" s="403">
        <f t="shared" si="60"/>
        <v>6.28</v>
      </c>
      <c r="V28" s="406">
        <f t="shared" ref="V28:V29" si="65">IF(T28="","",U28/T28)</f>
        <v>2.093333333</v>
      </c>
      <c r="W28" s="406">
        <f t="shared" ref="W28:W29" si="66">IF(ISBLANK(AH28),"",AH28)</f>
        <v>12.845</v>
      </c>
      <c r="Y28" s="302" t="s">
        <v>141</v>
      </c>
      <c r="Z28" s="402">
        <v>1.0</v>
      </c>
      <c r="AA28" s="403">
        <v>12.845</v>
      </c>
      <c r="AB28" s="408">
        <f t="shared" ref="AB28:AB29" si="67">AA28/Z28</f>
        <v>12.845</v>
      </c>
      <c r="AC28" s="402"/>
      <c r="AD28" s="403"/>
      <c r="AE28" s="404"/>
      <c r="AF28" s="402">
        <v>1.0</v>
      </c>
      <c r="AG28" s="403">
        <v>12.845</v>
      </c>
      <c r="AH28" s="406">
        <f t="shared" ref="AH28:AH29" si="68">AG28/AF28</f>
        <v>12.845</v>
      </c>
    </row>
    <row r="29" ht="15.75" customHeight="1">
      <c r="A29" s="302" t="s">
        <v>142</v>
      </c>
      <c r="B29" s="402">
        <v>33.0</v>
      </c>
      <c r="C29" s="403">
        <v>162.7279761904762</v>
      </c>
      <c r="D29" s="404">
        <v>0.21</v>
      </c>
      <c r="E29" s="402">
        <v>39.0</v>
      </c>
      <c r="F29" s="403">
        <v>274.53002645771807</v>
      </c>
      <c r="G29" s="404">
        <f t="shared" si="3"/>
        <v>7.039231448</v>
      </c>
      <c r="H29" s="402">
        <f t="shared" ref="H29:I29" si="61">IF(B29+E29=0,"",B29+E29)</f>
        <v>72</v>
      </c>
      <c r="I29" s="403">
        <f t="shared" si="61"/>
        <v>437.2580026</v>
      </c>
      <c r="J29" s="406">
        <f t="shared" si="5"/>
        <v>6.073027815</v>
      </c>
      <c r="K29" s="406">
        <f t="shared" si="6"/>
        <v>5.854899009</v>
      </c>
      <c r="M29" s="302" t="s">
        <v>142</v>
      </c>
      <c r="N29" s="402">
        <v>28.0</v>
      </c>
      <c r="O29" s="403">
        <v>137.36750000000006</v>
      </c>
      <c r="P29" s="408">
        <f t="shared" si="62"/>
        <v>4.905982143</v>
      </c>
      <c r="Q29" s="402">
        <v>35.0</v>
      </c>
      <c r="R29" s="403">
        <v>231.49113756882912</v>
      </c>
      <c r="S29" s="404">
        <f t="shared" si="63"/>
        <v>6.614032502</v>
      </c>
      <c r="T29" s="402">
        <f t="shared" ref="T29:U29" si="64">IF(N29+Q29=0,"",N29+Q29)</f>
        <v>63</v>
      </c>
      <c r="U29" s="403">
        <f t="shared" si="64"/>
        <v>368.8586376</v>
      </c>
      <c r="V29" s="406">
        <f t="shared" si="65"/>
        <v>5.854899009</v>
      </c>
      <c r="W29" s="406">
        <f t="shared" si="66"/>
        <v>7.661204577</v>
      </c>
      <c r="Y29" s="302" t="s">
        <v>142</v>
      </c>
      <c r="Z29" s="402">
        <v>17.0</v>
      </c>
      <c r="AA29" s="403">
        <v>105.83565800000001</v>
      </c>
      <c r="AB29" s="408">
        <f t="shared" si="67"/>
        <v>6.225626941</v>
      </c>
      <c r="AC29" s="402">
        <v>35.0</v>
      </c>
      <c r="AD29" s="403">
        <v>292.5469799999999</v>
      </c>
      <c r="AE29" s="404">
        <f>AD29/AC29</f>
        <v>8.358485143</v>
      </c>
      <c r="AF29" s="402">
        <v>52.0</v>
      </c>
      <c r="AG29" s="403">
        <v>398.38263799999993</v>
      </c>
      <c r="AH29" s="406">
        <f t="shared" si="68"/>
        <v>7.661204577</v>
      </c>
    </row>
    <row r="30" ht="15.75" customHeight="1">
      <c r="A30" s="302" t="s">
        <v>143</v>
      </c>
      <c r="B30" s="402">
        <v>1.0</v>
      </c>
      <c r="C30" s="403">
        <v>3.92</v>
      </c>
      <c r="D30" s="404">
        <v>3.5779166666666673</v>
      </c>
      <c r="E30" s="402"/>
      <c r="F30" s="403"/>
      <c r="G30" s="404" t="str">
        <f t="shared" si="3"/>
        <v/>
      </c>
      <c r="H30" s="402">
        <f t="shared" ref="H30:I30" si="69">IF(B30+E30=0,"",B30+E30)</f>
        <v>1</v>
      </c>
      <c r="I30" s="403">
        <f t="shared" si="69"/>
        <v>3.92</v>
      </c>
      <c r="J30" s="406">
        <f t="shared" si="5"/>
        <v>3.92</v>
      </c>
      <c r="K30" s="406" t="str">
        <f t="shared" si="6"/>
        <v/>
      </c>
      <c r="M30" s="302" t="s">
        <v>143</v>
      </c>
      <c r="N30" s="402"/>
      <c r="O30" s="403"/>
      <c r="P30" s="408"/>
      <c r="Q30" s="402"/>
      <c r="R30" s="403"/>
      <c r="S30" s="404"/>
      <c r="T30" s="402"/>
      <c r="U30" s="403"/>
      <c r="V30" s="406"/>
      <c r="W30" s="406"/>
      <c r="Y30" s="302" t="s">
        <v>143</v>
      </c>
      <c r="Z30" s="402"/>
      <c r="AA30" s="403"/>
      <c r="AB30" s="408"/>
      <c r="AC30" s="402"/>
      <c r="AD30" s="403"/>
      <c r="AE30" s="404"/>
      <c r="AF30" s="402"/>
      <c r="AG30" s="403"/>
      <c r="AH30" s="406"/>
    </row>
    <row r="31" ht="15.75" customHeight="1">
      <c r="A31" s="302" t="s">
        <v>144</v>
      </c>
      <c r="B31" s="402"/>
      <c r="C31" s="403"/>
      <c r="D31" s="404"/>
      <c r="E31" s="402"/>
      <c r="F31" s="403"/>
      <c r="G31" s="404" t="str">
        <f t="shared" si="3"/>
        <v/>
      </c>
      <c r="H31" s="402" t="str">
        <f t="shared" ref="H31:I31" si="70">IF(B31+E31=0,"",B31+E31)</f>
        <v/>
      </c>
      <c r="I31" s="403" t="str">
        <f t="shared" si="70"/>
        <v/>
      </c>
      <c r="J31" s="406" t="str">
        <f t="shared" si="5"/>
        <v/>
      </c>
      <c r="K31" s="406" t="str">
        <f t="shared" si="6"/>
        <v/>
      </c>
      <c r="M31" s="302" t="s">
        <v>144</v>
      </c>
      <c r="N31" s="402"/>
      <c r="O31" s="403"/>
      <c r="P31" s="408" t="str">
        <f t="shared" ref="P31:P49" si="73">IF(N31=0,"",O31/N31)</f>
        <v/>
      </c>
      <c r="Q31" s="402"/>
      <c r="R31" s="403"/>
      <c r="S31" s="404" t="str">
        <f t="shared" ref="S31:S49" si="74">IF(Q31=0,"",R31/Q31)</f>
        <v/>
      </c>
      <c r="T31" s="402" t="str">
        <f t="shared" ref="T31:U31" si="71">IF(N31+Q31=0,"",N31+Q31)</f>
        <v/>
      </c>
      <c r="U31" s="403" t="str">
        <f t="shared" si="71"/>
        <v/>
      </c>
      <c r="V31" s="406" t="str">
        <f t="shared" ref="V31:V49" si="76">IF(T31="","",U31/T31)</f>
        <v/>
      </c>
      <c r="W31" s="406">
        <f t="shared" ref="W31:W49" si="77">IF(ISBLANK(AH31),"",AH31)</f>
        <v>1.03</v>
      </c>
      <c r="Y31" s="302" t="s">
        <v>144</v>
      </c>
      <c r="Z31" s="402">
        <v>1.0</v>
      </c>
      <c r="AA31" s="403">
        <v>1.03</v>
      </c>
      <c r="AB31" s="408">
        <f>AA31/Z31</f>
        <v>1.03</v>
      </c>
      <c r="AC31" s="402"/>
      <c r="AD31" s="403"/>
      <c r="AE31" s="404"/>
      <c r="AF31" s="402">
        <v>1.0</v>
      </c>
      <c r="AG31" s="403">
        <v>1.03</v>
      </c>
      <c r="AH31" s="406">
        <f>AG31/AF31</f>
        <v>1.03</v>
      </c>
    </row>
    <row r="32" ht="15.75" customHeight="1">
      <c r="A32" s="302" t="s">
        <v>145</v>
      </c>
      <c r="B32" s="402"/>
      <c r="C32" s="402"/>
      <c r="D32" s="404">
        <v>4.18</v>
      </c>
      <c r="E32" s="402">
        <v>1.0</v>
      </c>
      <c r="F32" s="402">
        <v>4.785</v>
      </c>
      <c r="G32" s="404">
        <f t="shared" si="3"/>
        <v>4.785</v>
      </c>
      <c r="H32" s="402">
        <f t="shared" ref="H32:I32" si="72">IF(B32+E32=0,"",B32+E32)</f>
        <v>1</v>
      </c>
      <c r="I32" s="403">
        <f t="shared" si="72"/>
        <v>4.785</v>
      </c>
      <c r="J32" s="406">
        <f t="shared" si="5"/>
        <v>4.785</v>
      </c>
      <c r="K32" s="406">
        <f t="shared" si="6"/>
        <v>0.17</v>
      </c>
      <c r="M32" s="302" t="s">
        <v>145</v>
      </c>
      <c r="N32" s="402">
        <v>1.0</v>
      </c>
      <c r="O32" s="402">
        <v>0.17</v>
      </c>
      <c r="P32" s="402">
        <f t="shared" si="73"/>
        <v>0.17</v>
      </c>
      <c r="Q32" s="402"/>
      <c r="R32" s="402"/>
      <c r="S32" s="402" t="str">
        <f t="shared" si="74"/>
        <v/>
      </c>
      <c r="T32" s="402">
        <f t="shared" ref="T32:U32" si="75">IF(N32+Q32=0,"",N32+Q32)</f>
        <v>1</v>
      </c>
      <c r="U32" s="402">
        <f t="shared" si="75"/>
        <v>0.17</v>
      </c>
      <c r="V32" s="409">
        <f t="shared" si="76"/>
        <v>0.17</v>
      </c>
      <c r="W32" s="409" t="str">
        <f t="shared" si="77"/>
        <v/>
      </c>
      <c r="Y32" s="302" t="s">
        <v>145</v>
      </c>
      <c r="Z32" s="402"/>
      <c r="AA32" s="402"/>
      <c r="AB32" s="402"/>
      <c r="AC32" s="402"/>
      <c r="AD32" s="402"/>
      <c r="AE32" s="402"/>
      <c r="AF32" s="402"/>
      <c r="AG32" s="402"/>
      <c r="AH32" s="409"/>
    </row>
    <row r="33" ht="15.75" customHeight="1">
      <c r="A33" s="302" t="s">
        <v>146</v>
      </c>
      <c r="B33" s="402">
        <v>3.0</v>
      </c>
      <c r="C33" s="403">
        <v>5.34</v>
      </c>
      <c r="D33" s="404">
        <v>4.4341505747126435</v>
      </c>
      <c r="E33" s="402">
        <v>4.0</v>
      </c>
      <c r="F33" s="403">
        <v>15.99</v>
      </c>
      <c r="G33" s="404">
        <f t="shared" si="3"/>
        <v>3.9975</v>
      </c>
      <c r="H33" s="402">
        <f t="shared" ref="H33:I33" si="78">IF(B33+E33=0,"",B33+E33)</f>
        <v>7</v>
      </c>
      <c r="I33" s="403">
        <f t="shared" si="78"/>
        <v>21.33</v>
      </c>
      <c r="J33" s="406">
        <f t="shared" si="5"/>
        <v>3.047142857</v>
      </c>
      <c r="K33" s="406">
        <f t="shared" si="6"/>
        <v>2.437222222</v>
      </c>
      <c r="M33" s="302" t="s">
        <v>146</v>
      </c>
      <c r="N33" s="402">
        <v>1.0</v>
      </c>
      <c r="O33" s="403">
        <v>3.6</v>
      </c>
      <c r="P33" s="408">
        <f t="shared" si="73"/>
        <v>3.6</v>
      </c>
      <c r="Q33" s="402">
        <v>5.0</v>
      </c>
      <c r="R33" s="403">
        <v>11.02333333333334</v>
      </c>
      <c r="S33" s="404">
        <f t="shared" si="74"/>
        <v>2.204666667</v>
      </c>
      <c r="T33" s="402">
        <f t="shared" ref="T33:U33" si="79">IF(N33+Q33=0,"",N33+Q33)</f>
        <v>6</v>
      </c>
      <c r="U33" s="403">
        <f t="shared" si="79"/>
        <v>14.62333333</v>
      </c>
      <c r="V33" s="406">
        <f t="shared" si="76"/>
        <v>2.437222222</v>
      </c>
      <c r="W33" s="406">
        <f t="shared" si="77"/>
        <v>8.323333333</v>
      </c>
      <c r="Y33" s="302" t="s">
        <v>146</v>
      </c>
      <c r="Z33" s="402">
        <v>1.0</v>
      </c>
      <c r="AA33" s="403">
        <v>3.6</v>
      </c>
      <c r="AB33" s="408">
        <f t="shared" ref="AB33:AB35" si="82">AA33/Z33</f>
        <v>3.6</v>
      </c>
      <c r="AC33" s="402">
        <v>2.0</v>
      </c>
      <c r="AD33" s="403">
        <v>21.37</v>
      </c>
      <c r="AE33" s="404">
        <f>AD33/AC33</f>
        <v>10.685</v>
      </c>
      <c r="AF33" s="402">
        <v>3.0</v>
      </c>
      <c r="AG33" s="403">
        <v>24.97</v>
      </c>
      <c r="AH33" s="406">
        <f t="shared" ref="AH33:AH35" si="83">AG33/AF33</f>
        <v>8.323333333</v>
      </c>
    </row>
    <row r="34" ht="15.75" customHeight="1">
      <c r="A34" s="302" t="s">
        <v>147</v>
      </c>
      <c r="B34" s="402">
        <v>8.0</v>
      </c>
      <c r="C34" s="403">
        <v>75.53333333333329</v>
      </c>
      <c r="D34" s="404">
        <v>1.4</v>
      </c>
      <c r="E34" s="402">
        <v>1.0</v>
      </c>
      <c r="F34" s="403">
        <v>5.42</v>
      </c>
      <c r="G34" s="404">
        <f t="shared" si="3"/>
        <v>5.42</v>
      </c>
      <c r="H34" s="402">
        <f t="shared" ref="H34:I34" si="80">IF(B34+E34=0,"",B34+E34)</f>
        <v>9</v>
      </c>
      <c r="I34" s="403">
        <f t="shared" si="80"/>
        <v>80.95333333</v>
      </c>
      <c r="J34" s="406">
        <f t="shared" si="5"/>
        <v>8.994814815</v>
      </c>
      <c r="K34" s="406">
        <f t="shared" si="6"/>
        <v>2.336</v>
      </c>
      <c r="M34" s="302" t="s">
        <v>147</v>
      </c>
      <c r="N34" s="402">
        <v>10.0</v>
      </c>
      <c r="O34" s="403">
        <v>29.651000000000003</v>
      </c>
      <c r="P34" s="408">
        <f t="shared" si="73"/>
        <v>2.9651</v>
      </c>
      <c r="Q34" s="402">
        <v>6.0</v>
      </c>
      <c r="R34" s="403">
        <v>7.725</v>
      </c>
      <c r="S34" s="404">
        <f t="shared" si="74"/>
        <v>1.2875</v>
      </c>
      <c r="T34" s="402">
        <f t="shared" ref="T34:U34" si="81">IF(N34+Q34=0,"",N34+Q34)</f>
        <v>16</v>
      </c>
      <c r="U34" s="403">
        <f t="shared" si="81"/>
        <v>37.376</v>
      </c>
      <c r="V34" s="406">
        <f t="shared" si="76"/>
        <v>2.336</v>
      </c>
      <c r="W34" s="406">
        <f t="shared" si="77"/>
        <v>3.7132</v>
      </c>
      <c r="Y34" s="302" t="s">
        <v>147</v>
      </c>
      <c r="Z34" s="402">
        <v>5.0</v>
      </c>
      <c r="AA34" s="403">
        <v>18.566000000000003</v>
      </c>
      <c r="AB34" s="408">
        <f t="shared" si="82"/>
        <v>3.7132</v>
      </c>
      <c r="AC34" s="402"/>
      <c r="AD34" s="403"/>
      <c r="AE34" s="404"/>
      <c r="AF34" s="402">
        <v>5.0</v>
      </c>
      <c r="AG34" s="403">
        <v>18.566000000000003</v>
      </c>
      <c r="AH34" s="406">
        <f t="shared" si="83"/>
        <v>3.7132</v>
      </c>
    </row>
    <row r="35" ht="15.75" customHeight="1">
      <c r="A35" s="302" t="s">
        <v>148</v>
      </c>
      <c r="B35" s="402">
        <v>4.0</v>
      </c>
      <c r="C35" s="403">
        <v>93.96666666666667</v>
      </c>
      <c r="D35" s="404" t="s">
        <v>195</v>
      </c>
      <c r="E35" s="402">
        <v>8.0</v>
      </c>
      <c r="F35" s="403">
        <v>25.44878923766816</v>
      </c>
      <c r="G35" s="404">
        <f t="shared" si="3"/>
        <v>3.181098655</v>
      </c>
      <c r="H35" s="402">
        <f t="shared" ref="H35:I35" si="84">IF(B35+E35=0,"",B35+E35)</f>
        <v>12</v>
      </c>
      <c r="I35" s="403">
        <f t="shared" si="84"/>
        <v>119.4154559</v>
      </c>
      <c r="J35" s="406">
        <f t="shared" si="5"/>
        <v>9.951287992</v>
      </c>
      <c r="K35" s="406">
        <f t="shared" si="6"/>
        <v>8.132132699</v>
      </c>
      <c r="M35" s="302" t="s">
        <v>148</v>
      </c>
      <c r="N35" s="402">
        <v>4.0</v>
      </c>
      <c r="O35" s="403">
        <v>94.7233333333333</v>
      </c>
      <c r="P35" s="408">
        <f t="shared" si="73"/>
        <v>23.68083333</v>
      </c>
      <c r="Q35" s="402">
        <v>10.0</v>
      </c>
      <c r="R35" s="403">
        <v>19.126524454271294</v>
      </c>
      <c r="S35" s="404">
        <f t="shared" si="74"/>
        <v>1.912652445</v>
      </c>
      <c r="T35" s="402">
        <f t="shared" ref="T35:U35" si="85">IF(N35+Q35=0,"",N35+Q35)</f>
        <v>14</v>
      </c>
      <c r="U35" s="403">
        <f t="shared" si="85"/>
        <v>113.8498578</v>
      </c>
      <c r="V35" s="406">
        <f t="shared" si="76"/>
        <v>8.132132699</v>
      </c>
      <c r="W35" s="406">
        <f t="shared" si="77"/>
        <v>12.01390638</v>
      </c>
      <c r="Y35" s="302" t="s">
        <v>148</v>
      </c>
      <c r="Z35" s="402">
        <v>6.0</v>
      </c>
      <c r="AA35" s="403">
        <v>120.293275</v>
      </c>
      <c r="AB35" s="408">
        <f t="shared" si="82"/>
        <v>20.04887917</v>
      </c>
      <c r="AC35" s="402">
        <v>7.0</v>
      </c>
      <c r="AD35" s="403">
        <v>35.887508</v>
      </c>
      <c r="AE35" s="404">
        <f>AD35/AC35</f>
        <v>5.126786857</v>
      </c>
      <c r="AF35" s="402">
        <v>13.0</v>
      </c>
      <c r="AG35" s="403">
        <v>156.18078299999996</v>
      </c>
      <c r="AH35" s="406">
        <f t="shared" si="83"/>
        <v>12.01390638</v>
      </c>
    </row>
    <row r="36" ht="15.75" customHeight="1">
      <c r="A36" s="302" t="s">
        <v>149</v>
      </c>
      <c r="B36" s="402"/>
      <c r="C36" s="403"/>
      <c r="D36" s="404"/>
      <c r="E36" s="402"/>
      <c r="F36" s="403"/>
      <c r="G36" s="404" t="str">
        <f t="shared" si="3"/>
        <v/>
      </c>
      <c r="H36" s="402" t="str">
        <f t="shared" ref="H36:I36" si="86">IF(B36+E36=0,"",B36+E36)</f>
        <v/>
      </c>
      <c r="I36" s="403" t="str">
        <f t="shared" si="86"/>
        <v/>
      </c>
      <c r="J36" s="406" t="str">
        <f t="shared" si="5"/>
        <v/>
      </c>
      <c r="K36" s="406">
        <f t="shared" si="6"/>
        <v>4.275</v>
      </c>
      <c r="M36" s="302" t="s">
        <v>149</v>
      </c>
      <c r="N36" s="402">
        <v>1.0</v>
      </c>
      <c r="O36" s="403">
        <v>1.05</v>
      </c>
      <c r="P36" s="408">
        <f t="shared" si="73"/>
        <v>1.05</v>
      </c>
      <c r="Q36" s="402">
        <v>1.0</v>
      </c>
      <c r="R36" s="403">
        <v>7.5</v>
      </c>
      <c r="S36" s="404">
        <f t="shared" si="74"/>
        <v>7.5</v>
      </c>
      <c r="T36" s="402">
        <f t="shared" ref="T36:U36" si="87">IF(N36+Q36=0,"",N36+Q36)</f>
        <v>2</v>
      </c>
      <c r="U36" s="403">
        <f t="shared" si="87"/>
        <v>8.55</v>
      </c>
      <c r="V36" s="406">
        <f t="shared" si="76"/>
        <v>4.275</v>
      </c>
      <c r="W36" s="406" t="str">
        <f t="shared" si="77"/>
        <v/>
      </c>
      <c r="Y36" s="302" t="s">
        <v>149</v>
      </c>
      <c r="Z36" s="402"/>
      <c r="AA36" s="403"/>
      <c r="AB36" s="408"/>
      <c r="AC36" s="402"/>
      <c r="AD36" s="403"/>
      <c r="AE36" s="404"/>
      <c r="AF36" s="402"/>
      <c r="AG36" s="403"/>
      <c r="AH36" s="406"/>
    </row>
    <row r="37" ht="15.75" customHeight="1">
      <c r="A37" s="302" t="s">
        <v>150</v>
      </c>
      <c r="B37" s="402"/>
      <c r="C37" s="403"/>
      <c r="D37" s="404" t="s">
        <v>195</v>
      </c>
      <c r="E37" s="402">
        <v>1.0</v>
      </c>
      <c r="F37" s="403">
        <v>17.74</v>
      </c>
      <c r="G37" s="404">
        <f t="shared" si="3"/>
        <v>17.74</v>
      </c>
      <c r="H37" s="402">
        <f t="shared" ref="H37:I37" si="88">IF(B37+E37=0,"",B37+E37)</f>
        <v>1</v>
      </c>
      <c r="I37" s="403">
        <f t="shared" si="88"/>
        <v>17.74</v>
      </c>
      <c r="J37" s="406">
        <f t="shared" si="5"/>
        <v>17.74</v>
      </c>
      <c r="K37" s="406">
        <f t="shared" si="6"/>
        <v>8.802840909</v>
      </c>
      <c r="M37" s="302" t="s">
        <v>150</v>
      </c>
      <c r="N37" s="402"/>
      <c r="O37" s="403"/>
      <c r="P37" s="408" t="str">
        <f t="shared" si="73"/>
        <v/>
      </c>
      <c r="Q37" s="402">
        <v>2.0</v>
      </c>
      <c r="R37" s="403">
        <v>17.605681818181818</v>
      </c>
      <c r="S37" s="404">
        <f t="shared" si="74"/>
        <v>8.802840909</v>
      </c>
      <c r="T37" s="402">
        <f t="shared" ref="T37:U37" si="89">IF(N37+Q37=0,"",N37+Q37)</f>
        <v>2</v>
      </c>
      <c r="U37" s="403">
        <f t="shared" si="89"/>
        <v>17.60568182</v>
      </c>
      <c r="V37" s="406">
        <f t="shared" si="76"/>
        <v>8.802840909</v>
      </c>
      <c r="W37" s="406" t="str">
        <f t="shared" si="77"/>
        <v/>
      </c>
      <c r="Y37" s="302" t="s">
        <v>150</v>
      </c>
      <c r="Z37" s="402"/>
      <c r="AA37" s="403"/>
      <c r="AB37" s="408"/>
      <c r="AC37" s="402"/>
      <c r="AD37" s="403"/>
      <c r="AE37" s="404"/>
      <c r="AF37" s="402"/>
      <c r="AG37" s="403"/>
      <c r="AH37" s="406"/>
    </row>
    <row r="38" ht="15.75" customHeight="1">
      <c r="A38" s="302" t="s">
        <v>151</v>
      </c>
      <c r="B38" s="402">
        <v>1.0</v>
      </c>
      <c r="C38" s="403">
        <v>0.6</v>
      </c>
      <c r="D38" s="404">
        <v>3.848181644442686</v>
      </c>
      <c r="E38" s="402">
        <v>1.0</v>
      </c>
      <c r="F38" s="403">
        <v>0.28</v>
      </c>
      <c r="G38" s="404">
        <f t="shared" si="3"/>
        <v>0.28</v>
      </c>
      <c r="H38" s="402">
        <f t="shared" ref="H38:I38" si="90">IF(B38+E38=0,"",B38+E38)</f>
        <v>2</v>
      </c>
      <c r="I38" s="403">
        <f t="shared" si="90"/>
        <v>0.88</v>
      </c>
      <c r="J38" s="406">
        <f t="shared" si="5"/>
        <v>0.44</v>
      </c>
      <c r="K38" s="406">
        <f t="shared" si="6"/>
        <v>0.41</v>
      </c>
      <c r="M38" s="302" t="s">
        <v>151</v>
      </c>
      <c r="N38" s="402">
        <v>1.0</v>
      </c>
      <c r="O38" s="403">
        <v>0.41</v>
      </c>
      <c r="P38" s="408">
        <f t="shared" si="73"/>
        <v>0.41</v>
      </c>
      <c r="Q38" s="402"/>
      <c r="R38" s="403"/>
      <c r="S38" s="404" t="str">
        <f t="shared" si="74"/>
        <v/>
      </c>
      <c r="T38" s="402">
        <f t="shared" ref="T38:U38" si="91">IF(N38+Q38=0,"",N38+Q38)</f>
        <v>1</v>
      </c>
      <c r="U38" s="403">
        <f t="shared" si="91"/>
        <v>0.41</v>
      </c>
      <c r="V38" s="406">
        <f t="shared" si="76"/>
        <v>0.41</v>
      </c>
      <c r="W38" s="406" t="str">
        <f t="shared" si="77"/>
        <v/>
      </c>
      <c r="Y38" s="302" t="s">
        <v>151</v>
      </c>
      <c r="Z38" s="402"/>
      <c r="AA38" s="403"/>
      <c r="AB38" s="408"/>
      <c r="AC38" s="402"/>
      <c r="AD38" s="403"/>
      <c r="AE38" s="404"/>
      <c r="AF38" s="402"/>
      <c r="AG38" s="403"/>
      <c r="AH38" s="406"/>
    </row>
    <row r="39" ht="15.75" customHeight="1">
      <c r="A39" s="302" t="s">
        <v>152</v>
      </c>
      <c r="B39" s="402">
        <v>2.0</v>
      </c>
      <c r="C39" s="403">
        <v>2.26</v>
      </c>
      <c r="D39" s="404">
        <v>4.931150793650794</v>
      </c>
      <c r="E39" s="402">
        <v>2.0</v>
      </c>
      <c r="F39" s="403">
        <v>13.72</v>
      </c>
      <c r="G39" s="404">
        <f t="shared" si="3"/>
        <v>6.86</v>
      </c>
      <c r="H39" s="402">
        <f t="shared" ref="H39:I39" si="92">IF(B39+E39=0,"",B39+E39)</f>
        <v>4</v>
      </c>
      <c r="I39" s="403">
        <f t="shared" si="92"/>
        <v>15.98</v>
      </c>
      <c r="J39" s="406">
        <f t="shared" si="5"/>
        <v>3.995</v>
      </c>
      <c r="K39" s="406">
        <f t="shared" si="6"/>
        <v>16.31083333</v>
      </c>
      <c r="M39" s="302" t="s">
        <v>152</v>
      </c>
      <c r="N39" s="402">
        <v>2.0</v>
      </c>
      <c r="O39" s="403">
        <v>14.725</v>
      </c>
      <c r="P39" s="408">
        <f t="shared" si="73"/>
        <v>7.3625</v>
      </c>
      <c r="Q39" s="402">
        <v>4.0</v>
      </c>
      <c r="R39" s="403">
        <v>83.14</v>
      </c>
      <c r="S39" s="404">
        <f t="shared" si="74"/>
        <v>20.785</v>
      </c>
      <c r="T39" s="402">
        <f t="shared" ref="T39:U39" si="93">IF(N39+Q39=0,"",N39+Q39)</f>
        <v>6</v>
      </c>
      <c r="U39" s="403">
        <f t="shared" si="93"/>
        <v>97.865</v>
      </c>
      <c r="V39" s="406">
        <f t="shared" si="76"/>
        <v>16.31083333</v>
      </c>
      <c r="W39" s="406">
        <f t="shared" si="77"/>
        <v>18.9</v>
      </c>
      <c r="Y39" s="302" t="s">
        <v>152</v>
      </c>
      <c r="Z39" s="402"/>
      <c r="AA39" s="403"/>
      <c r="AB39" s="408"/>
      <c r="AC39" s="402">
        <v>1.0</v>
      </c>
      <c r="AD39" s="403">
        <v>18.9</v>
      </c>
      <c r="AE39" s="404">
        <f>AD39/AC39</f>
        <v>18.9</v>
      </c>
      <c r="AF39" s="402">
        <v>1.0</v>
      </c>
      <c r="AG39" s="403">
        <v>18.9</v>
      </c>
      <c r="AH39" s="406">
        <f>AG39/AF39</f>
        <v>18.9</v>
      </c>
    </row>
    <row r="40" ht="15.75" customHeight="1">
      <c r="A40" s="302" t="s">
        <v>153</v>
      </c>
      <c r="B40" s="402"/>
      <c r="C40" s="403"/>
      <c r="D40" s="404">
        <v>3.92</v>
      </c>
      <c r="E40" s="402">
        <v>1.0</v>
      </c>
      <c r="F40" s="403">
        <v>2.2</v>
      </c>
      <c r="G40" s="404">
        <f t="shared" si="3"/>
        <v>2.2</v>
      </c>
      <c r="H40" s="402">
        <f t="shared" ref="H40:I40" si="94">IF(B40+E40=0,"",B40+E40)</f>
        <v>1</v>
      </c>
      <c r="I40" s="403">
        <f t="shared" si="94"/>
        <v>2.2</v>
      </c>
      <c r="J40" s="406">
        <f t="shared" si="5"/>
        <v>2.2</v>
      </c>
      <c r="K40" s="406">
        <f t="shared" si="6"/>
        <v>2.5425</v>
      </c>
      <c r="M40" s="302" t="s">
        <v>153</v>
      </c>
      <c r="N40" s="402"/>
      <c r="O40" s="403"/>
      <c r="P40" s="408" t="str">
        <f t="shared" si="73"/>
        <v/>
      </c>
      <c r="Q40" s="402">
        <v>1.0</v>
      </c>
      <c r="R40" s="403">
        <v>2.5425</v>
      </c>
      <c r="S40" s="404">
        <f t="shared" si="74"/>
        <v>2.5425</v>
      </c>
      <c r="T40" s="402">
        <f t="shared" ref="T40:U40" si="95">IF(N40+Q40=0,"",N40+Q40)</f>
        <v>1</v>
      </c>
      <c r="U40" s="403">
        <f t="shared" si="95"/>
        <v>2.5425</v>
      </c>
      <c r="V40" s="406">
        <f t="shared" si="76"/>
        <v>2.5425</v>
      </c>
      <c r="W40" s="406" t="str">
        <f t="shared" si="77"/>
        <v/>
      </c>
      <c r="Y40" s="302" t="s">
        <v>153</v>
      </c>
      <c r="Z40" s="402"/>
      <c r="AA40" s="403"/>
      <c r="AB40" s="408"/>
      <c r="AC40" s="402"/>
      <c r="AD40" s="403"/>
      <c r="AE40" s="404"/>
      <c r="AF40" s="402"/>
      <c r="AG40" s="403"/>
      <c r="AH40" s="406"/>
    </row>
    <row r="41" ht="15.75" customHeight="1">
      <c r="A41" s="302" t="s">
        <v>154</v>
      </c>
      <c r="B41" s="402">
        <v>23.0</v>
      </c>
      <c r="C41" s="403">
        <v>74.04525</v>
      </c>
      <c r="D41" s="404"/>
      <c r="E41" s="402">
        <v>16.0</v>
      </c>
      <c r="F41" s="403">
        <v>84.05903846153846</v>
      </c>
      <c r="G41" s="404">
        <f t="shared" si="3"/>
        <v>5.253689904</v>
      </c>
      <c r="H41" s="402">
        <f t="shared" ref="H41:I41" si="96">IF(B41+E41=0,"",B41+E41)</f>
        <v>39</v>
      </c>
      <c r="I41" s="403">
        <f t="shared" si="96"/>
        <v>158.1042885</v>
      </c>
      <c r="J41" s="406">
        <f t="shared" si="5"/>
        <v>4.053956114</v>
      </c>
      <c r="K41" s="406">
        <f t="shared" si="6"/>
        <v>3.255257792</v>
      </c>
      <c r="M41" s="302" t="s">
        <v>154</v>
      </c>
      <c r="N41" s="402">
        <v>28.0</v>
      </c>
      <c r="O41" s="403">
        <v>82.55360066006601</v>
      </c>
      <c r="P41" s="408">
        <f t="shared" si="73"/>
        <v>2.948342881</v>
      </c>
      <c r="Q41" s="402">
        <v>17.0</v>
      </c>
      <c r="R41" s="403">
        <v>63.93299999999999</v>
      </c>
      <c r="S41" s="404">
        <f t="shared" si="74"/>
        <v>3.760764706</v>
      </c>
      <c r="T41" s="402">
        <f t="shared" ref="T41:U41" si="97">IF(N41+Q41=0,"",N41+Q41)</f>
        <v>45</v>
      </c>
      <c r="U41" s="403">
        <f t="shared" si="97"/>
        <v>146.4866007</v>
      </c>
      <c r="V41" s="406">
        <f t="shared" si="76"/>
        <v>3.255257792</v>
      </c>
      <c r="W41" s="406">
        <f t="shared" si="77"/>
        <v>9.417201154</v>
      </c>
      <c r="Y41" s="302" t="s">
        <v>154</v>
      </c>
      <c r="Z41" s="402">
        <v>6.0</v>
      </c>
      <c r="AA41" s="403">
        <v>14.246985999999998</v>
      </c>
      <c r="AB41" s="408">
        <f>AA41/Z41</f>
        <v>2.374497667</v>
      </c>
      <c r="AC41" s="402">
        <v>7.0</v>
      </c>
      <c r="AD41" s="403">
        <v>108.17662899999999</v>
      </c>
      <c r="AE41" s="404">
        <f>AD41/AC41</f>
        <v>15.45380414</v>
      </c>
      <c r="AF41" s="402">
        <v>13.0</v>
      </c>
      <c r="AG41" s="403">
        <v>122.423615</v>
      </c>
      <c r="AH41" s="406">
        <f>AG41/AF41</f>
        <v>9.417201154</v>
      </c>
    </row>
    <row r="42" ht="15.75" customHeight="1">
      <c r="A42" s="302" t="s">
        <v>155</v>
      </c>
      <c r="B42" s="402"/>
      <c r="C42" s="403"/>
      <c r="D42" s="404"/>
      <c r="E42" s="402"/>
      <c r="F42" s="403"/>
      <c r="G42" s="404" t="str">
        <f t="shared" si="3"/>
        <v/>
      </c>
      <c r="H42" s="402" t="str">
        <f t="shared" ref="H42:I42" si="98">IF(B42+E42=0,"",B42+E42)</f>
        <v/>
      </c>
      <c r="I42" s="403" t="str">
        <f t="shared" si="98"/>
        <v/>
      </c>
      <c r="J42" s="406" t="str">
        <f t="shared" si="5"/>
        <v/>
      </c>
      <c r="K42" s="406">
        <f t="shared" si="6"/>
        <v>0.75</v>
      </c>
      <c r="M42" s="302" t="s">
        <v>155</v>
      </c>
      <c r="N42" s="402"/>
      <c r="O42" s="403"/>
      <c r="P42" s="408" t="str">
        <f t="shared" si="73"/>
        <v/>
      </c>
      <c r="Q42" s="402">
        <v>2.0</v>
      </c>
      <c r="R42" s="403">
        <v>1.5</v>
      </c>
      <c r="S42" s="404">
        <f t="shared" si="74"/>
        <v>0.75</v>
      </c>
      <c r="T42" s="402">
        <f t="shared" ref="T42:U42" si="99">IF(N42+Q42=0,"",N42+Q42)</f>
        <v>2</v>
      </c>
      <c r="U42" s="403">
        <f t="shared" si="99"/>
        <v>1.5</v>
      </c>
      <c r="V42" s="406">
        <f t="shared" si="76"/>
        <v>0.75</v>
      </c>
      <c r="W42" s="406" t="str">
        <f t="shared" si="77"/>
        <v/>
      </c>
      <c r="Y42" s="302" t="s">
        <v>155</v>
      </c>
      <c r="Z42" s="402"/>
      <c r="AA42" s="403"/>
      <c r="AB42" s="408"/>
      <c r="AC42" s="402"/>
      <c r="AD42" s="403"/>
      <c r="AE42" s="404"/>
      <c r="AF42" s="402"/>
      <c r="AG42" s="403"/>
      <c r="AH42" s="406"/>
    </row>
    <row r="43" ht="15.75" customHeight="1">
      <c r="A43" s="302" t="s">
        <v>156</v>
      </c>
      <c r="B43" s="402"/>
      <c r="C43" s="403"/>
      <c r="D43" s="404" t="s">
        <v>195</v>
      </c>
      <c r="E43" s="402">
        <v>1.0</v>
      </c>
      <c r="F43" s="403">
        <v>9.89</v>
      </c>
      <c r="G43" s="404">
        <f t="shared" si="3"/>
        <v>9.89</v>
      </c>
      <c r="H43" s="402">
        <f t="shared" ref="H43:I43" si="100">IF(B43+E43=0,"",B43+E43)</f>
        <v>1</v>
      </c>
      <c r="I43" s="403">
        <f t="shared" si="100"/>
        <v>9.89</v>
      </c>
      <c r="J43" s="406">
        <f t="shared" si="5"/>
        <v>9.89</v>
      </c>
      <c r="K43" s="406">
        <f t="shared" si="6"/>
        <v>9</v>
      </c>
      <c r="M43" s="302" t="s">
        <v>156</v>
      </c>
      <c r="N43" s="402">
        <v>1.0</v>
      </c>
      <c r="O43" s="403">
        <v>9.0</v>
      </c>
      <c r="P43" s="408">
        <f t="shared" si="73"/>
        <v>9</v>
      </c>
      <c r="Q43" s="402">
        <v>1.0</v>
      </c>
      <c r="R43" s="403">
        <v>9.0</v>
      </c>
      <c r="S43" s="404">
        <f t="shared" si="74"/>
        <v>9</v>
      </c>
      <c r="T43" s="402">
        <f t="shared" ref="T43:U43" si="101">IF(N43+Q43=0,"",N43+Q43)</f>
        <v>2</v>
      </c>
      <c r="U43" s="403">
        <f t="shared" si="101"/>
        <v>18</v>
      </c>
      <c r="V43" s="406">
        <f t="shared" si="76"/>
        <v>9</v>
      </c>
      <c r="W43" s="406">
        <f t="shared" si="77"/>
        <v>9</v>
      </c>
      <c r="Y43" s="302" t="s">
        <v>156</v>
      </c>
      <c r="Z43" s="402">
        <v>1.0</v>
      </c>
      <c r="AA43" s="403">
        <v>9.0</v>
      </c>
      <c r="AB43" s="408">
        <f>AA43/Z43</f>
        <v>9</v>
      </c>
      <c r="AC43" s="402">
        <v>1.0</v>
      </c>
      <c r="AD43" s="403">
        <v>9.0</v>
      </c>
      <c r="AE43" s="404">
        <f>AD43/AC43</f>
        <v>9</v>
      </c>
      <c r="AF43" s="402">
        <v>2.0</v>
      </c>
      <c r="AG43" s="403">
        <v>18.0</v>
      </c>
      <c r="AH43" s="406">
        <f>AG43/AF43</f>
        <v>9</v>
      </c>
    </row>
    <row r="44" ht="15.75" customHeight="1">
      <c r="A44" s="302" t="s">
        <v>157</v>
      </c>
      <c r="B44" s="402">
        <v>1.0</v>
      </c>
      <c r="C44" s="403">
        <v>3.35107142857143</v>
      </c>
      <c r="D44" s="404">
        <v>1.78</v>
      </c>
      <c r="E44" s="402"/>
      <c r="F44" s="403"/>
      <c r="G44" s="404" t="str">
        <f t="shared" si="3"/>
        <v/>
      </c>
      <c r="H44" s="402">
        <f t="shared" ref="H44:I44" si="102">IF(B44+E44=0,"",B44+E44)</f>
        <v>1</v>
      </c>
      <c r="I44" s="403">
        <f t="shared" si="102"/>
        <v>3.351071429</v>
      </c>
      <c r="J44" s="406">
        <f t="shared" si="5"/>
        <v>3.351071429</v>
      </c>
      <c r="K44" s="406">
        <f t="shared" si="6"/>
        <v>1.7325</v>
      </c>
      <c r="M44" s="302" t="s">
        <v>157</v>
      </c>
      <c r="N44" s="402">
        <v>1.0</v>
      </c>
      <c r="O44" s="403">
        <v>1.7325</v>
      </c>
      <c r="P44" s="408">
        <f t="shared" si="73"/>
        <v>1.7325</v>
      </c>
      <c r="Q44" s="402"/>
      <c r="R44" s="403"/>
      <c r="S44" s="404" t="str">
        <f t="shared" si="74"/>
        <v/>
      </c>
      <c r="T44" s="402">
        <f t="shared" ref="T44:U44" si="103">IF(N44+Q44=0,"",N44+Q44)</f>
        <v>1</v>
      </c>
      <c r="U44" s="403">
        <f t="shared" si="103"/>
        <v>1.7325</v>
      </c>
      <c r="V44" s="406">
        <f t="shared" si="76"/>
        <v>1.7325</v>
      </c>
      <c r="W44" s="406" t="str">
        <f t="shared" si="77"/>
        <v/>
      </c>
      <c r="Y44" s="302" t="s">
        <v>157</v>
      </c>
      <c r="Z44" s="402"/>
      <c r="AA44" s="403"/>
      <c r="AB44" s="408"/>
      <c r="AC44" s="402"/>
      <c r="AD44" s="403"/>
      <c r="AE44" s="404"/>
      <c r="AF44" s="402"/>
      <c r="AG44" s="403"/>
      <c r="AH44" s="406"/>
    </row>
    <row r="45" ht="15.75" customHeight="1">
      <c r="A45" s="302" t="s">
        <v>158</v>
      </c>
      <c r="B45" s="402">
        <v>1.0</v>
      </c>
      <c r="C45" s="403">
        <v>3.09</v>
      </c>
      <c r="D45" s="404">
        <v>9.441666666666661</v>
      </c>
      <c r="E45" s="402">
        <v>1.0</v>
      </c>
      <c r="F45" s="403">
        <v>0.6</v>
      </c>
      <c r="G45" s="404">
        <f t="shared" si="3"/>
        <v>0.6</v>
      </c>
      <c r="H45" s="402">
        <f t="shared" ref="H45:I45" si="104">IF(B45+E45=0,"",B45+E45)</f>
        <v>2</v>
      </c>
      <c r="I45" s="403">
        <f t="shared" si="104"/>
        <v>3.69</v>
      </c>
      <c r="J45" s="406">
        <f t="shared" si="5"/>
        <v>1.845</v>
      </c>
      <c r="K45" s="406">
        <f t="shared" si="6"/>
        <v>2.9</v>
      </c>
      <c r="M45" s="302" t="s">
        <v>158</v>
      </c>
      <c r="N45" s="402"/>
      <c r="O45" s="403"/>
      <c r="P45" s="408" t="str">
        <f t="shared" si="73"/>
        <v/>
      </c>
      <c r="Q45" s="402">
        <v>1.0</v>
      </c>
      <c r="R45" s="403">
        <v>2.9</v>
      </c>
      <c r="S45" s="404">
        <f t="shared" si="74"/>
        <v>2.9</v>
      </c>
      <c r="T45" s="402">
        <f t="shared" ref="T45:U45" si="105">IF(N45+Q45=0,"",N45+Q45)</f>
        <v>1</v>
      </c>
      <c r="U45" s="403">
        <f t="shared" si="105"/>
        <v>2.9</v>
      </c>
      <c r="V45" s="406">
        <f t="shared" si="76"/>
        <v>2.9</v>
      </c>
      <c r="W45" s="406" t="str">
        <f t="shared" si="77"/>
        <v/>
      </c>
      <c r="Y45" s="302" t="s">
        <v>158</v>
      </c>
      <c r="Z45" s="402"/>
      <c r="AA45" s="403"/>
      <c r="AB45" s="408"/>
      <c r="AC45" s="402"/>
      <c r="AD45" s="403"/>
      <c r="AE45" s="404"/>
      <c r="AF45" s="402"/>
      <c r="AG45" s="403"/>
      <c r="AH45" s="406"/>
    </row>
    <row r="46" ht="15.75" customHeight="1">
      <c r="A46" s="302" t="s">
        <v>159</v>
      </c>
      <c r="B46" s="402">
        <v>8.0</v>
      </c>
      <c r="C46" s="403">
        <v>32.685</v>
      </c>
      <c r="D46" s="404">
        <v>23.491666666666667</v>
      </c>
      <c r="E46" s="402"/>
      <c r="F46" s="403"/>
      <c r="G46" s="404" t="str">
        <f t="shared" si="3"/>
        <v/>
      </c>
      <c r="H46" s="402">
        <f t="shared" ref="H46:I46" si="106">IF(B46+E46=0,"",B46+E46)</f>
        <v>8</v>
      </c>
      <c r="I46" s="403">
        <f t="shared" si="106"/>
        <v>32.685</v>
      </c>
      <c r="J46" s="406">
        <f t="shared" si="5"/>
        <v>4.085625</v>
      </c>
      <c r="K46" s="406">
        <f t="shared" si="6"/>
        <v>1.5784</v>
      </c>
      <c r="M46" s="302" t="s">
        <v>159</v>
      </c>
      <c r="N46" s="402">
        <v>9.0</v>
      </c>
      <c r="O46" s="403">
        <v>15.614</v>
      </c>
      <c r="P46" s="408">
        <f t="shared" si="73"/>
        <v>1.734888889</v>
      </c>
      <c r="Q46" s="402">
        <v>1.0</v>
      </c>
      <c r="R46" s="403">
        <v>0.17</v>
      </c>
      <c r="S46" s="404">
        <f t="shared" si="74"/>
        <v>0.17</v>
      </c>
      <c r="T46" s="402">
        <f t="shared" ref="T46:U46" si="107">IF(N46+Q46=0,"",N46+Q46)</f>
        <v>10</v>
      </c>
      <c r="U46" s="403">
        <f t="shared" si="107"/>
        <v>15.784</v>
      </c>
      <c r="V46" s="406">
        <f t="shared" si="76"/>
        <v>1.5784</v>
      </c>
      <c r="W46" s="406">
        <f t="shared" si="77"/>
        <v>7.98</v>
      </c>
      <c r="Y46" s="302" t="s">
        <v>159</v>
      </c>
      <c r="Z46" s="402">
        <v>1.0</v>
      </c>
      <c r="AA46" s="403">
        <v>4.06</v>
      </c>
      <c r="AB46" s="408">
        <f t="shared" ref="AB46:AB48" si="110">AA46/Z46</f>
        <v>4.06</v>
      </c>
      <c r="AC46" s="402">
        <v>1.0</v>
      </c>
      <c r="AD46" s="403">
        <v>11.9</v>
      </c>
      <c r="AE46" s="404">
        <f t="shared" ref="AE46:AE49" si="111">AD46/AC46</f>
        <v>11.9</v>
      </c>
      <c r="AF46" s="402">
        <v>2.0</v>
      </c>
      <c r="AG46" s="403">
        <v>15.96</v>
      </c>
      <c r="AH46" s="406">
        <f t="shared" ref="AH46:AH49" si="112">AG46/AF46</f>
        <v>7.98</v>
      </c>
    </row>
    <row r="47" ht="15.75" customHeight="1">
      <c r="A47" s="302" t="s">
        <v>160</v>
      </c>
      <c r="B47" s="402">
        <v>106.0</v>
      </c>
      <c r="C47" s="403">
        <v>630.8052885154065</v>
      </c>
      <c r="D47" s="404"/>
      <c r="E47" s="402">
        <v>107.0</v>
      </c>
      <c r="F47" s="403">
        <v>735.6594313725489</v>
      </c>
      <c r="G47" s="404">
        <f t="shared" si="3"/>
        <v>6.875321789</v>
      </c>
      <c r="H47" s="402">
        <f t="shared" ref="H47:I47" si="108">IF(B47+E47=0,"",B47+E47)</f>
        <v>213</v>
      </c>
      <c r="I47" s="403">
        <f t="shared" si="108"/>
        <v>1366.46472</v>
      </c>
      <c r="J47" s="406">
        <f t="shared" si="5"/>
        <v>6.415327323</v>
      </c>
      <c r="K47" s="406">
        <f t="shared" si="6"/>
        <v>6.491580125</v>
      </c>
      <c r="M47" s="302" t="s">
        <v>160</v>
      </c>
      <c r="N47" s="402">
        <v>140.0</v>
      </c>
      <c r="O47" s="403">
        <v>748.3571840917299</v>
      </c>
      <c r="P47" s="408">
        <f t="shared" si="73"/>
        <v>5.345408458</v>
      </c>
      <c r="Q47" s="402">
        <v>123.0</v>
      </c>
      <c r="R47" s="403">
        <v>958.9283888888887</v>
      </c>
      <c r="S47" s="404">
        <f t="shared" si="74"/>
        <v>7.796165763</v>
      </c>
      <c r="T47" s="402">
        <f t="shared" ref="T47:U47" si="109">IF(N47+Q47=0,"",N47+Q47)</f>
        <v>263</v>
      </c>
      <c r="U47" s="403">
        <f t="shared" si="109"/>
        <v>1707.285573</v>
      </c>
      <c r="V47" s="406">
        <f t="shared" si="76"/>
        <v>6.491580125</v>
      </c>
      <c r="W47" s="406">
        <f t="shared" si="77"/>
        <v>9.570899366</v>
      </c>
      <c r="Y47" s="302" t="s">
        <v>160</v>
      </c>
      <c r="Z47" s="402">
        <v>71.0</v>
      </c>
      <c r="AA47" s="403">
        <v>587.612892</v>
      </c>
      <c r="AB47" s="408">
        <f t="shared" si="110"/>
        <v>8.276237915</v>
      </c>
      <c r="AC47" s="402">
        <v>93.0</v>
      </c>
      <c r="AD47" s="403">
        <v>982.0146039999997</v>
      </c>
      <c r="AE47" s="404">
        <f t="shared" si="111"/>
        <v>10.55929682</v>
      </c>
      <c r="AF47" s="402">
        <v>164.0</v>
      </c>
      <c r="AG47" s="403">
        <v>1569.6274959999992</v>
      </c>
      <c r="AH47" s="406">
        <f t="shared" si="112"/>
        <v>9.570899366</v>
      </c>
    </row>
    <row r="48" ht="15.75" customHeight="1">
      <c r="A48" s="302" t="s">
        <v>161</v>
      </c>
      <c r="B48" s="402">
        <v>58.0</v>
      </c>
      <c r="C48" s="403">
        <v>265.7769166666667</v>
      </c>
      <c r="D48" s="404" t="s">
        <v>195</v>
      </c>
      <c r="E48" s="402">
        <v>22.0</v>
      </c>
      <c r="F48" s="403">
        <v>114.11975</v>
      </c>
      <c r="G48" s="404">
        <f t="shared" si="3"/>
        <v>5.187261364</v>
      </c>
      <c r="H48" s="402">
        <f t="shared" ref="H48:I48" si="113">IF(B48+E48=0,"",B48+E48)</f>
        <v>80</v>
      </c>
      <c r="I48" s="403">
        <f t="shared" si="113"/>
        <v>379.8966667</v>
      </c>
      <c r="J48" s="406">
        <f t="shared" si="5"/>
        <v>4.748708333</v>
      </c>
      <c r="K48" s="406">
        <f t="shared" si="6"/>
        <v>3.836262161</v>
      </c>
      <c r="M48" s="302" t="s">
        <v>161</v>
      </c>
      <c r="N48" s="402">
        <v>70.0</v>
      </c>
      <c r="O48" s="403">
        <v>202.2890319826971</v>
      </c>
      <c r="P48" s="408">
        <f t="shared" si="73"/>
        <v>2.889843314</v>
      </c>
      <c r="Q48" s="402">
        <v>24.0</v>
      </c>
      <c r="R48" s="403">
        <v>158.3196111111111</v>
      </c>
      <c r="S48" s="404">
        <f t="shared" si="74"/>
        <v>6.596650463</v>
      </c>
      <c r="T48" s="402">
        <f t="shared" ref="T48:U48" si="114">IF(N48+Q48=0,"",N48+Q48)</f>
        <v>94</v>
      </c>
      <c r="U48" s="403">
        <f t="shared" si="114"/>
        <v>360.6086431</v>
      </c>
      <c r="V48" s="406">
        <f t="shared" si="76"/>
        <v>3.836262161</v>
      </c>
      <c r="W48" s="406">
        <f t="shared" si="77"/>
        <v>7.106532829</v>
      </c>
      <c r="Y48" s="302" t="s">
        <v>161</v>
      </c>
      <c r="Z48" s="402">
        <v>28.0</v>
      </c>
      <c r="AA48" s="403">
        <v>129.90284599999998</v>
      </c>
      <c r="AB48" s="408">
        <f t="shared" si="110"/>
        <v>4.639387357</v>
      </c>
      <c r="AC48" s="402">
        <v>13.0</v>
      </c>
      <c r="AD48" s="403">
        <v>161.465</v>
      </c>
      <c r="AE48" s="404">
        <f t="shared" si="111"/>
        <v>12.42038462</v>
      </c>
      <c r="AF48" s="402">
        <v>41.0</v>
      </c>
      <c r="AG48" s="403">
        <v>291.36784600000004</v>
      </c>
      <c r="AH48" s="406">
        <f t="shared" si="112"/>
        <v>7.106532829</v>
      </c>
    </row>
    <row r="49" ht="15.75" customHeight="1">
      <c r="A49" s="302" t="s">
        <v>162</v>
      </c>
      <c r="B49" s="402"/>
      <c r="C49" s="403"/>
      <c r="D49" s="404">
        <v>0.6</v>
      </c>
      <c r="E49" s="402">
        <v>1.0</v>
      </c>
      <c r="F49" s="403">
        <v>13.19</v>
      </c>
      <c r="G49" s="404">
        <f t="shared" si="3"/>
        <v>13.19</v>
      </c>
      <c r="H49" s="402">
        <f t="shared" ref="H49:I49" si="115">IF(B49+E49=0,"",B49+E49)</f>
        <v>1</v>
      </c>
      <c r="I49" s="403">
        <f t="shared" si="115"/>
        <v>13.19</v>
      </c>
      <c r="J49" s="406">
        <f t="shared" si="5"/>
        <v>13.19</v>
      </c>
      <c r="K49" s="406">
        <f t="shared" si="6"/>
        <v>11.6</v>
      </c>
      <c r="M49" s="302" t="s">
        <v>162</v>
      </c>
      <c r="N49" s="402"/>
      <c r="O49" s="403"/>
      <c r="P49" s="408" t="str">
        <f t="shared" si="73"/>
        <v/>
      </c>
      <c r="Q49" s="402">
        <v>1.0</v>
      </c>
      <c r="R49" s="403">
        <v>11.6</v>
      </c>
      <c r="S49" s="404">
        <f t="shared" si="74"/>
        <v>11.6</v>
      </c>
      <c r="T49" s="402">
        <f t="shared" ref="T49:U49" si="116">IF(N49+Q49=0,"",N49+Q49)</f>
        <v>1</v>
      </c>
      <c r="U49" s="403">
        <f t="shared" si="116"/>
        <v>11.6</v>
      </c>
      <c r="V49" s="406">
        <f t="shared" si="76"/>
        <v>11.6</v>
      </c>
      <c r="W49" s="406">
        <f t="shared" si="77"/>
        <v>10.8</v>
      </c>
      <c r="Y49" s="302" t="s">
        <v>162</v>
      </c>
      <c r="Z49" s="402"/>
      <c r="AA49" s="403"/>
      <c r="AB49" s="408"/>
      <c r="AC49" s="402">
        <v>1.0</v>
      </c>
      <c r="AD49" s="403">
        <v>10.8</v>
      </c>
      <c r="AE49" s="404">
        <f t="shared" si="111"/>
        <v>10.8</v>
      </c>
      <c r="AF49" s="402">
        <v>1.0</v>
      </c>
      <c r="AG49" s="403">
        <v>10.8</v>
      </c>
      <c r="AH49" s="406">
        <f t="shared" si="112"/>
        <v>10.8</v>
      </c>
    </row>
    <row r="50" ht="15.75" customHeight="1">
      <c r="A50" s="302" t="s">
        <v>163</v>
      </c>
      <c r="B50" s="402"/>
      <c r="C50" s="403"/>
      <c r="D50" s="404">
        <v>1.13</v>
      </c>
      <c r="E50" s="402">
        <v>1.0</v>
      </c>
      <c r="F50" s="403">
        <v>7.5</v>
      </c>
      <c r="G50" s="404">
        <f t="shared" si="3"/>
        <v>7.5</v>
      </c>
      <c r="H50" s="402">
        <f t="shared" ref="H50:I50" si="117">IF(B50+E50=0,"",B50+E50)</f>
        <v>1</v>
      </c>
      <c r="I50" s="403">
        <f t="shared" si="117"/>
        <v>7.5</v>
      </c>
      <c r="J50" s="406">
        <f t="shared" si="5"/>
        <v>7.5</v>
      </c>
      <c r="K50" s="406" t="str">
        <f t="shared" si="6"/>
        <v/>
      </c>
      <c r="M50" s="302" t="s">
        <v>163</v>
      </c>
      <c r="N50" s="402"/>
      <c r="O50" s="403"/>
      <c r="P50" s="408"/>
      <c r="Q50" s="402"/>
      <c r="R50" s="403"/>
      <c r="S50" s="404"/>
      <c r="T50" s="402"/>
      <c r="U50" s="403"/>
      <c r="V50" s="406"/>
      <c r="W50" s="406"/>
      <c r="Y50" s="302" t="s">
        <v>163</v>
      </c>
      <c r="Z50" s="402"/>
      <c r="AA50" s="403"/>
      <c r="AB50" s="408"/>
      <c r="AC50" s="402"/>
      <c r="AD50" s="403"/>
      <c r="AE50" s="404"/>
      <c r="AF50" s="402"/>
      <c r="AG50" s="403"/>
      <c r="AH50" s="406"/>
    </row>
    <row r="51" ht="15.75" customHeight="1">
      <c r="A51" s="302" t="s">
        <v>164</v>
      </c>
      <c r="B51" s="402">
        <v>766.0</v>
      </c>
      <c r="C51" s="403">
        <v>3560.3157162656785</v>
      </c>
      <c r="D51" s="404" t="s">
        <v>195</v>
      </c>
      <c r="E51" s="402">
        <v>791.0</v>
      </c>
      <c r="F51" s="403">
        <v>4195.207429937032</v>
      </c>
      <c r="G51" s="404">
        <f t="shared" si="3"/>
        <v>5.303675638</v>
      </c>
      <c r="H51" s="402">
        <f t="shared" ref="H51:I51" si="118">IF(B51+E51=0,"",B51+E51)</f>
        <v>1557</v>
      </c>
      <c r="I51" s="403">
        <f t="shared" si="118"/>
        <v>7755.523146</v>
      </c>
      <c r="J51" s="406">
        <f t="shared" si="5"/>
        <v>4.981068174</v>
      </c>
      <c r="K51" s="406">
        <f t="shared" si="6"/>
        <v>4.323832057</v>
      </c>
      <c r="M51" s="302" t="s">
        <v>164</v>
      </c>
      <c r="N51" s="402">
        <v>1001.0</v>
      </c>
      <c r="O51" s="403">
        <v>4223.083485270812</v>
      </c>
      <c r="P51" s="408">
        <f t="shared" ref="P51:P55" si="121">IF(N51=0,"",O51/N51)</f>
        <v>4.218864621</v>
      </c>
      <c r="Q51" s="402">
        <v>1081.0</v>
      </c>
      <c r="R51" s="403">
        <v>4779.134857590748</v>
      </c>
      <c r="S51" s="404">
        <f t="shared" ref="S51:S55" si="122">IF(Q51=0,"",R51/Q51)</f>
        <v>4.421031321</v>
      </c>
      <c r="T51" s="402">
        <f t="shared" ref="T51:U51" si="119">IF(N51+Q51=0,"",N51+Q51)</f>
        <v>2082</v>
      </c>
      <c r="U51" s="403">
        <f t="shared" si="119"/>
        <v>9002.218343</v>
      </c>
      <c r="V51" s="406">
        <f t="shared" ref="V51:V55" si="124">IF(T51="","",U51/T51)</f>
        <v>4.323832057</v>
      </c>
      <c r="W51" s="406">
        <f t="shared" ref="W51:W55" si="125">IF(ISBLANK(AH51),"",AH51)</f>
        <v>7.132457739</v>
      </c>
      <c r="Y51" s="302" t="s">
        <v>164</v>
      </c>
      <c r="Z51" s="402">
        <v>460.0</v>
      </c>
      <c r="AA51" s="403">
        <v>3164.7565670000013</v>
      </c>
      <c r="AB51" s="408">
        <f>AA51/Z51</f>
        <v>6.87990558</v>
      </c>
      <c r="AC51" s="402">
        <v>511.0</v>
      </c>
      <c r="AD51" s="403">
        <v>3760.859898000002</v>
      </c>
      <c r="AE51" s="404">
        <f t="shared" ref="AE51:AE53" si="126">AD51/AC51</f>
        <v>7.359804106</v>
      </c>
      <c r="AF51" s="402">
        <v>971.0</v>
      </c>
      <c r="AG51" s="403">
        <v>6925.616464999997</v>
      </c>
      <c r="AH51" s="406">
        <f t="shared" ref="AH51:AH55" si="127">AG51/AF51</f>
        <v>7.132457739</v>
      </c>
    </row>
    <row r="52" ht="15.75" customHeight="1">
      <c r="A52" s="302" t="s">
        <v>165</v>
      </c>
      <c r="B52" s="402"/>
      <c r="C52" s="403"/>
      <c r="D52" s="404"/>
      <c r="E52" s="402"/>
      <c r="F52" s="403"/>
      <c r="G52" s="404" t="str">
        <f t="shared" si="3"/>
        <v/>
      </c>
      <c r="H52" s="402" t="str">
        <f t="shared" ref="H52:I52" si="120">IF(B52+E52=0,"",B52+E52)</f>
        <v/>
      </c>
      <c r="I52" s="403" t="str">
        <f t="shared" si="120"/>
        <v/>
      </c>
      <c r="J52" s="406" t="str">
        <f t="shared" si="5"/>
        <v/>
      </c>
      <c r="K52" s="406" t="str">
        <f t="shared" si="6"/>
        <v/>
      </c>
      <c r="M52" s="302" t="s">
        <v>165</v>
      </c>
      <c r="N52" s="402"/>
      <c r="O52" s="403"/>
      <c r="P52" s="408" t="str">
        <f t="shared" si="121"/>
        <v/>
      </c>
      <c r="Q52" s="402"/>
      <c r="R52" s="403"/>
      <c r="S52" s="404" t="str">
        <f t="shared" si="122"/>
        <v/>
      </c>
      <c r="T52" s="402" t="str">
        <f t="shared" ref="T52:U52" si="123">IF(N52+Q52=0,"",N52+Q52)</f>
        <v/>
      </c>
      <c r="U52" s="403" t="str">
        <f t="shared" si="123"/>
        <v/>
      </c>
      <c r="V52" s="406" t="str">
        <f t="shared" si="124"/>
        <v/>
      </c>
      <c r="W52" s="406">
        <f t="shared" si="125"/>
        <v>1.01101</v>
      </c>
      <c r="Y52" s="302" t="s">
        <v>165</v>
      </c>
      <c r="Z52" s="402"/>
      <c r="AA52" s="403"/>
      <c r="AB52" s="408"/>
      <c r="AC52" s="402">
        <v>1.0</v>
      </c>
      <c r="AD52" s="403">
        <v>1.01101</v>
      </c>
      <c r="AE52" s="404">
        <f t="shared" si="126"/>
        <v>1.01101</v>
      </c>
      <c r="AF52" s="402">
        <v>1.0</v>
      </c>
      <c r="AG52" s="403">
        <v>1.01101</v>
      </c>
      <c r="AH52" s="406">
        <f t="shared" si="127"/>
        <v>1.01101</v>
      </c>
    </row>
    <row r="53" ht="15.75" customHeight="1">
      <c r="A53" s="302" t="s">
        <v>166</v>
      </c>
      <c r="B53" s="402">
        <v>59.0</v>
      </c>
      <c r="C53" s="403">
        <v>282.34963137705046</v>
      </c>
      <c r="D53" s="404">
        <v>3.219358695652174</v>
      </c>
      <c r="E53" s="402">
        <v>29.0</v>
      </c>
      <c r="F53" s="403">
        <v>167.61333333333334</v>
      </c>
      <c r="G53" s="404">
        <f t="shared" si="3"/>
        <v>5.779770115</v>
      </c>
      <c r="H53" s="402">
        <f t="shared" ref="H53:I53" si="128">IF(B53+E53=0,"",B53+E53)</f>
        <v>88</v>
      </c>
      <c r="I53" s="403">
        <f t="shared" si="128"/>
        <v>449.9629647</v>
      </c>
      <c r="J53" s="406">
        <f t="shared" si="5"/>
        <v>5.113215508</v>
      </c>
      <c r="K53" s="406">
        <f t="shared" si="6"/>
        <v>5.013151162</v>
      </c>
      <c r="M53" s="302" t="s">
        <v>166</v>
      </c>
      <c r="N53" s="402">
        <v>66.0</v>
      </c>
      <c r="O53" s="403">
        <v>362.7214759345933</v>
      </c>
      <c r="P53" s="408">
        <f t="shared" si="121"/>
        <v>5.495779938</v>
      </c>
      <c r="Q53" s="402">
        <v>31.0</v>
      </c>
      <c r="R53" s="403">
        <v>123.55418676587975</v>
      </c>
      <c r="S53" s="404">
        <f t="shared" si="122"/>
        <v>3.985618928</v>
      </c>
      <c r="T53" s="402">
        <f t="shared" ref="T53:U53" si="129">IF(N53+Q53=0,"",N53+Q53)</f>
        <v>97</v>
      </c>
      <c r="U53" s="403">
        <f t="shared" si="129"/>
        <v>486.2756627</v>
      </c>
      <c r="V53" s="406">
        <f t="shared" si="124"/>
        <v>5.013151162</v>
      </c>
      <c r="W53" s="406">
        <f t="shared" si="125"/>
        <v>7.045675</v>
      </c>
      <c r="Y53" s="302" t="s">
        <v>166</v>
      </c>
      <c r="Z53" s="402">
        <v>12.0</v>
      </c>
      <c r="AA53" s="403">
        <v>97.3035</v>
      </c>
      <c r="AB53" s="408">
        <f t="shared" ref="AB53:AB55" si="132">AA53/Z53</f>
        <v>8.108625</v>
      </c>
      <c r="AC53" s="402">
        <v>8.0</v>
      </c>
      <c r="AD53" s="403">
        <v>43.60999999999999</v>
      </c>
      <c r="AE53" s="404">
        <f t="shared" si="126"/>
        <v>5.45125</v>
      </c>
      <c r="AF53" s="402">
        <v>20.0</v>
      </c>
      <c r="AG53" s="403">
        <v>140.9135</v>
      </c>
      <c r="AH53" s="406">
        <f t="shared" si="127"/>
        <v>7.045675</v>
      </c>
    </row>
    <row r="54" ht="15.75" customHeight="1">
      <c r="A54" s="302" t="s">
        <v>167</v>
      </c>
      <c r="B54" s="402">
        <v>14.0</v>
      </c>
      <c r="C54" s="403">
        <v>75.74999999999999</v>
      </c>
      <c r="D54" s="404"/>
      <c r="E54" s="402">
        <v>5.0</v>
      </c>
      <c r="F54" s="403">
        <v>22.715000000000003</v>
      </c>
      <c r="G54" s="404">
        <f t="shared" si="3"/>
        <v>4.543</v>
      </c>
      <c r="H54" s="402">
        <f t="shared" ref="H54:I54" si="130">IF(B54+E54=0,"",B54+E54)</f>
        <v>19</v>
      </c>
      <c r="I54" s="403">
        <f t="shared" si="130"/>
        <v>98.465</v>
      </c>
      <c r="J54" s="406">
        <f t="shared" si="5"/>
        <v>5.182368421</v>
      </c>
      <c r="K54" s="406">
        <f t="shared" si="6"/>
        <v>4.099166667</v>
      </c>
      <c r="M54" s="302" t="s">
        <v>167</v>
      </c>
      <c r="N54" s="402">
        <v>8.0</v>
      </c>
      <c r="O54" s="403">
        <v>41.34</v>
      </c>
      <c r="P54" s="408">
        <f t="shared" si="121"/>
        <v>5.1675</v>
      </c>
      <c r="Q54" s="402">
        <v>4.0</v>
      </c>
      <c r="R54" s="403">
        <v>7.85</v>
      </c>
      <c r="S54" s="404">
        <f t="shared" si="122"/>
        <v>1.9625</v>
      </c>
      <c r="T54" s="402">
        <f t="shared" ref="T54:U54" si="131">IF(N54+Q54=0,"",N54+Q54)</f>
        <v>12</v>
      </c>
      <c r="U54" s="403">
        <f t="shared" si="131"/>
        <v>49.19</v>
      </c>
      <c r="V54" s="406">
        <f t="shared" si="124"/>
        <v>4.099166667</v>
      </c>
      <c r="W54" s="406">
        <f t="shared" si="125"/>
        <v>6.405766667</v>
      </c>
      <c r="Y54" s="302" t="s">
        <v>167</v>
      </c>
      <c r="Z54" s="402">
        <v>3.0</v>
      </c>
      <c r="AA54" s="403">
        <v>19.217299999999998</v>
      </c>
      <c r="AB54" s="408">
        <f t="shared" si="132"/>
        <v>6.405766667</v>
      </c>
      <c r="AC54" s="402"/>
      <c r="AD54" s="403"/>
      <c r="AE54" s="404"/>
      <c r="AF54" s="402">
        <v>3.0</v>
      </c>
      <c r="AG54" s="403">
        <v>19.217299999999998</v>
      </c>
      <c r="AH54" s="406">
        <f t="shared" si="127"/>
        <v>6.405766667</v>
      </c>
    </row>
    <row r="55" ht="15.75" customHeight="1">
      <c r="A55" s="302" t="s">
        <v>168</v>
      </c>
      <c r="B55" s="402">
        <v>3.0</v>
      </c>
      <c r="C55" s="403">
        <v>17.92</v>
      </c>
      <c r="D55" s="404" t="s">
        <v>195</v>
      </c>
      <c r="E55" s="402">
        <v>5.0</v>
      </c>
      <c r="F55" s="403">
        <v>17.005</v>
      </c>
      <c r="G55" s="404">
        <f t="shared" si="3"/>
        <v>3.401</v>
      </c>
      <c r="H55" s="402">
        <f t="shared" ref="H55:I55" si="133">IF(B55+E55=0,"",B55+E55)</f>
        <v>8</v>
      </c>
      <c r="I55" s="403">
        <f t="shared" si="133"/>
        <v>34.925</v>
      </c>
      <c r="J55" s="406">
        <f t="shared" si="5"/>
        <v>4.365625</v>
      </c>
      <c r="K55" s="406">
        <f t="shared" si="6"/>
        <v>11.50111111</v>
      </c>
      <c r="M55" s="302" t="s">
        <v>168</v>
      </c>
      <c r="N55" s="402">
        <v>6.0</v>
      </c>
      <c r="O55" s="403">
        <v>91.69</v>
      </c>
      <c r="P55" s="408">
        <f t="shared" si="121"/>
        <v>15.28166667</v>
      </c>
      <c r="Q55" s="402">
        <v>3.0</v>
      </c>
      <c r="R55" s="403">
        <v>11.82</v>
      </c>
      <c r="S55" s="404">
        <f t="shared" si="122"/>
        <v>3.94</v>
      </c>
      <c r="T55" s="402">
        <f t="shared" ref="T55:U55" si="134">IF(N55+Q55=0,"",N55+Q55)</f>
        <v>9</v>
      </c>
      <c r="U55" s="403">
        <f t="shared" si="134"/>
        <v>103.51</v>
      </c>
      <c r="V55" s="406">
        <f t="shared" si="124"/>
        <v>11.50111111</v>
      </c>
      <c r="W55" s="406">
        <f t="shared" si="125"/>
        <v>6.39866</v>
      </c>
      <c r="Y55" s="302" t="s">
        <v>168</v>
      </c>
      <c r="Z55" s="402">
        <v>1.0</v>
      </c>
      <c r="AA55" s="403">
        <v>8.85732</v>
      </c>
      <c r="AB55" s="408">
        <f t="shared" si="132"/>
        <v>8.85732</v>
      </c>
      <c r="AC55" s="402">
        <v>1.0</v>
      </c>
      <c r="AD55" s="403">
        <v>3.94</v>
      </c>
      <c r="AE55" s="404">
        <f>AD55/AC55</f>
        <v>3.94</v>
      </c>
      <c r="AF55" s="402">
        <v>2.0</v>
      </c>
      <c r="AG55" s="403">
        <v>12.79732</v>
      </c>
      <c r="AH55" s="406">
        <f t="shared" si="127"/>
        <v>6.39866</v>
      </c>
    </row>
    <row r="56" ht="15.75" customHeight="1">
      <c r="A56" s="302" t="s">
        <v>169</v>
      </c>
      <c r="B56" s="402"/>
      <c r="C56" s="403"/>
      <c r="D56" s="404">
        <v>3.35107142857143</v>
      </c>
      <c r="E56" s="402">
        <v>1.0</v>
      </c>
      <c r="F56" s="403">
        <v>13.42</v>
      </c>
      <c r="G56" s="404">
        <f t="shared" si="3"/>
        <v>13.42</v>
      </c>
      <c r="H56" s="402">
        <f t="shared" ref="H56:I56" si="135">IF(B56+E56=0,"",B56+E56)</f>
        <v>1</v>
      </c>
      <c r="I56" s="403">
        <f t="shared" si="135"/>
        <v>13.42</v>
      </c>
      <c r="J56" s="406">
        <f t="shared" si="5"/>
        <v>13.42</v>
      </c>
      <c r="K56" s="406" t="str">
        <f t="shared" si="6"/>
        <v/>
      </c>
      <c r="M56" s="302" t="s">
        <v>169</v>
      </c>
      <c r="N56" s="402"/>
      <c r="O56" s="403"/>
      <c r="P56" s="408"/>
      <c r="Q56" s="402"/>
      <c r="R56" s="403"/>
      <c r="S56" s="404"/>
      <c r="T56" s="402"/>
      <c r="U56" s="403"/>
      <c r="V56" s="406"/>
      <c r="W56" s="406"/>
      <c r="Y56" s="302" t="s">
        <v>169</v>
      </c>
      <c r="Z56" s="402"/>
      <c r="AA56" s="403"/>
      <c r="AB56" s="408"/>
      <c r="AC56" s="402"/>
      <c r="AD56" s="403"/>
      <c r="AE56" s="404"/>
      <c r="AF56" s="402"/>
      <c r="AG56" s="403"/>
      <c r="AH56" s="406"/>
    </row>
    <row r="57" ht="15.75" customHeight="1">
      <c r="A57" s="302" t="s">
        <v>170</v>
      </c>
      <c r="B57" s="402"/>
      <c r="C57" s="403"/>
      <c r="D57" s="404">
        <v>3.09</v>
      </c>
      <c r="E57" s="402">
        <v>1.0</v>
      </c>
      <c r="F57" s="403">
        <v>9.71</v>
      </c>
      <c r="G57" s="404">
        <f t="shared" si="3"/>
        <v>9.71</v>
      </c>
      <c r="H57" s="402">
        <f t="shared" ref="H57:I57" si="136">IF(B57+E57=0,"",B57+E57)</f>
        <v>1</v>
      </c>
      <c r="I57" s="403">
        <f t="shared" si="136"/>
        <v>9.71</v>
      </c>
      <c r="J57" s="406">
        <f t="shared" si="5"/>
        <v>9.71</v>
      </c>
      <c r="K57" s="406">
        <f t="shared" si="6"/>
        <v>0.71</v>
      </c>
      <c r="M57" s="302" t="s">
        <v>170</v>
      </c>
      <c r="N57" s="402"/>
      <c r="O57" s="403"/>
      <c r="P57" s="408" t="str">
        <f t="shared" ref="P57:P59" si="139">IF(N57=0,"",O57/N57)</f>
        <v/>
      </c>
      <c r="Q57" s="402">
        <v>1.0</v>
      </c>
      <c r="R57" s="403">
        <v>0.71</v>
      </c>
      <c r="S57" s="404">
        <f t="shared" ref="S57:S59" si="140">IF(Q57=0,"",R57/Q57)</f>
        <v>0.71</v>
      </c>
      <c r="T57" s="402">
        <f t="shared" ref="T57:U57" si="137">IF(N57+Q57=0,"",N57+Q57)</f>
        <v>1</v>
      </c>
      <c r="U57" s="403">
        <f t="shared" si="137"/>
        <v>0.71</v>
      </c>
      <c r="V57" s="406">
        <f t="shared" ref="V57:V59" si="142">IF(T57="","",U57/T57)</f>
        <v>0.71</v>
      </c>
      <c r="W57" s="406" t="str">
        <f t="shared" ref="W57:W59" si="143">IF(ISBLANK(AH57),"",AH57)</f>
        <v/>
      </c>
      <c r="Y57" s="302" t="s">
        <v>170</v>
      </c>
      <c r="Z57" s="402"/>
      <c r="AA57" s="403"/>
      <c r="AB57" s="408"/>
      <c r="AC57" s="402"/>
      <c r="AD57" s="403"/>
      <c r="AE57" s="404"/>
      <c r="AF57" s="402"/>
      <c r="AG57" s="403"/>
      <c r="AH57" s="406"/>
    </row>
    <row r="58" ht="15.75" customHeight="1">
      <c r="A58" s="302" t="s">
        <v>171</v>
      </c>
      <c r="B58" s="402">
        <v>1.0</v>
      </c>
      <c r="C58" s="403">
        <v>2.5</v>
      </c>
      <c r="D58" s="404">
        <v>4.085625</v>
      </c>
      <c r="E58" s="402"/>
      <c r="F58" s="403"/>
      <c r="G58" s="404" t="str">
        <f t="shared" si="3"/>
        <v/>
      </c>
      <c r="H58" s="402">
        <f t="shared" ref="H58:I58" si="138">IF(B58+E58=0,"",B58+E58)</f>
        <v>1</v>
      </c>
      <c r="I58" s="403">
        <f t="shared" si="138"/>
        <v>2.5</v>
      </c>
      <c r="J58" s="406">
        <f t="shared" si="5"/>
        <v>2.5</v>
      </c>
      <c r="K58" s="406">
        <f t="shared" si="6"/>
        <v>0.5</v>
      </c>
      <c r="M58" s="302" t="s">
        <v>171</v>
      </c>
      <c r="N58" s="402">
        <v>1.0</v>
      </c>
      <c r="O58" s="403">
        <v>0.5</v>
      </c>
      <c r="P58" s="408">
        <f t="shared" si="139"/>
        <v>0.5</v>
      </c>
      <c r="Q58" s="402"/>
      <c r="R58" s="403"/>
      <c r="S58" s="404" t="str">
        <f t="shared" si="140"/>
        <v/>
      </c>
      <c r="T58" s="402">
        <f t="shared" ref="T58:U58" si="141">IF(N58+Q58=0,"",N58+Q58)</f>
        <v>1</v>
      </c>
      <c r="U58" s="403">
        <f t="shared" si="141"/>
        <v>0.5</v>
      </c>
      <c r="V58" s="406">
        <f t="shared" si="142"/>
        <v>0.5</v>
      </c>
      <c r="W58" s="406" t="str">
        <f t="shared" si="143"/>
        <v/>
      </c>
      <c r="Y58" s="302" t="s">
        <v>171</v>
      </c>
      <c r="Z58" s="402"/>
      <c r="AA58" s="403"/>
      <c r="AB58" s="408"/>
      <c r="AC58" s="402"/>
      <c r="AD58" s="403"/>
      <c r="AE58" s="404"/>
      <c r="AF58" s="402"/>
      <c r="AG58" s="403"/>
      <c r="AH58" s="406"/>
    </row>
    <row r="59" ht="15.75" customHeight="1">
      <c r="A59" s="302" t="s">
        <v>172</v>
      </c>
      <c r="B59" s="402">
        <v>1.0</v>
      </c>
      <c r="C59" s="403">
        <v>6.3</v>
      </c>
      <c r="D59" s="404">
        <v>5.950993287881193</v>
      </c>
      <c r="E59" s="402"/>
      <c r="F59" s="403"/>
      <c r="G59" s="404" t="str">
        <f t="shared" si="3"/>
        <v/>
      </c>
      <c r="H59" s="402">
        <f t="shared" ref="H59:I59" si="144">IF(B59+E59=0,"",B59+E59)</f>
        <v>1</v>
      </c>
      <c r="I59" s="403">
        <f t="shared" si="144"/>
        <v>6.3</v>
      </c>
      <c r="J59" s="406">
        <f t="shared" si="5"/>
        <v>6.3</v>
      </c>
      <c r="K59" s="406">
        <f t="shared" si="6"/>
        <v>0.715</v>
      </c>
      <c r="M59" s="302" t="s">
        <v>172</v>
      </c>
      <c r="N59" s="402">
        <v>1.0</v>
      </c>
      <c r="O59" s="403">
        <v>0.715</v>
      </c>
      <c r="P59" s="408">
        <f t="shared" si="139"/>
        <v>0.715</v>
      </c>
      <c r="Q59" s="402"/>
      <c r="R59" s="403"/>
      <c r="S59" s="404" t="str">
        <f t="shared" si="140"/>
        <v/>
      </c>
      <c r="T59" s="402">
        <f t="shared" ref="T59:U59" si="145">IF(N59+Q59=0,"",N59+Q59)</f>
        <v>1</v>
      </c>
      <c r="U59" s="403">
        <f t="shared" si="145"/>
        <v>0.715</v>
      </c>
      <c r="V59" s="406">
        <f t="shared" si="142"/>
        <v>0.715</v>
      </c>
      <c r="W59" s="406">
        <f t="shared" si="143"/>
        <v>5.95</v>
      </c>
      <c r="Y59" s="302" t="s">
        <v>172</v>
      </c>
      <c r="Z59" s="402"/>
      <c r="AA59" s="403"/>
      <c r="AB59" s="408"/>
      <c r="AC59" s="402">
        <v>2.0</v>
      </c>
      <c r="AD59" s="403">
        <v>11.9</v>
      </c>
      <c r="AE59" s="404">
        <f>AD59/AC59</f>
        <v>5.95</v>
      </c>
      <c r="AF59" s="402">
        <v>2.0</v>
      </c>
      <c r="AG59" s="403">
        <v>11.9</v>
      </c>
      <c r="AH59" s="406">
        <f>AG59/AF59</f>
        <v>5.95</v>
      </c>
    </row>
    <row r="60" ht="15.75" customHeight="1">
      <c r="A60" s="302" t="s">
        <v>173</v>
      </c>
      <c r="B60" s="402">
        <v>1.0</v>
      </c>
      <c r="C60" s="403">
        <v>11.556</v>
      </c>
      <c r="D60" s="404">
        <v>4.582360632183908</v>
      </c>
      <c r="E60" s="402"/>
      <c r="F60" s="403"/>
      <c r="G60" s="404" t="str">
        <f t="shared" si="3"/>
        <v/>
      </c>
      <c r="H60" s="402">
        <f t="shared" ref="H60:I60" si="146">IF(B60+E60=0,"",B60+E60)</f>
        <v>1</v>
      </c>
      <c r="I60" s="403">
        <f t="shared" si="146"/>
        <v>11.556</v>
      </c>
      <c r="J60" s="406">
        <f t="shared" si="5"/>
        <v>11.556</v>
      </c>
      <c r="K60" s="406" t="str">
        <f t="shared" si="6"/>
        <v/>
      </c>
      <c r="M60" s="302" t="s">
        <v>173</v>
      </c>
      <c r="N60" s="402"/>
      <c r="O60" s="403"/>
      <c r="P60" s="408"/>
      <c r="Q60" s="402"/>
      <c r="R60" s="403"/>
      <c r="S60" s="404"/>
      <c r="T60" s="402"/>
      <c r="U60" s="403"/>
      <c r="V60" s="406"/>
      <c r="W60" s="406"/>
      <c r="Y60" s="302" t="s">
        <v>173</v>
      </c>
      <c r="Z60" s="402"/>
      <c r="AA60" s="403"/>
      <c r="AB60" s="408"/>
      <c r="AC60" s="402"/>
      <c r="AD60" s="403"/>
      <c r="AE60" s="404"/>
      <c r="AF60" s="402"/>
      <c r="AG60" s="403"/>
      <c r="AH60" s="406"/>
    </row>
    <row r="61" ht="15.75" customHeight="1">
      <c r="A61" s="302" t="s">
        <v>174</v>
      </c>
      <c r="B61" s="402">
        <v>1.0</v>
      </c>
      <c r="C61" s="403">
        <v>1.3</v>
      </c>
      <c r="D61" s="404" t="s">
        <v>195</v>
      </c>
      <c r="E61" s="402"/>
      <c r="F61" s="403"/>
      <c r="G61" s="404" t="str">
        <f t="shared" si="3"/>
        <v/>
      </c>
      <c r="H61" s="402">
        <f t="shared" ref="H61:I61" si="147">IF(B61+E61=0,"",B61+E61)</f>
        <v>1</v>
      </c>
      <c r="I61" s="403">
        <f t="shared" si="147"/>
        <v>1.3</v>
      </c>
      <c r="J61" s="406">
        <f t="shared" si="5"/>
        <v>1.3</v>
      </c>
      <c r="K61" s="406">
        <f t="shared" si="6"/>
        <v>7.675</v>
      </c>
      <c r="M61" s="302" t="s">
        <v>174</v>
      </c>
      <c r="N61" s="402"/>
      <c r="O61" s="403"/>
      <c r="P61" s="408" t="str">
        <f t="shared" ref="P61:P64" si="150">IF(N61=0,"",O61/N61)</f>
        <v/>
      </c>
      <c r="Q61" s="402">
        <v>1.0</v>
      </c>
      <c r="R61" s="403">
        <v>7.675</v>
      </c>
      <c r="S61" s="404">
        <f t="shared" ref="S61:S64" si="151">IF(Q61=0,"",R61/Q61)</f>
        <v>7.675</v>
      </c>
      <c r="T61" s="402">
        <f t="shared" ref="T61:U61" si="148">IF(N61+Q61=0,"",N61+Q61)</f>
        <v>1</v>
      </c>
      <c r="U61" s="403">
        <f t="shared" si="148"/>
        <v>7.675</v>
      </c>
      <c r="V61" s="406">
        <f t="shared" ref="V61:V64" si="153">IF(T61="","",U61/T61)</f>
        <v>7.675</v>
      </c>
      <c r="W61" s="406" t="str">
        <f t="shared" ref="W61:W64" si="154">IF(ISBLANK(AH61),"",AH61)</f>
        <v/>
      </c>
      <c r="Y61" s="302" t="s">
        <v>174</v>
      </c>
      <c r="Z61" s="402"/>
      <c r="AA61" s="403"/>
      <c r="AB61" s="408"/>
      <c r="AC61" s="402"/>
      <c r="AD61" s="403"/>
      <c r="AE61" s="404"/>
      <c r="AF61" s="402"/>
      <c r="AG61" s="403"/>
      <c r="AH61" s="406"/>
    </row>
    <row r="62" ht="15.75" customHeight="1">
      <c r="A62" s="302" t="s">
        <v>175</v>
      </c>
      <c r="B62" s="402"/>
      <c r="C62" s="403"/>
      <c r="D62" s="404"/>
      <c r="E62" s="402"/>
      <c r="F62" s="403"/>
      <c r="G62" s="404" t="str">
        <f t="shared" si="3"/>
        <v/>
      </c>
      <c r="H62" s="402" t="str">
        <f t="shared" ref="H62:I62" si="149">IF(B62+E62=0,"",B62+E62)</f>
        <v/>
      </c>
      <c r="I62" s="403" t="str">
        <f t="shared" si="149"/>
        <v/>
      </c>
      <c r="J62" s="406" t="str">
        <f t="shared" si="5"/>
        <v/>
      </c>
      <c r="K62" s="406" t="str">
        <f t="shared" si="6"/>
        <v/>
      </c>
      <c r="M62" s="302" t="s">
        <v>175</v>
      </c>
      <c r="N62" s="402"/>
      <c r="O62" s="403"/>
      <c r="P62" s="408" t="str">
        <f t="shared" si="150"/>
        <v/>
      </c>
      <c r="Q62" s="402"/>
      <c r="R62" s="403"/>
      <c r="S62" s="404" t="str">
        <f t="shared" si="151"/>
        <v/>
      </c>
      <c r="T62" s="402" t="str">
        <f t="shared" ref="T62:U62" si="152">IF(N62+Q62=0,"",N62+Q62)</f>
        <v/>
      </c>
      <c r="U62" s="403" t="str">
        <f t="shared" si="152"/>
        <v/>
      </c>
      <c r="V62" s="406" t="str">
        <f t="shared" si="153"/>
        <v/>
      </c>
      <c r="W62" s="406">
        <f t="shared" si="154"/>
        <v>1.5</v>
      </c>
      <c r="Y62" s="302" t="s">
        <v>175</v>
      </c>
      <c r="Z62" s="402"/>
      <c r="AA62" s="403"/>
      <c r="AB62" s="408"/>
      <c r="AC62" s="402">
        <v>1.0</v>
      </c>
      <c r="AD62" s="403">
        <v>1.5</v>
      </c>
      <c r="AE62" s="404">
        <f t="shared" ref="AE62:AE64" si="157">AD62/AC62</f>
        <v>1.5</v>
      </c>
      <c r="AF62" s="402">
        <v>1.0</v>
      </c>
      <c r="AG62" s="403">
        <v>1.5</v>
      </c>
      <c r="AH62" s="406">
        <f t="shared" ref="AH62:AH64" si="158">AG62/AF62</f>
        <v>1.5</v>
      </c>
    </row>
    <row r="63" ht="15.75" customHeight="1">
      <c r="A63" s="302" t="s">
        <v>177</v>
      </c>
      <c r="B63" s="402">
        <v>16.0</v>
      </c>
      <c r="C63" s="403">
        <v>154.21194444444447</v>
      </c>
      <c r="D63" s="404"/>
      <c r="E63" s="402">
        <v>14.0</v>
      </c>
      <c r="F63" s="403">
        <v>24.73783333333333</v>
      </c>
      <c r="G63" s="404">
        <f t="shared" si="3"/>
        <v>1.766988095</v>
      </c>
      <c r="H63" s="402">
        <f t="shared" ref="H63:I63" si="155">IF(B63+E63=0,"",B63+E63)</f>
        <v>30</v>
      </c>
      <c r="I63" s="403">
        <f t="shared" si="155"/>
        <v>178.9497778</v>
      </c>
      <c r="J63" s="406">
        <f t="shared" si="5"/>
        <v>5.964992593</v>
      </c>
      <c r="K63" s="406">
        <f t="shared" si="6"/>
        <v>3.553519567</v>
      </c>
      <c r="M63" s="302" t="s">
        <v>177</v>
      </c>
      <c r="N63" s="402">
        <v>19.0</v>
      </c>
      <c r="O63" s="403">
        <v>25.96392976588628</v>
      </c>
      <c r="P63" s="408">
        <f t="shared" si="150"/>
        <v>1.366522619</v>
      </c>
      <c r="Q63" s="402">
        <v>20.0</v>
      </c>
      <c r="R63" s="403">
        <v>112.62333333333339</v>
      </c>
      <c r="S63" s="404">
        <f t="shared" si="151"/>
        <v>5.631166667</v>
      </c>
      <c r="T63" s="402">
        <f t="shared" ref="T63:U63" si="156">IF(N63+Q63=0,"",N63+Q63)</f>
        <v>39</v>
      </c>
      <c r="U63" s="403">
        <f t="shared" si="156"/>
        <v>138.5872631</v>
      </c>
      <c r="V63" s="406">
        <f t="shared" si="153"/>
        <v>3.553519567</v>
      </c>
      <c r="W63" s="406">
        <f t="shared" si="154"/>
        <v>6.354968842</v>
      </c>
      <c r="Y63" s="302" t="s">
        <v>177</v>
      </c>
      <c r="Z63" s="402">
        <v>6.0</v>
      </c>
      <c r="AA63" s="403">
        <v>13.1075</v>
      </c>
      <c r="AB63" s="408">
        <f t="shared" ref="AB63:AB64" si="165">AA63/Z63</f>
        <v>2.184583333</v>
      </c>
      <c r="AC63" s="402">
        <v>13.0</v>
      </c>
      <c r="AD63" s="403">
        <v>107.63690800000003</v>
      </c>
      <c r="AE63" s="404">
        <f t="shared" si="157"/>
        <v>8.279762154</v>
      </c>
      <c r="AF63" s="402">
        <v>19.0</v>
      </c>
      <c r="AG63" s="403">
        <v>120.74440800000002</v>
      </c>
      <c r="AH63" s="406">
        <f t="shared" si="158"/>
        <v>6.354968842</v>
      </c>
    </row>
    <row r="64" ht="15.75" customHeight="1">
      <c r="A64" s="485" t="s">
        <v>13</v>
      </c>
      <c r="B64" s="353">
        <f t="shared" ref="B64:C64" si="159">SUM(B7:B63)</f>
        <v>1250</v>
      </c>
      <c r="C64" s="486">
        <f t="shared" si="159"/>
        <v>6295.080964</v>
      </c>
      <c r="D64" s="487">
        <f>IF(B64=0,"",C64/B64)</f>
        <v>5.036064771</v>
      </c>
      <c r="E64" s="353">
        <f t="shared" ref="E64:F64" si="160">SUM(E7:E63)</f>
        <v>1139</v>
      </c>
      <c r="F64" s="486">
        <f t="shared" si="160"/>
        <v>6435.145852</v>
      </c>
      <c r="G64" s="488">
        <f t="shared" si="3"/>
        <v>5.649820765</v>
      </c>
      <c r="H64" s="353">
        <f t="shared" ref="H64:I64" si="161">SUM(H7:H63)</f>
        <v>2389</v>
      </c>
      <c r="I64" s="486">
        <f t="shared" si="161"/>
        <v>12730.22682</v>
      </c>
      <c r="J64" s="489">
        <f t="shared" si="5"/>
        <v>5.32868431</v>
      </c>
      <c r="K64" s="489">
        <f t="shared" si="6"/>
        <v>4.631585668</v>
      </c>
      <c r="M64" s="485" t="s">
        <v>13</v>
      </c>
      <c r="N64" s="353">
        <f t="shared" ref="N64:O64" si="162">SUM(N7:N63)</f>
        <v>1532</v>
      </c>
      <c r="O64" s="486">
        <f t="shared" si="162"/>
        <v>6608.676786</v>
      </c>
      <c r="P64" s="487">
        <f t="shared" si="150"/>
        <v>4.313757693</v>
      </c>
      <c r="Q64" s="353">
        <f t="shared" ref="Q64:R64" si="163">SUM(Q7:Q63)</f>
        <v>1448</v>
      </c>
      <c r="R64" s="486">
        <f t="shared" si="163"/>
        <v>7193.448505</v>
      </c>
      <c r="S64" s="488">
        <f t="shared" si="151"/>
        <v>4.967851178</v>
      </c>
      <c r="T64" s="353">
        <f t="shared" ref="T64:U64" si="164">SUM(T7:T63)</f>
        <v>2980</v>
      </c>
      <c r="U64" s="486">
        <f t="shared" si="164"/>
        <v>13802.12529</v>
      </c>
      <c r="V64" s="489">
        <f t="shared" si="153"/>
        <v>4.631585668</v>
      </c>
      <c r="W64" s="489">
        <f t="shared" si="154"/>
        <v>7.583135808</v>
      </c>
      <c r="Y64" s="490" t="s">
        <v>13</v>
      </c>
      <c r="Z64" s="353">
        <v>663.0</v>
      </c>
      <c r="AA64" s="486">
        <v>4620.0607720000025</v>
      </c>
      <c r="AB64" s="487">
        <f t="shared" si="165"/>
        <v>6.968417454</v>
      </c>
      <c r="AC64" s="353">
        <v>745.0</v>
      </c>
      <c r="AD64" s="486">
        <v>6056.994445999994</v>
      </c>
      <c r="AE64" s="488">
        <f t="shared" si="157"/>
        <v>8.130193887</v>
      </c>
      <c r="AF64" s="353">
        <v>1408.0</v>
      </c>
      <c r="AG64" s="486">
        <v>10677.055217999998</v>
      </c>
      <c r="AH64" s="489">
        <f t="shared" si="158"/>
        <v>7.583135808</v>
      </c>
    </row>
    <row r="65" ht="15.75" customHeight="1">
      <c r="A65" s="491" t="s">
        <v>42</v>
      </c>
      <c r="B65" s="492">
        <f t="shared" ref="B65:J65" si="166">N64</f>
        <v>1532</v>
      </c>
      <c r="C65" s="493">
        <f t="shared" si="166"/>
        <v>6608.676786</v>
      </c>
      <c r="D65" s="494">
        <f t="shared" si="166"/>
        <v>4.313757693</v>
      </c>
      <c r="E65" s="492">
        <f t="shared" si="166"/>
        <v>1448</v>
      </c>
      <c r="F65" s="493">
        <f t="shared" si="166"/>
        <v>7193.448505</v>
      </c>
      <c r="G65" s="495">
        <f t="shared" si="166"/>
        <v>4.967851178</v>
      </c>
      <c r="H65" s="492">
        <f t="shared" si="166"/>
        <v>2980</v>
      </c>
      <c r="I65" s="493">
        <f t="shared" si="166"/>
        <v>13802.12529</v>
      </c>
      <c r="J65" s="496">
        <f t="shared" si="166"/>
        <v>4.631585668</v>
      </c>
      <c r="M65" s="491" t="s">
        <v>45</v>
      </c>
      <c r="N65" s="492">
        <f t="shared" ref="N65:V65" si="167">Z64</f>
        <v>663</v>
      </c>
      <c r="O65" s="493">
        <f t="shared" si="167"/>
        <v>4620.060772</v>
      </c>
      <c r="P65" s="494">
        <f t="shared" si="167"/>
        <v>6.968417454</v>
      </c>
      <c r="Q65" s="492">
        <f t="shared" si="167"/>
        <v>745</v>
      </c>
      <c r="R65" s="493">
        <f t="shared" si="167"/>
        <v>6056.994446</v>
      </c>
      <c r="S65" s="495">
        <f t="shared" si="167"/>
        <v>8.130193887</v>
      </c>
      <c r="T65" s="492">
        <f t="shared" si="167"/>
        <v>1408</v>
      </c>
      <c r="U65" s="493">
        <f t="shared" si="167"/>
        <v>10677.05522</v>
      </c>
      <c r="V65" s="496">
        <f t="shared" si="167"/>
        <v>7.583135808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T4:V4"/>
    <mergeCell ref="U5:V5"/>
    <mergeCell ref="B5:B6"/>
    <mergeCell ref="E5:E6"/>
    <mergeCell ref="H5:H6"/>
    <mergeCell ref="N5:N6"/>
    <mergeCell ref="Q5:Q6"/>
    <mergeCell ref="T5:T6"/>
    <mergeCell ref="Z5:Z6"/>
    <mergeCell ref="AC4:AE4"/>
    <mergeCell ref="AF4:AH4"/>
    <mergeCell ref="B4:D4"/>
    <mergeCell ref="C5:D5"/>
    <mergeCell ref="E4:G4"/>
    <mergeCell ref="F5:G5"/>
    <mergeCell ref="H4:J4"/>
    <mergeCell ref="I5:J5"/>
    <mergeCell ref="N4:P4"/>
    <mergeCell ref="O5:P5"/>
    <mergeCell ref="Q4:S4"/>
    <mergeCell ref="R5:S5"/>
    <mergeCell ref="Z4:AB4"/>
    <mergeCell ref="AA5:AB5"/>
    <mergeCell ref="AD5:AE5"/>
    <mergeCell ref="AG5:AH5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2015-12-04T18:30:35Z</dcterms:created>
  <dc:creator>Forinfo OÜ</dc:creator>
</cp:coreProperties>
</file>