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etsaosakond\KHG\projektid\Biomass\"/>
    </mc:Choice>
  </mc:AlternateContent>
  <bookViews>
    <workbookView xWindow="0" yWindow="0" windowWidth="28800" windowHeight="12330" activeTab="2"/>
  </bookViews>
  <sheets>
    <sheet name="MA" sheetId="1" r:id="rId1"/>
    <sheet name="KU" sheetId="2" r:id="rId2"/>
    <sheet name="K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3" l="1"/>
  <c r="F117" i="3"/>
  <c r="F115" i="3"/>
  <c r="F112" i="3"/>
  <c r="F111" i="3"/>
  <c r="F107" i="3"/>
  <c r="F77" i="3"/>
  <c r="F73" i="3"/>
  <c r="F72" i="3"/>
  <c r="F70" i="3"/>
  <c r="F61" i="3"/>
  <c r="F56" i="3"/>
  <c r="F54" i="3"/>
  <c r="F37" i="3"/>
  <c r="F34" i="3"/>
  <c r="F30" i="3"/>
  <c r="F29" i="3"/>
  <c r="F16" i="3"/>
  <c r="F9" i="3"/>
</calcChain>
</file>

<file path=xl/sharedStrings.xml><?xml version="1.0" encoding="utf-8"?>
<sst xmlns="http://schemas.openxmlformats.org/spreadsheetml/2006/main" count="1176" uniqueCount="551">
  <si>
    <t>Vanuseklass</t>
  </si>
  <si>
    <t>Katseala</t>
  </si>
  <si>
    <t>Känd</t>
  </si>
  <si>
    <t>Puu ID</t>
  </si>
  <si>
    <t>Boniteet</t>
  </si>
  <si>
    <t>MÄ17_Puu1</t>
  </si>
  <si>
    <t>MÄ17_Puu2</t>
  </si>
  <si>
    <t>MÄ17_Puu3</t>
  </si>
  <si>
    <t>MA42_Puu1</t>
  </si>
  <si>
    <t>MÄ_62_puu1</t>
  </si>
  <si>
    <t>MÄ_62_puu2</t>
  </si>
  <si>
    <t>MÄ_62_puu3</t>
  </si>
  <si>
    <t>MÄ_109_Puu1</t>
  </si>
  <si>
    <t>IA</t>
  </si>
  <si>
    <t>AH017-2</t>
  </si>
  <si>
    <t>III-IV</t>
  </si>
  <si>
    <t>AH080-1</t>
  </si>
  <si>
    <t>V-Va</t>
  </si>
  <si>
    <t>ME095-4</t>
  </si>
  <si>
    <t>IA-II</t>
  </si>
  <si>
    <t>AH041-13</t>
  </si>
  <si>
    <t>VA 172-11</t>
  </si>
  <si>
    <t>JS062-19</t>
  </si>
  <si>
    <t>JS082-2</t>
  </si>
  <si>
    <t>AH150-8</t>
  </si>
  <si>
    <t>AK055-8</t>
  </si>
  <si>
    <t>AK055-6</t>
  </si>
  <si>
    <t>I</t>
  </si>
  <si>
    <t>ME088-8</t>
  </si>
  <si>
    <t>JS133-6</t>
  </si>
  <si>
    <t>AK098-7</t>
  </si>
  <si>
    <t>II</t>
  </si>
  <si>
    <t>HL324-3</t>
  </si>
  <si>
    <t>KS030-14</t>
  </si>
  <si>
    <t>JS229-17</t>
  </si>
  <si>
    <t xml:space="preserve">PW079-5 </t>
  </si>
  <si>
    <t>HL225-18</t>
  </si>
  <si>
    <t xml:space="preserve">PW078-10 </t>
  </si>
  <si>
    <t>JS222-10</t>
  </si>
  <si>
    <t>HL234-10</t>
  </si>
  <si>
    <t>MÄ 4</t>
  </si>
  <si>
    <t>MÄ 5</t>
  </si>
  <si>
    <t>MÄ 6</t>
  </si>
  <si>
    <t>MÄ 7</t>
  </si>
  <si>
    <t>MÄ 9</t>
  </si>
  <si>
    <t>MÄ 10</t>
  </si>
  <si>
    <t>MÄ 11</t>
  </si>
  <si>
    <t>MÄ 12</t>
  </si>
  <si>
    <t>MÄ 13</t>
  </si>
  <si>
    <t>MÄ 14</t>
  </si>
  <si>
    <t>MÄ 15</t>
  </si>
  <si>
    <t>MÄ 16</t>
  </si>
  <si>
    <t>MÄ 17</t>
  </si>
  <si>
    <t>MÄ 18</t>
  </si>
  <si>
    <t>MÄ 19</t>
  </si>
  <si>
    <t>MÄ 20</t>
  </si>
  <si>
    <t>MÄ 21</t>
  </si>
  <si>
    <t>MÄ 22</t>
  </si>
  <si>
    <t>MÄ 23</t>
  </si>
  <si>
    <t>MÄ 24</t>
  </si>
  <si>
    <t>MÄ 77</t>
  </si>
  <si>
    <t>MÄ 78</t>
  </si>
  <si>
    <t>MÄ 27</t>
  </si>
  <si>
    <t>MÄ 28</t>
  </si>
  <si>
    <t>MÄ 29</t>
  </si>
  <si>
    <t>MÄ 30</t>
  </si>
  <si>
    <t>MÄ 31</t>
  </si>
  <si>
    <t>MÄ 32</t>
  </si>
  <si>
    <t>MÄ 33</t>
  </si>
  <si>
    <t>MÄ 34</t>
  </si>
  <si>
    <t>MÄ 35</t>
  </si>
  <si>
    <t>MÄ 36</t>
  </si>
  <si>
    <t>MÄ 37</t>
  </si>
  <si>
    <t>MÄ 38</t>
  </si>
  <si>
    <t>MÄ 39</t>
  </si>
  <si>
    <t>MÄ 40</t>
  </si>
  <si>
    <t>MÄ 41</t>
  </si>
  <si>
    <t>MÄ 42</t>
  </si>
  <si>
    <t>MÄ 43</t>
  </si>
  <si>
    <t>MÄ 44</t>
  </si>
  <si>
    <t>MÄ 45</t>
  </si>
  <si>
    <t>MÄ 46</t>
  </si>
  <si>
    <t>MÄ 47</t>
  </si>
  <si>
    <t>MÄ 48</t>
  </si>
  <si>
    <t>MÄ 49</t>
  </si>
  <si>
    <t>MÄ 50</t>
  </si>
  <si>
    <t>MÄ 51</t>
  </si>
  <si>
    <t>MÄ 52</t>
  </si>
  <si>
    <t>MÄ 53</t>
  </si>
  <si>
    <t>MÄ 54</t>
  </si>
  <si>
    <t>MÄ 55</t>
  </si>
  <si>
    <t>MÄ 56</t>
  </si>
  <si>
    <t>MÄ 57</t>
  </si>
  <si>
    <t>MÄ 58</t>
  </si>
  <si>
    <t>MÄ 59</t>
  </si>
  <si>
    <t>MÄ 60</t>
  </si>
  <si>
    <t>MÄ 61</t>
  </si>
  <si>
    <t>MÄ 62</t>
  </si>
  <si>
    <t>MÄ 63</t>
  </si>
  <si>
    <t>MÄ 64</t>
  </si>
  <si>
    <t>MÄ 65</t>
  </si>
  <si>
    <t>MÄ 66</t>
  </si>
  <si>
    <t>MÄ 67</t>
  </si>
  <si>
    <t>MÄ 68</t>
  </si>
  <si>
    <t>MÄ 69</t>
  </si>
  <si>
    <t>MÄ 70</t>
  </si>
  <si>
    <t>MÄ 71</t>
  </si>
  <si>
    <t>MÄ 72</t>
  </si>
  <si>
    <t>MÄ 73</t>
  </si>
  <si>
    <t>MÄ 25</t>
  </si>
  <si>
    <t>MÄ 26</t>
  </si>
  <si>
    <t>MÄ 79</t>
  </si>
  <si>
    <t>MÄ 80</t>
  </si>
  <si>
    <t>MÄ 81</t>
  </si>
  <si>
    <t>MÄ 82</t>
  </si>
  <si>
    <t>MÄ 83</t>
  </si>
  <si>
    <t>MÄ 84</t>
  </si>
  <si>
    <t>MÄ 85</t>
  </si>
  <si>
    <t>MÄ 86</t>
  </si>
  <si>
    <t>MÄ 87</t>
  </si>
  <si>
    <t>MÄ 88</t>
  </si>
  <si>
    <t>MÄ 89</t>
  </si>
  <si>
    <t>MÄ 144</t>
  </si>
  <si>
    <t>MÄ 145</t>
  </si>
  <si>
    <t>MÄ 150</t>
  </si>
  <si>
    <t>MÄ 93</t>
  </si>
  <si>
    <t>MÄ 94</t>
  </si>
  <si>
    <t>MÄ 95</t>
  </si>
  <si>
    <t>MÄ 96</t>
  </si>
  <si>
    <t>MÄ 97</t>
  </si>
  <si>
    <t>MÄ 98</t>
  </si>
  <si>
    <t>MÄ 99</t>
  </si>
  <si>
    <t>MÄ 100</t>
  </si>
  <si>
    <t>MÄ 101</t>
  </si>
  <si>
    <t>MÄ 102</t>
  </si>
  <si>
    <t>MÄ 103</t>
  </si>
  <si>
    <t>MÄ 104</t>
  </si>
  <si>
    <t>MÄ 105</t>
  </si>
  <si>
    <t>MÄ 106</t>
  </si>
  <si>
    <t>MÄ 107</t>
  </si>
  <si>
    <t>MÄ 108</t>
  </si>
  <si>
    <t>MÄ 109</t>
  </si>
  <si>
    <t>MÄ 110</t>
  </si>
  <si>
    <t>MÄ 111</t>
  </si>
  <si>
    <t>MÄ 112</t>
  </si>
  <si>
    <t>MÄ 113</t>
  </si>
  <si>
    <t>MÄ 114</t>
  </si>
  <si>
    <t>MÄ 115</t>
  </si>
  <si>
    <t>MÄ 116</t>
  </si>
  <si>
    <t>MÄ 117</t>
  </si>
  <si>
    <t>MÄ 118</t>
  </si>
  <si>
    <t>MÄ 119</t>
  </si>
  <si>
    <t>MÄ 120</t>
  </si>
  <si>
    <t>MÄ 121</t>
  </si>
  <si>
    <t>MÄ 122</t>
  </si>
  <si>
    <t>MÄ 123</t>
  </si>
  <si>
    <t>MÄ 124</t>
  </si>
  <si>
    <t>MÄ 125</t>
  </si>
  <si>
    <t>MÄ 126</t>
  </si>
  <si>
    <t>MÄ 127</t>
  </si>
  <si>
    <t>MÄ 128</t>
  </si>
  <si>
    <t>MÄ 129</t>
  </si>
  <si>
    <t>MÄ 130</t>
  </si>
  <si>
    <t>MÄ 131</t>
  </si>
  <si>
    <t>MÄ 133</t>
  </si>
  <si>
    <t>MÄ 134</t>
  </si>
  <si>
    <t>MÄ 135</t>
  </si>
  <si>
    <t>MÄ 136</t>
  </si>
  <si>
    <t>MÄ 137</t>
  </si>
  <si>
    <t>MÄ 138</t>
  </si>
  <si>
    <t>MÄ 139</t>
  </si>
  <si>
    <t>MÄ 140</t>
  </si>
  <si>
    <t>MÄ 141</t>
  </si>
  <si>
    <t>MÄ 142</t>
  </si>
  <si>
    <t>MÄ 143</t>
  </si>
  <si>
    <t>MÄ 90</t>
  </si>
  <si>
    <t>MÄ 91</t>
  </si>
  <si>
    <t>MÄ 146</t>
  </si>
  <si>
    <t>MÄ 147</t>
  </si>
  <si>
    <t>MÄ 148</t>
  </si>
  <si>
    <t>MÄ 149</t>
  </si>
  <si>
    <t>MÄ 92</t>
  </si>
  <si>
    <t>Vara</t>
  </si>
  <si>
    <t>MÄ X1</t>
  </si>
  <si>
    <t>MÄ X2</t>
  </si>
  <si>
    <t>MÄ X3</t>
  </si>
  <si>
    <t>S1</t>
  </si>
  <si>
    <t>S2</t>
  </si>
  <si>
    <t>S3</t>
  </si>
  <si>
    <t>S4</t>
  </si>
  <si>
    <t>S5</t>
  </si>
  <si>
    <t>S6</t>
  </si>
  <si>
    <t>Saaremaa</t>
  </si>
  <si>
    <t>D1</t>
  </si>
  <si>
    <t>D2</t>
  </si>
  <si>
    <t>D3</t>
  </si>
  <si>
    <t>Külla</t>
  </si>
  <si>
    <t>AK 2</t>
  </si>
  <si>
    <t>AK124-1</t>
  </si>
  <si>
    <t>PW 1</t>
  </si>
  <si>
    <t>PW172-8</t>
  </si>
  <si>
    <t>KH162-1</t>
  </si>
  <si>
    <t>IM014-7</t>
  </si>
  <si>
    <t xml:space="preserve">IM014-7 </t>
  </si>
  <si>
    <t>AH007-6</t>
  </si>
  <si>
    <t xml:space="preserve">AH069-10 </t>
  </si>
  <si>
    <t>JS120-10</t>
  </si>
  <si>
    <t xml:space="preserve">AH007-6 </t>
  </si>
  <si>
    <t xml:space="preserve">PW082-3 </t>
  </si>
  <si>
    <t xml:space="preserve">PW077-23 </t>
  </si>
  <si>
    <t xml:space="preserve">KJ091-11 </t>
  </si>
  <si>
    <t xml:space="preserve">VL495-1 </t>
  </si>
  <si>
    <t xml:space="preserve">CO084-8 </t>
  </si>
  <si>
    <t xml:space="preserve">QB133-1 </t>
  </si>
  <si>
    <t xml:space="preserve">AH017-19 </t>
  </si>
  <si>
    <t xml:space="preserve">JS163-4 </t>
  </si>
  <si>
    <t>VL002-29</t>
  </si>
  <si>
    <t xml:space="preserve">VA173-1 </t>
  </si>
  <si>
    <t xml:space="preserve">PW172-8 </t>
  </si>
  <si>
    <t>Sõmerpalu</t>
  </si>
  <si>
    <t>KU 1</t>
  </si>
  <si>
    <t>KM006-30</t>
  </si>
  <si>
    <t>KU 2</t>
  </si>
  <si>
    <t>KU 3</t>
  </si>
  <si>
    <t>KU 4</t>
  </si>
  <si>
    <t>KU 5</t>
  </si>
  <si>
    <t>VA 1</t>
  </si>
  <si>
    <t>VA133-18</t>
  </si>
  <si>
    <t>VA 2</t>
  </si>
  <si>
    <t>VA 3</t>
  </si>
  <si>
    <t>VA 4</t>
  </si>
  <si>
    <t>KU 6</t>
  </si>
  <si>
    <t xml:space="preserve">ME141-35 </t>
  </si>
  <si>
    <t>KU 7</t>
  </si>
  <si>
    <t>KU 8</t>
  </si>
  <si>
    <t>KU 9</t>
  </si>
  <si>
    <t>KU 10</t>
  </si>
  <si>
    <t>Lati 4</t>
  </si>
  <si>
    <t>JS280-1</t>
  </si>
  <si>
    <t>KU 22</t>
  </si>
  <si>
    <t>JS266-6</t>
  </si>
  <si>
    <t>KU X1</t>
  </si>
  <si>
    <t>KU 36</t>
  </si>
  <si>
    <t>KM026-1</t>
  </si>
  <si>
    <t>KU 39</t>
  </si>
  <si>
    <t>KU 13</t>
  </si>
  <si>
    <t xml:space="preserve">KJ099-19 </t>
  </si>
  <si>
    <t>KU 14</t>
  </si>
  <si>
    <t>KU 15</t>
  </si>
  <si>
    <t xml:space="preserve">KM024-4 </t>
  </si>
  <si>
    <t>KU 16</t>
  </si>
  <si>
    <t>KU 17</t>
  </si>
  <si>
    <t>KU 18</t>
  </si>
  <si>
    <t>KU 19</t>
  </si>
  <si>
    <t>KU 20</t>
  </si>
  <si>
    <t>KU 21</t>
  </si>
  <si>
    <t>KU 41</t>
  </si>
  <si>
    <t>JS295-9</t>
  </si>
  <si>
    <t>KU30-1</t>
  </si>
  <si>
    <t>JS299-16</t>
  </si>
  <si>
    <t>KU30-2</t>
  </si>
  <si>
    <t>KU30-3</t>
  </si>
  <si>
    <t>KU30-4</t>
  </si>
  <si>
    <t>KU30-5</t>
  </si>
  <si>
    <t>Lati 1</t>
  </si>
  <si>
    <t>Lati 2</t>
  </si>
  <si>
    <t>KU 28</t>
  </si>
  <si>
    <t>JS295-1</t>
  </si>
  <si>
    <t>KU 29</t>
  </si>
  <si>
    <t>KU 30</t>
  </si>
  <si>
    <t>KU 31</t>
  </si>
  <si>
    <t>KU 32</t>
  </si>
  <si>
    <t>KU 33</t>
  </si>
  <si>
    <t>KU A</t>
  </si>
  <si>
    <t>JS208-3</t>
  </si>
  <si>
    <t>KU B</t>
  </si>
  <si>
    <t>KU C</t>
  </si>
  <si>
    <t>JS208-3 KU</t>
  </si>
  <si>
    <t>KU 34</t>
  </si>
  <si>
    <t xml:space="preserve">PE040-2 </t>
  </si>
  <si>
    <t>KU 35</t>
  </si>
  <si>
    <t>KU 62</t>
  </si>
  <si>
    <t>AH049-14</t>
  </si>
  <si>
    <t>KU 37</t>
  </si>
  <si>
    <t>KU 38</t>
  </si>
  <si>
    <t>KU 63</t>
  </si>
  <si>
    <t>KU 40</t>
  </si>
  <si>
    <t>KU 77</t>
  </si>
  <si>
    <t xml:space="preserve">TT108-3 </t>
  </si>
  <si>
    <t>KU 42</t>
  </si>
  <si>
    <t>KU 43</t>
  </si>
  <si>
    <t>KU 44</t>
  </si>
  <si>
    <t>KU 45</t>
  </si>
  <si>
    <t>KU 46</t>
  </si>
  <si>
    <t xml:space="preserve">KM078-9 </t>
  </si>
  <si>
    <t>KU 47</t>
  </si>
  <si>
    <t>KU 48</t>
  </si>
  <si>
    <t>KU 49</t>
  </si>
  <si>
    <t>JS120-13</t>
  </si>
  <si>
    <t>KU 50</t>
  </si>
  <si>
    <t>JS 1</t>
  </si>
  <si>
    <t>JS 2</t>
  </si>
  <si>
    <t>JS 3</t>
  </si>
  <si>
    <t>KU 78</t>
  </si>
  <si>
    <t>KU 52</t>
  </si>
  <si>
    <t xml:space="preserve">KM073-9 </t>
  </si>
  <si>
    <t>KU 53</t>
  </si>
  <si>
    <t>KU 54</t>
  </si>
  <si>
    <t>KU 80</t>
  </si>
  <si>
    <t>KU 56</t>
  </si>
  <si>
    <t>KM073-19</t>
  </si>
  <si>
    <t>KU 57</t>
  </si>
  <si>
    <t>KU 58</t>
  </si>
  <si>
    <t>KU 59</t>
  </si>
  <si>
    <t>KU 60</t>
  </si>
  <si>
    <t>SP1</t>
  </si>
  <si>
    <t>SP208-10</t>
  </si>
  <si>
    <t>SP2</t>
  </si>
  <si>
    <t>KU 61</t>
  </si>
  <si>
    <t xml:space="preserve">KJ069-4 </t>
  </si>
  <si>
    <t>KU 84</t>
  </si>
  <si>
    <t>KS035-20</t>
  </si>
  <si>
    <t>KU 85</t>
  </si>
  <si>
    <t>KU 87</t>
  </si>
  <si>
    <t>KU 88</t>
  </si>
  <si>
    <t>KU 89</t>
  </si>
  <si>
    <t>KU 90</t>
  </si>
  <si>
    <t>KU 64</t>
  </si>
  <si>
    <t>KU 65</t>
  </si>
  <si>
    <t>KU 66</t>
  </si>
  <si>
    <t>KU 67</t>
  </si>
  <si>
    <t>RP158-15</t>
  </si>
  <si>
    <t>KU 68</t>
  </si>
  <si>
    <t>KU 69</t>
  </si>
  <si>
    <t>KU 70</t>
  </si>
  <si>
    <t>KU 71</t>
  </si>
  <si>
    <t>KU 72</t>
  </si>
  <si>
    <t>RP156-10</t>
  </si>
  <si>
    <t>KU 73</t>
  </si>
  <si>
    <t>KU 74</t>
  </si>
  <si>
    <t>KU 75</t>
  </si>
  <si>
    <t>KU 76</t>
  </si>
  <si>
    <t>KU 91</t>
  </si>
  <si>
    <t>PW162-7</t>
  </si>
  <si>
    <t>KU 92</t>
  </si>
  <si>
    <t>KU 93</t>
  </si>
  <si>
    <t>KU 94</t>
  </si>
  <si>
    <t>KU 95</t>
  </si>
  <si>
    <t>KU 96</t>
  </si>
  <si>
    <t>KU 79</t>
  </si>
  <si>
    <t>KU 81</t>
  </si>
  <si>
    <t>KU 82</t>
  </si>
  <si>
    <t>KU 83</t>
  </si>
  <si>
    <t>AK 1</t>
  </si>
  <si>
    <t>EV 3</t>
  </si>
  <si>
    <t>EV138-9</t>
  </si>
  <si>
    <t>AI 1</t>
  </si>
  <si>
    <t>AI050-13</t>
  </si>
  <si>
    <t>AI 2</t>
  </si>
  <si>
    <t>EV 1</t>
  </si>
  <si>
    <t>EV 2</t>
  </si>
  <si>
    <t>KU 86</t>
  </si>
  <si>
    <t>KU 102</t>
  </si>
  <si>
    <t>TT106-9</t>
  </si>
  <si>
    <t>KU 103</t>
  </si>
  <si>
    <t>KU 104</t>
  </si>
  <si>
    <t>KU 105</t>
  </si>
  <si>
    <t>KU 106</t>
  </si>
  <si>
    <t>KU 107</t>
  </si>
  <si>
    <t>KU 108</t>
  </si>
  <si>
    <t>KU 97</t>
  </si>
  <si>
    <t>KJ158-13</t>
  </si>
  <si>
    <t>KU 98</t>
  </si>
  <si>
    <t>KU 99</t>
  </si>
  <si>
    <t>KU 100</t>
  </si>
  <si>
    <t>KU 101</t>
  </si>
  <si>
    <t>KS 1</t>
  </si>
  <si>
    <t>Ia-I</t>
  </si>
  <si>
    <t>Alatskivi noor</t>
  </si>
  <si>
    <t>KS 2</t>
  </si>
  <si>
    <t>KS 3</t>
  </si>
  <si>
    <t>KS 4</t>
  </si>
  <si>
    <t>KS 5</t>
  </si>
  <si>
    <t>KS 6</t>
  </si>
  <si>
    <t>KNT_4</t>
  </si>
  <si>
    <t>Kambja knt_09</t>
  </si>
  <si>
    <t>KS 8</t>
  </si>
  <si>
    <t>QT085-6</t>
  </si>
  <si>
    <t>KS 9</t>
  </si>
  <si>
    <t>KS 10</t>
  </si>
  <si>
    <t>KS 11</t>
  </si>
  <si>
    <t>KS 12</t>
  </si>
  <si>
    <t>KS 13</t>
  </si>
  <si>
    <t xml:space="preserve">LV108-7 </t>
  </si>
  <si>
    <t>KS 14</t>
  </si>
  <si>
    <t>KS 15</t>
  </si>
  <si>
    <t>KS 16</t>
  </si>
  <si>
    <t>Kambja knt</t>
  </si>
  <si>
    <t>KS 17</t>
  </si>
  <si>
    <t>KS 18</t>
  </si>
  <si>
    <t>KS 19</t>
  </si>
  <si>
    <t>Kambja harv</t>
  </si>
  <si>
    <t>KS 20</t>
  </si>
  <si>
    <t>KS 21</t>
  </si>
  <si>
    <t>KS 22</t>
  </si>
  <si>
    <t>Kiidjärve knt</t>
  </si>
  <si>
    <t>KS 23</t>
  </si>
  <si>
    <t>KS 24</t>
  </si>
  <si>
    <t>KS 25</t>
  </si>
  <si>
    <t>Kiidjärve harv</t>
  </si>
  <si>
    <t>KS 26</t>
  </si>
  <si>
    <t>KS 27</t>
  </si>
  <si>
    <t>KS 28</t>
  </si>
  <si>
    <t xml:space="preserve">RP097-5 </t>
  </si>
  <si>
    <t>KS 29</t>
  </si>
  <si>
    <t>KS 30</t>
  </si>
  <si>
    <t>KS 31</t>
  </si>
  <si>
    <t>KS 32</t>
  </si>
  <si>
    <t>KS 33</t>
  </si>
  <si>
    <t xml:space="preserve">QB032-1 </t>
  </si>
  <si>
    <t>KS 34</t>
  </si>
  <si>
    <t>KS 35</t>
  </si>
  <si>
    <t>KS 36</t>
  </si>
  <si>
    <t>KS 37</t>
  </si>
  <si>
    <t>KS 38</t>
  </si>
  <si>
    <t>JS093-16</t>
  </si>
  <si>
    <t>KS 39</t>
  </si>
  <si>
    <t>KS 40</t>
  </si>
  <si>
    <t>KS 41</t>
  </si>
  <si>
    <t>KS 42</t>
  </si>
  <si>
    <t>Erastvere</t>
  </si>
  <si>
    <t>KS 43</t>
  </si>
  <si>
    <t>KS 44</t>
  </si>
  <si>
    <t>KS 45</t>
  </si>
  <si>
    <t>KS 46</t>
  </si>
  <si>
    <t>KS 47</t>
  </si>
  <si>
    <t>KS 48</t>
  </si>
  <si>
    <t>JS281-9</t>
  </si>
  <si>
    <t>KS 49</t>
  </si>
  <si>
    <t>KS 50</t>
  </si>
  <si>
    <t>KS 51</t>
  </si>
  <si>
    <t>KS 52</t>
  </si>
  <si>
    <t xml:space="preserve">JS119-8 </t>
  </si>
  <si>
    <t>KS 53</t>
  </si>
  <si>
    <t>KS 54</t>
  </si>
  <si>
    <t>KS 55</t>
  </si>
  <si>
    <t>KS 56</t>
  </si>
  <si>
    <t>KS 57</t>
  </si>
  <si>
    <t>KS 58</t>
  </si>
  <si>
    <t>KS 59</t>
  </si>
  <si>
    <t>KS 60</t>
  </si>
  <si>
    <t>JS066-9</t>
  </si>
  <si>
    <t>KS 61</t>
  </si>
  <si>
    <t>KS 62</t>
  </si>
  <si>
    <t>KS 63</t>
  </si>
  <si>
    <t>KS 64</t>
  </si>
  <si>
    <t>QT073-12</t>
  </si>
  <si>
    <t>KS 65</t>
  </si>
  <si>
    <t>KS 66</t>
  </si>
  <si>
    <t>KS 67</t>
  </si>
  <si>
    <t>KS 68</t>
  </si>
  <si>
    <t xml:space="preserve">RP097-6 </t>
  </si>
  <si>
    <t>KS 69</t>
  </si>
  <si>
    <t>KS 70</t>
  </si>
  <si>
    <t>KS 71</t>
  </si>
  <si>
    <t>KS 72</t>
  </si>
  <si>
    <t xml:space="preserve">SV121-8  </t>
  </si>
  <si>
    <t>KS 73</t>
  </si>
  <si>
    <t>KS 74</t>
  </si>
  <si>
    <t>KS 75</t>
  </si>
  <si>
    <t>KS 76</t>
  </si>
  <si>
    <t>KS 77</t>
  </si>
  <si>
    <t>KS 78</t>
  </si>
  <si>
    <t>KM073-21</t>
  </si>
  <si>
    <t>KS 79</t>
  </si>
  <si>
    <t>Aakre</t>
  </si>
  <si>
    <t>KS 80</t>
  </si>
  <si>
    <t>KS 81</t>
  </si>
  <si>
    <t>KS 82</t>
  </si>
  <si>
    <t>KS 83</t>
  </si>
  <si>
    <t>KS 84</t>
  </si>
  <si>
    <t>CO068-3</t>
  </si>
  <si>
    <t>KS 85</t>
  </si>
  <si>
    <t>KS 86</t>
  </si>
  <si>
    <t>KS 87</t>
  </si>
  <si>
    <t>KS 88</t>
  </si>
  <si>
    <t>CO169-16</t>
  </si>
  <si>
    <t>KS 89</t>
  </si>
  <si>
    <t>KS 90</t>
  </si>
  <si>
    <t>KS Holvandi</t>
  </si>
  <si>
    <t>Holvandi</t>
  </si>
  <si>
    <t>KS 91</t>
  </si>
  <si>
    <t>JS158-1</t>
  </si>
  <si>
    <t>KS 92</t>
  </si>
  <si>
    <t>KS 93</t>
  </si>
  <si>
    <t>KS 94</t>
  </si>
  <si>
    <t>KS 95</t>
  </si>
  <si>
    <t>CK140-14</t>
  </si>
  <si>
    <t>KS 96</t>
  </si>
  <si>
    <t>KS 97</t>
  </si>
  <si>
    <t>KS 98</t>
  </si>
  <si>
    <t>III</t>
  </si>
  <si>
    <t xml:space="preserve">JS122-4 </t>
  </si>
  <si>
    <t>KS 99</t>
  </si>
  <si>
    <t>JS122-4</t>
  </si>
  <si>
    <t>KS 100</t>
  </si>
  <si>
    <t>L1</t>
  </si>
  <si>
    <t>L2</t>
  </si>
  <si>
    <t>L3</t>
  </si>
  <si>
    <t>L4</t>
  </si>
  <si>
    <t>KS 101</t>
  </si>
  <si>
    <t>IV</t>
  </si>
  <si>
    <t xml:space="preserve">QB027-29 </t>
  </si>
  <si>
    <t>KS 102</t>
  </si>
  <si>
    <t>CK163-20</t>
  </si>
  <si>
    <t>KS 103</t>
  </si>
  <si>
    <t>KS 104</t>
  </si>
  <si>
    <t>KS 105</t>
  </si>
  <si>
    <t>CO047-18</t>
  </si>
  <si>
    <t>KS 106</t>
  </si>
  <si>
    <t xml:space="preserve">KS JS147-8 </t>
  </si>
  <si>
    <t>JS147-8</t>
  </si>
  <si>
    <t>KS JS061-44</t>
  </si>
  <si>
    <t>JS061-44</t>
  </si>
  <si>
    <t>KS 107</t>
  </si>
  <si>
    <t>SV012-18</t>
  </si>
  <si>
    <t>KS 108</t>
  </si>
  <si>
    <t>KS 109</t>
  </si>
  <si>
    <t>KS 110</t>
  </si>
  <si>
    <t xml:space="preserve">QB025-4 </t>
  </si>
  <si>
    <t>bm_mp</t>
  </si>
  <si>
    <t>bm_tyvi</t>
  </si>
  <si>
    <t>bm_koor</t>
  </si>
  <si>
    <t>bm_okkad</t>
  </si>
  <si>
    <t>bm_oksad</t>
  </si>
  <si>
    <t>bm_koksad</t>
  </si>
  <si>
    <t>puu_d</t>
  </si>
  <si>
    <t>puu_h</t>
  </si>
  <si>
    <t>puu_a</t>
  </si>
  <si>
    <t>vora_pikkus</t>
  </si>
  <si>
    <t>puistu_g</t>
  </si>
  <si>
    <t>bm_ma_01</t>
  </si>
  <si>
    <t>bm_ma_15</t>
  </si>
  <si>
    <t>bm_ma_510</t>
  </si>
  <si>
    <t>bm_ma_10</t>
  </si>
  <si>
    <t>bm_ma_kand</t>
  </si>
  <si>
    <t>z_5a</t>
  </si>
  <si>
    <t>z_prots</t>
  </si>
  <si>
    <t>tihedus_13</t>
  </si>
  <si>
    <t>tihedus_70</t>
  </si>
  <si>
    <t>bm_ma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</si>
</sst>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color rgb="FF9C0006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165" fontId="0" fillId="0" borderId="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4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/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4" xfId="0" applyNumberFormat="1" applyBorder="1"/>
    <xf numFmtId="1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</cellXfs>
  <cellStyles count="2">
    <cellStyle name="Halb" xfId="1" builtinId="27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N434"/>
  <sheetViews>
    <sheetView topLeftCell="E1" workbookViewId="0">
      <selection activeCell="T1" sqref="T1"/>
    </sheetView>
  </sheetViews>
  <sheetFormatPr defaultRowHeight="15" x14ac:dyDescent="0.25"/>
  <cols>
    <col min="1" max="1" width="12.140625" style="5" customWidth="1"/>
    <col min="2" max="2" width="12.5703125" style="5" bestFit="1" customWidth="1"/>
    <col min="3" max="3" width="12.5703125" style="5" customWidth="1"/>
    <col min="4" max="4" width="24.5703125" style="5" bestFit="1" customWidth="1"/>
    <col min="5" max="5" width="6.28515625" style="8" customWidth="1"/>
    <col min="6" max="6" width="9.140625" style="14"/>
    <col min="7" max="8" width="9.140625" style="5"/>
    <col min="9" max="9" width="9.140625" style="8"/>
    <col min="10" max="10" width="17" style="25" bestFit="1" customWidth="1"/>
    <col min="11" max="11" width="13.7109375" style="14" bestFit="1" customWidth="1"/>
    <col min="12" max="14" width="12.5703125" style="5" bestFit="1" customWidth="1"/>
    <col min="15" max="15" width="13.28515625" style="5" bestFit="1" customWidth="1"/>
    <col min="16" max="16" width="12.5703125" style="18" customWidth="1"/>
    <col min="17" max="17" width="12.5703125" style="8" customWidth="1"/>
    <col min="18" max="18" width="15.140625" style="14" customWidth="1"/>
    <col min="19" max="19" width="14.28515625" style="14" customWidth="1"/>
    <col min="20" max="20" width="16.42578125" style="25" bestFit="1" customWidth="1"/>
    <col min="21" max="21" width="9.7109375" style="14" bestFit="1" customWidth="1"/>
    <col min="22" max="23" width="10.5703125" style="5" bestFit="1" customWidth="1"/>
    <col min="24" max="24" width="10.7109375" style="5" bestFit="1" customWidth="1"/>
    <col min="25" max="25" width="10.7109375" style="8" bestFit="1" customWidth="1"/>
    <col min="26" max="26" width="9.140625" style="4"/>
    <col min="431" max="16384" width="9.140625" style="1"/>
  </cols>
  <sheetData>
    <row r="1" spans="1:430" s="3" customFormat="1" x14ac:dyDescent="0.25">
      <c r="A1" s="20" t="s">
        <v>3</v>
      </c>
      <c r="B1" s="20" t="s">
        <v>0</v>
      </c>
      <c r="C1" s="20" t="s">
        <v>4</v>
      </c>
      <c r="D1" s="20" t="s">
        <v>1</v>
      </c>
      <c r="E1" s="21" t="s">
        <v>540</v>
      </c>
      <c r="F1" s="20" t="s">
        <v>536</v>
      </c>
      <c r="G1" s="20" t="s">
        <v>537</v>
      </c>
      <c r="H1" s="20" t="s">
        <v>538</v>
      </c>
      <c r="I1" s="21" t="s">
        <v>539</v>
      </c>
      <c r="J1" s="22" t="s">
        <v>530</v>
      </c>
      <c r="K1" s="20" t="s">
        <v>531</v>
      </c>
      <c r="L1" s="20" t="s">
        <v>532</v>
      </c>
      <c r="M1" s="20" t="s">
        <v>533</v>
      </c>
      <c r="N1" s="20" t="s">
        <v>534</v>
      </c>
      <c r="O1" s="20" t="s">
        <v>535</v>
      </c>
      <c r="P1" s="37" t="s">
        <v>548</v>
      </c>
      <c r="Q1" s="21" t="s">
        <v>549</v>
      </c>
      <c r="R1" s="20" t="s">
        <v>546</v>
      </c>
      <c r="S1" s="20" t="s">
        <v>547</v>
      </c>
      <c r="T1" s="22" t="s">
        <v>550</v>
      </c>
      <c r="U1" s="20" t="s">
        <v>541</v>
      </c>
      <c r="V1" s="20" t="s">
        <v>542</v>
      </c>
      <c r="W1" s="20" t="s">
        <v>543</v>
      </c>
      <c r="X1" s="20" t="s">
        <v>544</v>
      </c>
      <c r="Y1" s="21" t="s">
        <v>545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</row>
    <row r="2" spans="1:430" x14ac:dyDescent="0.25">
      <c r="A2" s="5" t="s">
        <v>5</v>
      </c>
      <c r="B2" s="5">
        <v>1</v>
      </c>
      <c r="C2" s="5" t="s">
        <v>13</v>
      </c>
      <c r="D2" s="5" t="s">
        <v>14</v>
      </c>
      <c r="E2" s="8">
        <v>20.399999999999999</v>
      </c>
      <c r="F2" s="23">
        <v>5.2</v>
      </c>
      <c r="G2" s="24">
        <v>7</v>
      </c>
      <c r="H2" s="5">
        <v>20</v>
      </c>
      <c r="I2" s="50">
        <v>3.5</v>
      </c>
      <c r="J2" s="26">
        <v>4568.593691094793</v>
      </c>
      <c r="K2" s="30">
        <v>3155.7585200438534</v>
      </c>
      <c r="L2" s="27">
        <v>536.88273781914211</v>
      </c>
      <c r="M2" s="27">
        <v>380.73618835029578</v>
      </c>
      <c r="N2" s="27">
        <v>495.21624488150132</v>
      </c>
      <c r="O2" s="5">
        <v>0</v>
      </c>
      <c r="R2" s="23">
        <v>11.747</v>
      </c>
      <c r="S2" s="23">
        <v>23.494</v>
      </c>
      <c r="Z2"/>
    </row>
    <row r="3" spans="1:430" x14ac:dyDescent="0.25">
      <c r="A3" s="5" t="s">
        <v>6</v>
      </c>
      <c r="B3" s="5">
        <v>1</v>
      </c>
      <c r="C3" s="5" t="s">
        <v>13</v>
      </c>
      <c r="D3" s="5" t="s">
        <v>14</v>
      </c>
      <c r="E3" s="8">
        <v>20.399999999999999</v>
      </c>
      <c r="F3" s="24">
        <v>9.5</v>
      </c>
      <c r="G3" s="24">
        <v>8.6999999999999993</v>
      </c>
      <c r="H3" s="5">
        <v>17</v>
      </c>
      <c r="I3" s="50">
        <v>4.8499999999999996</v>
      </c>
      <c r="J3" s="26">
        <v>18445.982441083903</v>
      </c>
      <c r="K3" s="27">
        <v>11020.306852694772</v>
      </c>
      <c r="L3" s="27">
        <v>1498.3451453516534</v>
      </c>
      <c r="M3" s="27">
        <v>2659.5387855245026</v>
      </c>
      <c r="N3" s="27">
        <v>3267.7916575129757</v>
      </c>
      <c r="O3" s="5">
        <v>0</v>
      </c>
      <c r="R3" s="23">
        <v>33.469000000000001</v>
      </c>
      <c r="S3" s="23">
        <v>36.379347826086956</v>
      </c>
      <c r="U3" s="5"/>
      <c r="Z3"/>
    </row>
    <row r="4" spans="1:430" x14ac:dyDescent="0.25">
      <c r="A4" s="5" t="s">
        <v>7</v>
      </c>
      <c r="B4" s="5">
        <v>1</v>
      </c>
      <c r="C4" s="5" t="s">
        <v>13</v>
      </c>
      <c r="D4" s="5" t="s">
        <v>14</v>
      </c>
      <c r="E4" s="8">
        <v>20.399999999999999</v>
      </c>
      <c r="F4" s="24">
        <v>13.9</v>
      </c>
      <c r="G4" s="24">
        <v>9.1999999999999993</v>
      </c>
      <c r="H4" s="5">
        <v>17</v>
      </c>
      <c r="I4" s="50">
        <v>4.9000000000000004</v>
      </c>
      <c r="J4" s="26">
        <v>38078.369717297137</v>
      </c>
      <c r="K4" s="27">
        <v>21136.947571713343</v>
      </c>
      <c r="L4" s="27">
        <v>3352.1796933165633</v>
      </c>
      <c r="M4" s="27">
        <v>5052.4392794820897</v>
      </c>
      <c r="N4" s="27">
        <v>8536.8031727851485</v>
      </c>
      <c r="O4" s="5">
        <v>0</v>
      </c>
      <c r="R4" s="23">
        <v>39.048000000000002</v>
      </c>
      <c r="S4" s="23">
        <v>30.990476190476191</v>
      </c>
      <c r="U4" s="5"/>
      <c r="Z4"/>
    </row>
    <row r="5" spans="1:430" x14ac:dyDescent="0.25">
      <c r="A5" s="5" t="s">
        <v>40</v>
      </c>
      <c r="B5" s="5">
        <v>1</v>
      </c>
      <c r="C5" s="5" t="s">
        <v>13</v>
      </c>
      <c r="D5" s="5" t="s">
        <v>14</v>
      </c>
      <c r="E5" s="8">
        <v>20.399999999999999</v>
      </c>
      <c r="F5" s="24">
        <v>10.85</v>
      </c>
      <c r="G5" s="24">
        <v>8.6999999999999993</v>
      </c>
      <c r="H5" s="5">
        <v>17</v>
      </c>
      <c r="I5" s="50">
        <v>5.7</v>
      </c>
      <c r="J5" s="26">
        <v>27833.054562805923</v>
      </c>
      <c r="K5" s="27">
        <v>13881.737505016095</v>
      </c>
      <c r="L5" s="27">
        <v>2714.0194375244801</v>
      </c>
      <c r="M5" s="27">
        <v>3653.095516034477</v>
      </c>
      <c r="N5" s="27">
        <v>2144.9465809821186</v>
      </c>
      <c r="O5" s="27">
        <v>1258.6741214057508</v>
      </c>
      <c r="P5" s="16">
        <v>0.46066666666666672</v>
      </c>
      <c r="Q5" s="12">
        <v>0.34033333333333332</v>
      </c>
      <c r="R5" s="23">
        <v>34.106999999999999</v>
      </c>
      <c r="S5" s="23">
        <v>35.902105263157893</v>
      </c>
      <c r="U5" s="5"/>
      <c r="Z5"/>
    </row>
    <row r="6" spans="1:430" x14ac:dyDescent="0.25">
      <c r="A6" s="5" t="s">
        <v>41</v>
      </c>
      <c r="B6" s="5">
        <v>1</v>
      </c>
      <c r="C6" s="5" t="s">
        <v>15</v>
      </c>
      <c r="D6" s="5" t="s">
        <v>16</v>
      </c>
      <c r="E6" s="8">
        <v>11</v>
      </c>
      <c r="F6" s="24">
        <v>9.1</v>
      </c>
      <c r="G6" s="24">
        <v>6.4</v>
      </c>
      <c r="H6" s="5">
        <v>18</v>
      </c>
      <c r="I6" s="50">
        <v>4.0999999999999996</v>
      </c>
      <c r="J6" s="26">
        <v>15092.753558451155</v>
      </c>
      <c r="K6" s="27">
        <v>7356.5225283735163</v>
      </c>
      <c r="L6" s="27">
        <v>1115.6253168792264</v>
      </c>
      <c r="M6" s="27">
        <v>2897.2275696385386</v>
      </c>
      <c r="N6" s="27">
        <v>3200.0192050123878</v>
      </c>
      <c r="O6" s="27">
        <v>523.35893854748599</v>
      </c>
      <c r="P6" s="16">
        <v>0.442</v>
      </c>
      <c r="Q6" s="12">
        <v>0.40733333333333333</v>
      </c>
      <c r="R6" s="23">
        <v>37.569999999999993</v>
      </c>
      <c r="S6" s="23">
        <v>46.962499999999991</v>
      </c>
      <c r="U6" s="5"/>
      <c r="Z6"/>
    </row>
    <row r="7" spans="1:430" x14ac:dyDescent="0.25">
      <c r="A7" s="5" t="s">
        <v>42</v>
      </c>
      <c r="B7" s="5">
        <v>1</v>
      </c>
      <c r="C7" s="5" t="s">
        <v>15</v>
      </c>
      <c r="D7" s="5" t="s">
        <v>16</v>
      </c>
      <c r="E7" s="8">
        <v>11</v>
      </c>
      <c r="F7" s="24">
        <v>6.3</v>
      </c>
      <c r="G7" s="24">
        <v>4.8</v>
      </c>
      <c r="H7" s="5">
        <v>14</v>
      </c>
      <c r="I7" s="50">
        <v>3.5</v>
      </c>
      <c r="J7" s="26">
        <v>7367.4588633017083</v>
      </c>
      <c r="K7" s="27">
        <v>2962.8179471380454</v>
      </c>
      <c r="L7" s="27">
        <v>720.46479113618784</v>
      </c>
      <c r="M7" s="27">
        <v>1345.5958668106518</v>
      </c>
      <c r="N7" s="27">
        <v>1950.9802582168227</v>
      </c>
      <c r="O7" s="27">
        <v>387.6</v>
      </c>
      <c r="P7" s="16">
        <v>0.45233333333333331</v>
      </c>
      <c r="Q7" s="12">
        <v>0.39566666666666667</v>
      </c>
      <c r="R7" s="23">
        <v>32.009</v>
      </c>
      <c r="S7" s="23">
        <v>55.187931034482759</v>
      </c>
      <c r="U7" s="5"/>
      <c r="Z7"/>
    </row>
    <row r="8" spans="1:430" x14ac:dyDescent="0.25">
      <c r="A8" s="5" t="s">
        <v>189</v>
      </c>
      <c r="B8" s="5">
        <v>1</v>
      </c>
      <c r="C8" s="1" t="s">
        <v>15</v>
      </c>
      <c r="D8" s="5" t="s">
        <v>192</v>
      </c>
      <c r="E8" s="14">
        <v>9.5</v>
      </c>
      <c r="F8" s="46">
        <v>7.5</v>
      </c>
      <c r="G8" s="24">
        <v>4.5</v>
      </c>
      <c r="H8" s="5">
        <v>16</v>
      </c>
      <c r="I8" s="23">
        <v>3.5</v>
      </c>
      <c r="J8" s="33">
        <v>13286.623826508509</v>
      </c>
      <c r="K8" s="33">
        <v>4011.9546701423769</v>
      </c>
      <c r="L8" s="27">
        <v>1005.0506557042274</v>
      </c>
      <c r="M8" s="27">
        <v>3443.2546565568414</v>
      </c>
      <c r="N8" s="27">
        <v>4826.3638441050625</v>
      </c>
      <c r="O8" s="27">
        <v>0</v>
      </c>
      <c r="P8" s="16"/>
      <c r="Q8" s="12"/>
      <c r="R8" s="23"/>
      <c r="S8" s="23"/>
      <c r="T8" s="26">
        <v>2306.6076832763551</v>
      </c>
      <c r="U8" s="29">
        <v>198.61333333333334</v>
      </c>
      <c r="V8" s="29">
        <v>1050.5520702634878</v>
      </c>
      <c r="W8" s="29">
        <v>212.05</v>
      </c>
      <c r="X8" s="29">
        <v>0</v>
      </c>
      <c r="Y8" s="39">
        <v>845.39227967953377</v>
      </c>
      <c r="Z8"/>
    </row>
    <row r="9" spans="1:430" x14ac:dyDescent="0.25">
      <c r="A9" s="5" t="s">
        <v>190</v>
      </c>
      <c r="B9" s="5">
        <v>1</v>
      </c>
      <c r="C9" s="1" t="s">
        <v>15</v>
      </c>
      <c r="D9" s="5" t="s">
        <v>192</v>
      </c>
      <c r="E9" s="14">
        <v>9.5</v>
      </c>
      <c r="F9" s="46">
        <v>4.5</v>
      </c>
      <c r="G9" s="24">
        <v>3.34</v>
      </c>
      <c r="H9" s="5">
        <v>13</v>
      </c>
      <c r="I9" s="23">
        <v>3</v>
      </c>
      <c r="J9" s="33">
        <v>3735.8296048305197</v>
      </c>
      <c r="K9" s="33">
        <v>1419.1532138797854</v>
      </c>
      <c r="L9" s="27">
        <v>372.4661799333266</v>
      </c>
      <c r="M9" s="27">
        <v>776.73815079663018</v>
      </c>
      <c r="N9" s="27">
        <v>1167.4720602207774</v>
      </c>
      <c r="O9" s="27">
        <v>0</v>
      </c>
      <c r="P9" s="16"/>
      <c r="Q9" s="12"/>
      <c r="R9" s="23"/>
      <c r="S9" s="23"/>
      <c r="T9" s="26">
        <v>1024.7045429550726</v>
      </c>
      <c r="U9" s="29">
        <v>252.28022511158548</v>
      </c>
      <c r="V9" s="29">
        <v>261.99780098955472</v>
      </c>
      <c r="W9" s="29">
        <v>98.64</v>
      </c>
      <c r="X9" s="29">
        <v>0</v>
      </c>
      <c r="Y9" s="39">
        <v>411.78651685393254</v>
      </c>
      <c r="Z9"/>
    </row>
    <row r="10" spans="1:430" s="3" customFormat="1" x14ac:dyDescent="0.25">
      <c r="A10" s="14" t="s">
        <v>191</v>
      </c>
      <c r="B10" s="14">
        <v>1</v>
      </c>
      <c r="C10" s="4" t="s">
        <v>15</v>
      </c>
      <c r="D10" s="14" t="s">
        <v>192</v>
      </c>
      <c r="E10" s="8">
        <v>9.5</v>
      </c>
      <c r="F10" s="23">
        <v>5.0999999999999996</v>
      </c>
      <c r="G10" s="23">
        <v>3.9</v>
      </c>
      <c r="H10" s="14">
        <v>16</v>
      </c>
      <c r="I10" s="23">
        <v>3.3</v>
      </c>
      <c r="J10" s="26">
        <v>5129.330444835321</v>
      </c>
      <c r="K10" s="33">
        <v>1814.6734915147936</v>
      </c>
      <c r="L10" s="30">
        <v>485.41260654884303</v>
      </c>
      <c r="M10" s="30">
        <v>1554.4498088049777</v>
      </c>
      <c r="N10" s="30">
        <v>1274.7945379667069</v>
      </c>
      <c r="O10" s="28">
        <v>0</v>
      </c>
      <c r="P10" s="43"/>
      <c r="Q10" s="43"/>
      <c r="R10" s="46"/>
      <c r="S10" s="23"/>
      <c r="T10" s="33">
        <v>842.7860771664574</v>
      </c>
      <c r="U10" s="53">
        <v>57.764646464646461</v>
      </c>
      <c r="V10" s="54">
        <v>517.59529806884973</v>
      </c>
      <c r="W10" s="54">
        <v>0</v>
      </c>
      <c r="X10" s="54">
        <v>0</v>
      </c>
      <c r="Y10" s="54">
        <v>267.42613263296118</v>
      </c>
      <c r="Z10" s="48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</row>
    <row r="11" spans="1:430" s="9" customFormat="1" x14ac:dyDescent="0.25">
      <c r="A11" s="9" t="s">
        <v>43</v>
      </c>
      <c r="B11" s="9">
        <v>1</v>
      </c>
      <c r="C11" s="9" t="s">
        <v>17</v>
      </c>
      <c r="D11" s="9" t="s">
        <v>182</v>
      </c>
      <c r="E11" s="10">
        <v>2</v>
      </c>
      <c r="F11" s="41">
        <v>0.85</v>
      </c>
      <c r="G11" s="41">
        <v>1.9</v>
      </c>
      <c r="H11" s="9">
        <v>14</v>
      </c>
      <c r="I11" s="41">
        <v>0.67</v>
      </c>
      <c r="J11" s="31">
        <v>118.86225974125369</v>
      </c>
      <c r="K11" s="34">
        <v>49.975690607734805</v>
      </c>
      <c r="L11" s="35">
        <v>23.639226519337015</v>
      </c>
      <c r="M11" s="35">
        <v>21.228260869565219</v>
      </c>
      <c r="N11" s="35">
        <v>24.019081744616649</v>
      </c>
      <c r="O11" s="10">
        <v>0</v>
      </c>
      <c r="P11" s="44">
        <v>0.65666666666666673</v>
      </c>
      <c r="Q11" s="44">
        <v>0.65666666666666673</v>
      </c>
      <c r="R11" s="47">
        <v>2.6279999999999997</v>
      </c>
      <c r="S11" s="45">
        <v>32.849999999999994</v>
      </c>
      <c r="T11" s="34"/>
      <c r="U11" s="34"/>
      <c r="V11" s="35"/>
      <c r="W11" s="35"/>
      <c r="X11" s="35"/>
      <c r="Y11" s="35"/>
      <c r="Z11" s="48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</row>
    <row r="12" spans="1:430" s="4" customFormat="1" x14ac:dyDescent="0.25">
      <c r="A12" s="14" t="s">
        <v>8</v>
      </c>
      <c r="B12" s="14">
        <v>2</v>
      </c>
      <c r="C12" s="14" t="s">
        <v>13</v>
      </c>
      <c r="D12" s="14" t="s">
        <v>18</v>
      </c>
      <c r="E12" s="14">
        <v>33</v>
      </c>
      <c r="F12" s="46">
        <v>19.5</v>
      </c>
      <c r="G12" s="23">
        <v>19.399999999999999</v>
      </c>
      <c r="H12" s="14">
        <v>38</v>
      </c>
      <c r="I12" s="23">
        <v>6.4</v>
      </c>
      <c r="J12" s="33">
        <v>143975.74115777426</v>
      </c>
      <c r="K12" s="33">
        <v>110955.26261931764</v>
      </c>
      <c r="L12" s="30">
        <v>12691.8998708042</v>
      </c>
      <c r="M12" s="30">
        <v>6850.6182018566915</v>
      </c>
      <c r="N12" s="30">
        <v>13477.960465795739</v>
      </c>
      <c r="O12" s="14">
        <v>0</v>
      </c>
      <c r="P12" s="16"/>
      <c r="Q12" s="12"/>
      <c r="R12" s="23">
        <v>6.2190000000000003</v>
      </c>
      <c r="S12" s="23">
        <v>3.6368421052631579</v>
      </c>
      <c r="T12" s="25"/>
      <c r="U12" s="14"/>
      <c r="V12" s="14"/>
      <c r="W12" s="14"/>
      <c r="X12" s="14"/>
      <c r="Y12" s="8"/>
      <c r="Z12" s="15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</row>
    <row r="13" spans="1:430" x14ac:dyDescent="0.25">
      <c r="A13" s="5" t="s">
        <v>44</v>
      </c>
      <c r="B13" s="5">
        <v>2</v>
      </c>
      <c r="C13" s="5" t="s">
        <v>13</v>
      </c>
      <c r="D13" s="5" t="s">
        <v>18</v>
      </c>
      <c r="E13" s="8">
        <v>33</v>
      </c>
      <c r="F13" s="24">
        <v>12.45</v>
      </c>
      <c r="G13" s="24">
        <v>16.5</v>
      </c>
      <c r="H13" s="5">
        <v>32</v>
      </c>
      <c r="I13" s="50">
        <v>2.6</v>
      </c>
      <c r="J13" s="33">
        <v>42551.485705277366</v>
      </c>
      <c r="K13" s="33">
        <v>35549.186169227127</v>
      </c>
      <c r="L13" s="27">
        <v>3636.8331427458011</v>
      </c>
      <c r="M13" s="27">
        <v>323.69482758620688</v>
      </c>
      <c r="N13" s="27">
        <v>198.96059113300493</v>
      </c>
      <c r="O13" s="27">
        <v>2231.125</v>
      </c>
      <c r="P13" s="16">
        <v>0.66166666666666674</v>
      </c>
      <c r="Q13" s="12">
        <v>0.3666666666666667</v>
      </c>
      <c r="R13" s="23">
        <v>2.694</v>
      </c>
      <c r="S13" s="23">
        <v>2.5657142857142854</v>
      </c>
      <c r="U13" s="5"/>
      <c r="Z13"/>
    </row>
    <row r="14" spans="1:430" x14ac:dyDescent="0.25">
      <c r="A14" s="5" t="s">
        <v>45</v>
      </c>
      <c r="B14" s="5">
        <v>2</v>
      </c>
      <c r="C14" s="5" t="s">
        <v>13</v>
      </c>
      <c r="D14" s="5" t="s">
        <v>18</v>
      </c>
      <c r="E14" s="8">
        <v>33</v>
      </c>
      <c r="F14" s="24">
        <v>15</v>
      </c>
      <c r="G14" s="24">
        <v>19.7</v>
      </c>
      <c r="H14" s="5">
        <v>38</v>
      </c>
      <c r="I14" s="50">
        <v>4.9000000000000004</v>
      </c>
      <c r="J14" s="26">
        <v>83912.831124483142</v>
      </c>
      <c r="K14" s="27">
        <v>65736.149562162609</v>
      </c>
      <c r="L14" s="27">
        <v>9584.4729011982417</v>
      </c>
      <c r="M14" s="27">
        <v>1875.0004134988526</v>
      </c>
      <c r="N14" s="27">
        <v>1035.396896896897</v>
      </c>
      <c r="O14" s="27">
        <v>2352.6952872821175</v>
      </c>
      <c r="P14" s="16">
        <v>0.51700000000000002</v>
      </c>
      <c r="Q14" s="12">
        <v>0.36899999999999999</v>
      </c>
      <c r="R14" s="23">
        <v>4.7479999999999993</v>
      </c>
      <c r="S14" s="23">
        <v>3.6244274809160304</v>
      </c>
      <c r="U14" s="5"/>
      <c r="Z14"/>
    </row>
    <row r="15" spans="1:430" x14ac:dyDescent="0.25">
      <c r="A15" s="5" t="s">
        <v>46</v>
      </c>
      <c r="B15" s="5">
        <v>2</v>
      </c>
      <c r="C15" s="5" t="s">
        <v>13</v>
      </c>
      <c r="D15" s="5" t="s">
        <v>18</v>
      </c>
      <c r="E15" s="8">
        <v>33</v>
      </c>
      <c r="F15" s="24">
        <v>19.45</v>
      </c>
      <c r="G15" s="24">
        <v>15.53</v>
      </c>
      <c r="H15" s="5">
        <v>36</v>
      </c>
      <c r="I15" s="50">
        <v>6.03</v>
      </c>
      <c r="J15" s="26">
        <v>149252.7736177968</v>
      </c>
      <c r="K15" s="27">
        <v>116464.35172853006</v>
      </c>
      <c r="L15" s="27">
        <v>9624.065365307395</v>
      </c>
      <c r="M15" s="27">
        <v>4018.9829271219396</v>
      </c>
      <c r="N15" s="27">
        <v>2365.9150059889698</v>
      </c>
      <c r="O15" s="27">
        <v>8481.4435564435553</v>
      </c>
      <c r="P15" s="16">
        <v>0.27666666666666667</v>
      </c>
      <c r="Q15" s="12">
        <v>0.33733333333333332</v>
      </c>
      <c r="R15" s="23">
        <v>8.1530000000000005</v>
      </c>
      <c r="S15" s="23">
        <v>4.1810256410256414</v>
      </c>
      <c r="U15" s="5"/>
      <c r="Z15"/>
    </row>
    <row r="16" spans="1:430" x14ac:dyDescent="0.25">
      <c r="A16" s="5" t="s">
        <v>47</v>
      </c>
      <c r="B16" s="5">
        <v>2</v>
      </c>
      <c r="C16" s="5" t="s">
        <v>13</v>
      </c>
      <c r="D16" s="5" t="s">
        <v>18</v>
      </c>
      <c r="E16" s="8">
        <v>33</v>
      </c>
      <c r="F16" s="24">
        <v>20.350000000000001</v>
      </c>
      <c r="G16" s="24">
        <v>18.7</v>
      </c>
      <c r="H16" s="5">
        <v>36</v>
      </c>
      <c r="I16" s="50">
        <v>5.6</v>
      </c>
      <c r="J16" s="26">
        <v>171887.50697534473</v>
      </c>
      <c r="K16" s="27">
        <v>126727.2249556453</v>
      </c>
      <c r="L16" s="27">
        <v>13871.37754843867</v>
      </c>
      <c r="M16" s="27">
        <v>3671.5733594816361</v>
      </c>
      <c r="N16" s="27">
        <v>2025.5637525632474</v>
      </c>
      <c r="O16" s="27">
        <v>11292.505498223651</v>
      </c>
      <c r="P16" s="16">
        <v>0.40866666666666668</v>
      </c>
      <c r="Q16" s="12">
        <v>0.41833333333333339</v>
      </c>
      <c r="R16" s="23">
        <v>4.7859999999999996</v>
      </c>
      <c r="S16" s="23">
        <v>2.6153005464480872</v>
      </c>
      <c r="U16" s="5"/>
      <c r="Z16"/>
    </row>
    <row r="17" spans="1:430" x14ac:dyDescent="0.25">
      <c r="A17" s="5" t="s">
        <v>48</v>
      </c>
      <c r="B17" s="5">
        <v>2</v>
      </c>
      <c r="C17" s="5" t="s">
        <v>13</v>
      </c>
      <c r="D17" s="5" t="s">
        <v>18</v>
      </c>
      <c r="E17" s="8">
        <v>33</v>
      </c>
      <c r="F17" s="24">
        <v>24.25</v>
      </c>
      <c r="G17" s="24">
        <v>20.7</v>
      </c>
      <c r="H17" s="5">
        <v>37</v>
      </c>
      <c r="I17" s="50">
        <v>7.3</v>
      </c>
      <c r="J17" s="26">
        <v>240514.12246455447</v>
      </c>
      <c r="K17" s="27">
        <v>172387.73609415945</v>
      </c>
      <c r="L17" s="27">
        <v>17043.281718498965</v>
      </c>
      <c r="M17" s="27">
        <v>7243.7015378387005</v>
      </c>
      <c r="N17" s="27">
        <v>4730.2069454606699</v>
      </c>
      <c r="O17" s="27">
        <v>16735.176651305683</v>
      </c>
      <c r="P17" s="16">
        <v>0.39033333333333325</v>
      </c>
      <c r="Q17" s="12">
        <v>0.36499999999999999</v>
      </c>
      <c r="R17" s="23">
        <v>24.223999999999997</v>
      </c>
      <c r="S17" s="23">
        <v>10.308085106382977</v>
      </c>
      <c r="U17" s="5"/>
      <c r="Z17"/>
    </row>
    <row r="18" spans="1:430" x14ac:dyDescent="0.25">
      <c r="A18" s="5" t="s">
        <v>49</v>
      </c>
      <c r="B18" s="5">
        <v>2</v>
      </c>
      <c r="C18" s="5" t="s">
        <v>19</v>
      </c>
      <c r="D18" s="5" t="s">
        <v>203</v>
      </c>
      <c r="E18" s="8">
        <v>19</v>
      </c>
      <c r="F18" s="24">
        <v>9.4</v>
      </c>
      <c r="G18" s="24">
        <v>13.2</v>
      </c>
      <c r="H18" s="5">
        <v>26</v>
      </c>
      <c r="I18" s="50">
        <v>6</v>
      </c>
      <c r="J18" s="26">
        <v>24048.502773901924</v>
      </c>
      <c r="K18" s="27">
        <v>17817.441346990661</v>
      </c>
      <c r="L18" s="27">
        <v>2370.0063609072099</v>
      </c>
      <c r="M18" s="27">
        <v>1621.2915567562031</v>
      </c>
      <c r="N18" s="27">
        <v>1547.0160345003785</v>
      </c>
      <c r="O18" s="27">
        <v>692.74747474747471</v>
      </c>
      <c r="P18" s="16"/>
      <c r="Q18" s="12"/>
      <c r="R18" s="24">
        <v>5.9610000000000003</v>
      </c>
      <c r="S18" s="24">
        <v>6.6977528089887644</v>
      </c>
      <c r="U18" s="5"/>
      <c r="Z18"/>
    </row>
    <row r="19" spans="1:430" x14ac:dyDescent="0.25">
      <c r="A19" s="5" t="s">
        <v>50</v>
      </c>
      <c r="B19" s="5">
        <v>2</v>
      </c>
      <c r="C19" s="5" t="s">
        <v>19</v>
      </c>
      <c r="D19" s="5" t="s">
        <v>203</v>
      </c>
      <c r="E19" s="8">
        <v>19</v>
      </c>
      <c r="F19" s="24">
        <v>15</v>
      </c>
      <c r="G19" s="24">
        <v>16.2</v>
      </c>
      <c r="H19" s="5">
        <v>25</v>
      </c>
      <c r="I19" s="50">
        <v>6.55</v>
      </c>
      <c r="J19" s="26">
        <v>68811.059336726204</v>
      </c>
      <c r="K19" s="27">
        <v>50408.753434605474</v>
      </c>
      <c r="L19" s="27">
        <v>5737.4073617483618</v>
      </c>
      <c r="M19" s="27">
        <v>3014.9026202585428</v>
      </c>
      <c r="N19" s="27">
        <v>6532.0152504555526</v>
      </c>
      <c r="O19" s="27">
        <v>3117.9806696582673</v>
      </c>
      <c r="P19" s="16"/>
      <c r="Q19" s="12"/>
      <c r="R19" s="24">
        <v>20.287999999999997</v>
      </c>
      <c r="S19" s="24">
        <v>15.849999999999998</v>
      </c>
      <c r="U19" s="5"/>
      <c r="Z19"/>
    </row>
    <row r="20" spans="1:430" s="2" customFormat="1" x14ac:dyDescent="0.25">
      <c r="A20" s="5" t="s">
        <v>51</v>
      </c>
      <c r="B20" s="5">
        <v>2</v>
      </c>
      <c r="C20" s="5" t="s">
        <v>19</v>
      </c>
      <c r="D20" s="5" t="s">
        <v>203</v>
      </c>
      <c r="E20" s="8">
        <v>19</v>
      </c>
      <c r="F20" s="24">
        <v>22.05</v>
      </c>
      <c r="G20" s="24">
        <v>16.05</v>
      </c>
      <c r="H20" s="5">
        <v>24</v>
      </c>
      <c r="I20" s="50">
        <v>8.0500000000000007</v>
      </c>
      <c r="J20" s="26">
        <v>166036.42645818266</v>
      </c>
      <c r="K20" s="27">
        <v>101831.78580554663</v>
      </c>
      <c r="L20" s="27">
        <v>9607.6101530083051</v>
      </c>
      <c r="M20" s="27">
        <v>8651.3064207475491</v>
      </c>
      <c r="N20" s="27">
        <v>35166.034500166192</v>
      </c>
      <c r="O20" s="27">
        <v>10779.689578713969</v>
      </c>
      <c r="P20" s="16"/>
      <c r="Q20" s="12"/>
      <c r="R20" s="24">
        <v>29.752000000000002</v>
      </c>
      <c r="S20" s="24">
        <v>14.584313725490198</v>
      </c>
      <c r="T20" s="25"/>
      <c r="U20" s="5"/>
      <c r="V20" s="5"/>
      <c r="W20" s="5"/>
      <c r="X20" s="5"/>
      <c r="Y20" s="8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</row>
    <row r="21" spans="1:430" x14ac:dyDescent="0.25">
      <c r="A21" s="5" t="s">
        <v>52</v>
      </c>
      <c r="B21" s="5">
        <v>2</v>
      </c>
      <c r="C21" s="5" t="s">
        <v>19</v>
      </c>
      <c r="D21" s="5" t="s">
        <v>203</v>
      </c>
      <c r="E21" s="8">
        <v>19</v>
      </c>
      <c r="F21" s="24">
        <v>10.85</v>
      </c>
      <c r="G21" s="24">
        <v>13.4</v>
      </c>
      <c r="H21" s="5">
        <v>25</v>
      </c>
      <c r="I21" s="50">
        <v>4.4000000000000004</v>
      </c>
      <c r="J21" s="26">
        <v>26314.753488132174</v>
      </c>
      <c r="K21" s="27">
        <v>19571.076576485684</v>
      </c>
      <c r="L21" s="27">
        <v>2904.4066788963974</v>
      </c>
      <c r="M21" s="27">
        <v>1089.2687624792566</v>
      </c>
      <c r="N21" s="27">
        <v>1510.9419239570373</v>
      </c>
      <c r="O21" s="27">
        <v>1239.0595463137995</v>
      </c>
      <c r="P21" s="16"/>
      <c r="Q21" s="12"/>
      <c r="R21" s="24">
        <v>6.112000000000001</v>
      </c>
      <c r="S21" s="24">
        <v>6.6434782608695659</v>
      </c>
      <c r="U21" s="5"/>
      <c r="Z21"/>
    </row>
    <row r="22" spans="1:430" x14ac:dyDescent="0.25">
      <c r="A22" s="5" t="s">
        <v>183</v>
      </c>
      <c r="B22" s="5">
        <v>2</v>
      </c>
      <c r="C22" s="5" t="s">
        <v>19</v>
      </c>
      <c r="D22" s="5" t="s">
        <v>202</v>
      </c>
      <c r="E22" s="8">
        <v>19</v>
      </c>
      <c r="F22" s="24">
        <v>11.3</v>
      </c>
      <c r="G22" s="24">
        <v>14.8</v>
      </c>
      <c r="H22" s="5">
        <v>24</v>
      </c>
      <c r="I22" s="50">
        <v>6.5</v>
      </c>
      <c r="J22" s="26">
        <v>43604.582671628537</v>
      </c>
      <c r="K22" s="27">
        <v>30129.991720988524</v>
      </c>
      <c r="L22" s="27">
        <v>3690.6514490930072</v>
      </c>
      <c r="M22" s="27">
        <v>2666.9567859735107</v>
      </c>
      <c r="N22" s="27">
        <v>4848.9827155734956</v>
      </c>
      <c r="O22" s="27">
        <v>2268</v>
      </c>
      <c r="P22" s="16"/>
      <c r="Q22" s="12"/>
      <c r="R22" s="23"/>
      <c r="S22" s="23"/>
      <c r="T22" s="26">
        <v>11349.533147921795</v>
      </c>
      <c r="U22" s="27">
        <v>681.1795166858459</v>
      </c>
      <c r="V22" s="27">
        <v>2006.8200525790953</v>
      </c>
      <c r="W22" s="27">
        <v>1611.5335786568535</v>
      </c>
      <c r="X22" s="27">
        <v>2070</v>
      </c>
      <c r="Y22" s="28">
        <v>4980</v>
      </c>
      <c r="Z22"/>
    </row>
    <row r="23" spans="1:430" x14ac:dyDescent="0.25">
      <c r="A23" s="5" t="s">
        <v>184</v>
      </c>
      <c r="B23" s="5">
        <v>2</v>
      </c>
      <c r="C23" s="5" t="s">
        <v>19</v>
      </c>
      <c r="D23" s="5" t="s">
        <v>202</v>
      </c>
      <c r="E23" s="8">
        <v>19</v>
      </c>
      <c r="F23" s="24">
        <v>14.55</v>
      </c>
      <c r="G23" s="24">
        <v>14.4</v>
      </c>
      <c r="H23" s="5">
        <v>24</v>
      </c>
      <c r="I23" s="50">
        <v>5.7</v>
      </c>
      <c r="J23" s="26">
        <v>73123.87336447282</v>
      </c>
      <c r="K23" s="27">
        <v>47199.271863318245</v>
      </c>
      <c r="L23" s="27">
        <v>5746.3888756076094</v>
      </c>
      <c r="M23" s="27">
        <v>4463.2749505868451</v>
      </c>
      <c r="N23" s="27">
        <v>9309.9376749601161</v>
      </c>
      <c r="O23" s="27">
        <v>6405</v>
      </c>
      <c r="P23" s="16"/>
      <c r="Q23" s="12"/>
      <c r="R23" s="23"/>
      <c r="S23" s="23"/>
      <c r="T23" s="26">
        <v>14525.923695002348</v>
      </c>
      <c r="U23" s="27">
        <v>771.37608765710604</v>
      </c>
      <c r="V23" s="27">
        <v>2089.5131059245959</v>
      </c>
      <c r="W23" s="27">
        <v>1445.0345014206466</v>
      </c>
      <c r="X23" s="27">
        <v>5200</v>
      </c>
      <c r="Y23" s="28">
        <v>5020</v>
      </c>
      <c r="Z23"/>
    </row>
    <row r="24" spans="1:430" x14ac:dyDescent="0.25">
      <c r="A24" s="5" t="s">
        <v>185</v>
      </c>
      <c r="B24" s="5">
        <v>2</v>
      </c>
      <c r="C24" s="5" t="s">
        <v>19</v>
      </c>
      <c r="D24" s="5" t="s">
        <v>202</v>
      </c>
      <c r="E24" s="8">
        <v>19</v>
      </c>
      <c r="F24" s="24">
        <v>14.4</v>
      </c>
      <c r="G24" s="24">
        <v>13.6</v>
      </c>
      <c r="H24" s="5">
        <v>24</v>
      </c>
      <c r="I24" s="50">
        <v>7.6</v>
      </c>
      <c r="J24" s="26">
        <v>75457.527906194184</v>
      </c>
      <c r="K24" s="27">
        <v>45359.81107637073</v>
      </c>
      <c r="L24" s="27">
        <v>5670.589782744878</v>
      </c>
      <c r="M24" s="27">
        <v>6620.0624031040288</v>
      </c>
      <c r="N24" s="27">
        <v>10002.06464397454</v>
      </c>
      <c r="O24" s="27">
        <v>7804.9999999999991</v>
      </c>
      <c r="P24" s="16"/>
      <c r="Q24" s="12"/>
      <c r="R24" s="23"/>
      <c r="S24" s="23"/>
      <c r="T24" s="26">
        <v>17809.077669785092</v>
      </c>
      <c r="U24" s="27">
        <v>1467.155944931164</v>
      </c>
      <c r="V24" s="27">
        <v>4072.4915254237289</v>
      </c>
      <c r="W24" s="27">
        <v>1449.4301994301995</v>
      </c>
      <c r="X24" s="27">
        <v>3880</v>
      </c>
      <c r="Y24" s="28">
        <v>6940</v>
      </c>
      <c r="Z24"/>
    </row>
    <row r="25" spans="1:430" x14ac:dyDescent="0.25">
      <c r="A25" s="5" t="s">
        <v>193</v>
      </c>
      <c r="B25" s="5">
        <v>2</v>
      </c>
      <c r="C25" s="5" t="s">
        <v>19</v>
      </c>
      <c r="D25" s="5" t="s">
        <v>202</v>
      </c>
      <c r="E25" s="8">
        <v>19</v>
      </c>
      <c r="F25" s="24">
        <v>18.5</v>
      </c>
      <c r="G25" s="24">
        <v>18.2</v>
      </c>
      <c r="H25" s="5">
        <v>24</v>
      </c>
      <c r="I25" s="50">
        <v>7.6</v>
      </c>
      <c r="J25" s="26">
        <v>120340.99423639619</v>
      </c>
      <c r="K25" s="27">
        <v>89770.828418154881</v>
      </c>
      <c r="L25" s="27">
        <v>9305.4457434476353</v>
      </c>
      <c r="M25" s="27">
        <v>4887.7386118338163</v>
      </c>
      <c r="N25" s="27">
        <v>12227.870351848758</v>
      </c>
      <c r="O25" s="27">
        <v>4149.1111111111113</v>
      </c>
      <c r="P25" s="16"/>
      <c r="Q25" s="12"/>
      <c r="R25" s="23"/>
      <c r="S25" s="23"/>
      <c r="T25" s="26">
        <v>25262.582192209244</v>
      </c>
      <c r="U25" s="27">
        <v>2573.6561823802163</v>
      </c>
      <c r="V25" s="27">
        <v>5030.0112281811535</v>
      </c>
      <c r="W25" s="27">
        <v>2812.7380362194158</v>
      </c>
      <c r="X25" s="27">
        <v>4524.155466763531</v>
      </c>
      <c r="Y25" s="28">
        <v>10322.02127866493</v>
      </c>
      <c r="Z25"/>
    </row>
    <row r="26" spans="1:430" x14ac:dyDescent="0.25">
      <c r="A26" s="5" t="s">
        <v>194</v>
      </c>
      <c r="B26" s="5">
        <v>2</v>
      </c>
      <c r="C26" s="5" t="s">
        <v>19</v>
      </c>
      <c r="D26" s="5" t="s">
        <v>202</v>
      </c>
      <c r="E26" s="8">
        <v>19</v>
      </c>
      <c r="F26" s="24">
        <v>20.5</v>
      </c>
      <c r="G26" s="24">
        <v>18.399999999999999</v>
      </c>
      <c r="H26" s="5">
        <v>25</v>
      </c>
      <c r="I26" s="50">
        <v>7.6</v>
      </c>
      <c r="J26" s="26">
        <v>161468.62409856098</v>
      </c>
      <c r="K26" s="27">
        <v>120227.7563367558</v>
      </c>
      <c r="L26" s="27">
        <v>11085.834552973733</v>
      </c>
      <c r="M26" s="27">
        <v>6566.1763792532174</v>
      </c>
      <c r="N26" s="27">
        <v>18858.886011819708</v>
      </c>
      <c r="O26" s="27">
        <v>3599.8589743589741</v>
      </c>
      <c r="P26" s="16"/>
      <c r="Q26" s="12"/>
      <c r="R26" s="23"/>
      <c r="S26" s="23"/>
      <c r="T26" s="26">
        <v>32329.519369430724</v>
      </c>
      <c r="U26" s="27">
        <v>3071.2998226813656</v>
      </c>
      <c r="V26" s="27">
        <v>7057.2491222426488</v>
      </c>
      <c r="W26" s="27">
        <v>2881.1182879377434</v>
      </c>
      <c r="X26" s="27">
        <v>10952.79128959276</v>
      </c>
      <c r="Y26" s="28">
        <v>8367.0608469762064</v>
      </c>
      <c r="Z26"/>
    </row>
    <row r="27" spans="1:430" x14ac:dyDescent="0.25">
      <c r="A27" s="5" t="s">
        <v>195</v>
      </c>
      <c r="B27" s="5">
        <v>2</v>
      </c>
      <c r="C27" s="5" t="s">
        <v>19</v>
      </c>
      <c r="D27" s="5" t="s">
        <v>202</v>
      </c>
      <c r="E27" s="8">
        <v>19</v>
      </c>
      <c r="F27" s="24">
        <v>13.85</v>
      </c>
      <c r="G27" s="24">
        <v>14.8</v>
      </c>
      <c r="H27" s="5">
        <v>24</v>
      </c>
      <c r="I27" s="50">
        <v>5.6</v>
      </c>
      <c r="J27" s="26">
        <v>56536.779003579657</v>
      </c>
      <c r="K27" s="27">
        <v>39277.252781339332</v>
      </c>
      <c r="L27" s="27">
        <v>7272.8319705419681</v>
      </c>
      <c r="M27" s="27">
        <v>2354.3051312589041</v>
      </c>
      <c r="N27" s="27">
        <v>4233.5156264635498</v>
      </c>
      <c r="O27" s="27">
        <v>3398.8734939759038</v>
      </c>
      <c r="P27" s="16"/>
      <c r="Q27" s="12"/>
      <c r="R27" s="23"/>
      <c r="S27" s="23"/>
      <c r="T27" s="26">
        <v>8346.4729497881381</v>
      </c>
      <c r="U27" s="27">
        <v>422.558931047523</v>
      </c>
      <c r="V27" s="27">
        <v>2594.4450267267584</v>
      </c>
      <c r="W27" s="27">
        <v>1691.2549019607845</v>
      </c>
      <c r="X27" s="27">
        <v>623.67171717171721</v>
      </c>
      <c r="Y27" s="28">
        <v>3014.5423728813557</v>
      </c>
      <c r="Z27"/>
    </row>
    <row r="28" spans="1:430" x14ac:dyDescent="0.25">
      <c r="A28" s="5" t="s">
        <v>53</v>
      </c>
      <c r="B28" s="5">
        <v>2</v>
      </c>
      <c r="C28" s="5" t="s">
        <v>15</v>
      </c>
      <c r="D28" s="5" t="s">
        <v>20</v>
      </c>
      <c r="E28" s="8">
        <v>10</v>
      </c>
      <c r="F28" s="24">
        <v>15.75</v>
      </c>
      <c r="G28" s="24">
        <v>13.4</v>
      </c>
      <c r="H28" s="5">
        <v>26</v>
      </c>
      <c r="I28" s="50">
        <v>8.8000000000000007</v>
      </c>
      <c r="J28" s="26">
        <v>64284.951577204207</v>
      </c>
      <c r="K28" s="27">
        <v>40786.834887817357</v>
      </c>
      <c r="L28" s="27">
        <v>4584.4271103414449</v>
      </c>
      <c r="M28" s="27">
        <v>5426.6311918888077</v>
      </c>
      <c r="N28" s="27">
        <v>12920.400457929865</v>
      </c>
      <c r="O28" s="27">
        <v>566.65792922673654</v>
      </c>
      <c r="P28" s="16">
        <v>0.40633333333333327</v>
      </c>
      <c r="Q28" s="12">
        <v>0.35333333333333333</v>
      </c>
      <c r="R28" s="23">
        <v>34.093999999999994</v>
      </c>
      <c r="S28" s="23">
        <v>23.193197278911562</v>
      </c>
      <c r="U28" s="5"/>
      <c r="Z28"/>
    </row>
    <row r="29" spans="1:430" x14ac:dyDescent="0.25">
      <c r="A29" s="5" t="s">
        <v>54</v>
      </c>
      <c r="B29" s="5">
        <v>2</v>
      </c>
      <c r="C29" s="5" t="s">
        <v>15</v>
      </c>
      <c r="D29" s="5" t="s">
        <v>20</v>
      </c>
      <c r="E29" s="8">
        <v>10</v>
      </c>
      <c r="F29" s="24">
        <v>12</v>
      </c>
      <c r="G29" s="24">
        <v>11.2</v>
      </c>
      <c r="H29" s="5">
        <v>25</v>
      </c>
      <c r="I29" s="50">
        <v>6.95</v>
      </c>
      <c r="J29" s="26">
        <v>38956.168055006718</v>
      </c>
      <c r="K29" s="27">
        <v>24775.21363075919</v>
      </c>
      <c r="L29" s="27">
        <v>3097.6744990653924</v>
      </c>
      <c r="M29" s="27">
        <v>3831.9611019458052</v>
      </c>
      <c r="N29" s="27">
        <v>6124.7093811762443</v>
      </c>
      <c r="O29" s="27">
        <v>1126.6094420600857</v>
      </c>
      <c r="P29" s="16">
        <v>0.39533333333333331</v>
      </c>
      <c r="Q29" s="12">
        <v>0.36433333333333334</v>
      </c>
      <c r="R29" s="23">
        <v>24.358999999999995</v>
      </c>
      <c r="S29" s="23">
        <v>20.46974789915966</v>
      </c>
      <c r="U29" s="5"/>
      <c r="Z29"/>
    </row>
    <row r="30" spans="1:430" x14ac:dyDescent="0.25">
      <c r="A30" s="5" t="s">
        <v>55</v>
      </c>
      <c r="B30" s="5">
        <v>2</v>
      </c>
      <c r="C30" s="5" t="s">
        <v>15</v>
      </c>
      <c r="D30" s="5" t="s">
        <v>20</v>
      </c>
      <c r="E30" s="8">
        <v>10</v>
      </c>
      <c r="F30" s="24">
        <v>13.05</v>
      </c>
      <c r="G30" s="24">
        <v>13.8</v>
      </c>
      <c r="H30" s="5">
        <v>27</v>
      </c>
      <c r="I30" s="50">
        <v>6</v>
      </c>
      <c r="J30" s="26">
        <v>44257.3039731268</v>
      </c>
      <c r="K30" s="27">
        <v>31134.517245325002</v>
      </c>
      <c r="L30" s="27">
        <v>4325.6768494653115</v>
      </c>
      <c r="M30" s="27">
        <v>2897.263624837241</v>
      </c>
      <c r="N30" s="27">
        <v>5038.7351423881355</v>
      </c>
      <c r="O30" s="27">
        <v>861.11111111111109</v>
      </c>
      <c r="P30" s="16">
        <v>0.41333333333333333</v>
      </c>
      <c r="Q30" s="12">
        <v>0.34666666666666668</v>
      </c>
      <c r="R30" s="23">
        <v>20.980999999999998</v>
      </c>
      <c r="S30" s="23">
        <v>18.08706896551724</v>
      </c>
      <c r="U30" s="5"/>
      <c r="Z30"/>
    </row>
    <row r="31" spans="1:430" x14ac:dyDescent="0.25">
      <c r="A31" s="5" t="s">
        <v>56</v>
      </c>
      <c r="B31" s="5">
        <v>2</v>
      </c>
      <c r="C31" s="5" t="s">
        <v>15</v>
      </c>
      <c r="D31" s="5" t="s">
        <v>20</v>
      </c>
      <c r="E31" s="8">
        <v>10</v>
      </c>
      <c r="F31" s="24">
        <v>8.8000000000000007</v>
      </c>
      <c r="G31" s="24">
        <v>10.3</v>
      </c>
      <c r="H31" s="5">
        <v>26</v>
      </c>
      <c r="I31" s="50">
        <v>4.9000000000000004</v>
      </c>
      <c r="J31" s="26">
        <v>15922.592422102221</v>
      </c>
      <c r="K31" s="27">
        <v>11127.462017497101</v>
      </c>
      <c r="L31" s="27">
        <v>1564.9987336879365</v>
      </c>
      <c r="M31" s="27">
        <v>630.62177828531776</v>
      </c>
      <c r="N31" s="27">
        <v>1990.9827608489197</v>
      </c>
      <c r="O31" s="27">
        <v>608.52713178294573</v>
      </c>
      <c r="P31" s="16">
        <v>0.46600000000000003</v>
      </c>
      <c r="Q31" s="12">
        <v>0.43500000000000005</v>
      </c>
      <c r="R31" s="23">
        <v>10.404999999999999</v>
      </c>
      <c r="S31" s="23">
        <v>15.079710144927537</v>
      </c>
      <c r="U31" s="5"/>
      <c r="Z31"/>
    </row>
    <row r="32" spans="1:430" x14ac:dyDescent="0.25">
      <c r="A32" s="5" t="s">
        <v>57</v>
      </c>
      <c r="B32" s="5">
        <v>2</v>
      </c>
      <c r="C32" s="5" t="s">
        <v>15</v>
      </c>
      <c r="D32" s="5" t="s">
        <v>20</v>
      </c>
      <c r="E32" s="8">
        <v>10</v>
      </c>
      <c r="F32" s="24">
        <v>10.7</v>
      </c>
      <c r="G32" s="24">
        <v>12.3</v>
      </c>
      <c r="H32" s="5">
        <v>26</v>
      </c>
      <c r="I32" s="50">
        <v>5.3</v>
      </c>
      <c r="J32" s="26">
        <v>31877.443954533948</v>
      </c>
      <c r="K32" s="27">
        <v>22678.871321626451</v>
      </c>
      <c r="L32" s="27">
        <v>3173.9834530946309</v>
      </c>
      <c r="M32" s="27">
        <v>1793.7978001036195</v>
      </c>
      <c r="N32" s="27">
        <v>3290.2508391687052</v>
      </c>
      <c r="O32" s="27">
        <v>940.54054054054063</v>
      </c>
      <c r="P32" s="16">
        <v>0.45533333333333337</v>
      </c>
      <c r="Q32" s="12">
        <v>0.38000000000000006</v>
      </c>
      <c r="R32" s="23">
        <v>18.485000000000003</v>
      </c>
      <c r="S32" s="23">
        <v>20.769662921348317</v>
      </c>
      <c r="U32" s="5"/>
      <c r="Z32"/>
    </row>
    <row r="33" spans="1:430" x14ac:dyDescent="0.25">
      <c r="A33" s="5" t="s">
        <v>58</v>
      </c>
      <c r="B33" s="5">
        <v>2</v>
      </c>
      <c r="C33" s="5" t="s">
        <v>17</v>
      </c>
      <c r="D33" s="5" t="s">
        <v>21</v>
      </c>
      <c r="E33" s="8">
        <v>6</v>
      </c>
      <c r="F33" s="24">
        <v>6.4</v>
      </c>
      <c r="G33" s="24">
        <v>4.7</v>
      </c>
      <c r="H33" s="5">
        <v>28</v>
      </c>
      <c r="I33" s="50">
        <v>2.5500000000000003</v>
      </c>
      <c r="J33" s="26">
        <v>6908.5350779617484</v>
      </c>
      <c r="K33" s="27">
        <v>3349.5920727745283</v>
      </c>
      <c r="L33" s="27">
        <v>1128.375503573749</v>
      </c>
      <c r="M33" s="27">
        <v>845.94879330991341</v>
      </c>
      <c r="N33" s="27">
        <v>1463.1676042026111</v>
      </c>
      <c r="O33" s="27">
        <v>121.45110410094638</v>
      </c>
      <c r="P33" s="16">
        <v>0.48733333333333334</v>
      </c>
      <c r="Q33" s="12">
        <v>0.47833333333333333</v>
      </c>
      <c r="R33" s="23">
        <v>5.4010000000000007</v>
      </c>
      <c r="S33" s="23">
        <v>9.6446428571428573</v>
      </c>
      <c r="U33" s="5"/>
      <c r="Z33"/>
    </row>
    <row r="34" spans="1:430" s="3" customFormat="1" x14ac:dyDescent="0.25">
      <c r="A34" s="9" t="s">
        <v>59</v>
      </c>
      <c r="B34" s="9">
        <v>2</v>
      </c>
      <c r="C34" s="9" t="s">
        <v>17</v>
      </c>
      <c r="D34" s="9" t="s">
        <v>21</v>
      </c>
      <c r="E34" s="10">
        <v>6</v>
      </c>
      <c r="F34" s="41">
        <v>4.1500000000000004</v>
      </c>
      <c r="G34" s="41">
        <v>3.9</v>
      </c>
      <c r="H34" s="9">
        <v>26</v>
      </c>
      <c r="I34" s="51">
        <v>1.7999999999999998</v>
      </c>
      <c r="J34" s="31">
        <v>2619.2868122765626</v>
      </c>
      <c r="K34" s="35">
        <v>1124.0304692033992</v>
      </c>
      <c r="L34" s="35">
        <v>507.02658208326022</v>
      </c>
      <c r="M34" s="35">
        <v>367.37943672839504</v>
      </c>
      <c r="N34" s="35">
        <v>421.90295584045583</v>
      </c>
      <c r="O34" s="35">
        <v>198.94736842105266</v>
      </c>
      <c r="P34" s="17">
        <v>0.46</v>
      </c>
      <c r="Q34" s="13">
        <v>0.44866666666666671</v>
      </c>
      <c r="R34" s="41">
        <v>5.5329999999999995</v>
      </c>
      <c r="S34" s="41">
        <v>15.808571428571428</v>
      </c>
      <c r="T34" s="32"/>
      <c r="U34" s="9"/>
      <c r="V34" s="9"/>
      <c r="W34" s="9"/>
      <c r="X34" s="9"/>
      <c r="Y34" s="10"/>
      <c r="Z34" s="11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</row>
    <row r="35" spans="1:430" x14ac:dyDescent="0.25">
      <c r="A35" s="5" t="s">
        <v>60</v>
      </c>
      <c r="B35" s="5">
        <v>3</v>
      </c>
      <c r="C35" s="5" t="s">
        <v>19</v>
      </c>
      <c r="D35" s="5" t="s">
        <v>204</v>
      </c>
      <c r="E35" s="8">
        <v>29.2</v>
      </c>
      <c r="F35" s="24">
        <v>14</v>
      </c>
      <c r="G35" s="24">
        <v>21</v>
      </c>
      <c r="H35" s="5">
        <v>58</v>
      </c>
      <c r="I35" s="50">
        <v>3.7</v>
      </c>
      <c r="J35" s="26">
        <v>71694.73768348842</v>
      </c>
      <c r="K35" s="27">
        <v>60028.045398899492</v>
      </c>
      <c r="L35" s="27">
        <v>8082.8016124008072</v>
      </c>
      <c r="M35" s="27">
        <v>964.78750000000002</v>
      </c>
      <c r="N35" s="27">
        <v>502.99848484848485</v>
      </c>
      <c r="O35" s="27">
        <v>895.60439560439568</v>
      </c>
      <c r="P35" s="16">
        <v>0.57433333333333336</v>
      </c>
      <c r="Q35" s="12">
        <v>0.34833333333333333</v>
      </c>
      <c r="R35" s="23">
        <v>1.7830000000000004</v>
      </c>
      <c r="S35" s="23">
        <v>1.3110294117647061</v>
      </c>
      <c r="U35" s="5"/>
      <c r="Z35"/>
    </row>
    <row r="36" spans="1:430" x14ac:dyDescent="0.25">
      <c r="A36" s="5" t="s">
        <v>61</v>
      </c>
      <c r="B36" s="5">
        <v>3</v>
      </c>
      <c r="C36" s="5" t="s">
        <v>19</v>
      </c>
      <c r="D36" s="5" t="s">
        <v>204</v>
      </c>
      <c r="E36" s="8">
        <v>29.2</v>
      </c>
      <c r="F36" s="24">
        <v>15.9</v>
      </c>
      <c r="G36" s="24">
        <v>20</v>
      </c>
      <c r="H36" s="5">
        <v>57</v>
      </c>
      <c r="I36" s="50">
        <v>6.8</v>
      </c>
      <c r="J36" s="26">
        <v>110995.41805091724</v>
      </c>
      <c r="K36" s="27">
        <v>94736.705018977795</v>
      </c>
      <c r="L36" s="27">
        <v>8328.4977557020266</v>
      </c>
      <c r="M36" s="27">
        <v>2712.2724883892397</v>
      </c>
      <c r="N36" s="27">
        <v>1371.1362622301544</v>
      </c>
      <c r="O36" s="27">
        <v>0</v>
      </c>
      <c r="P36" s="16">
        <v>0.57466666666666677</v>
      </c>
      <c r="Q36" s="12">
        <v>0.43366666666666664</v>
      </c>
      <c r="R36" s="23">
        <v>3.2020000000000004</v>
      </c>
      <c r="S36" s="23">
        <v>1.8725146198830411</v>
      </c>
      <c r="U36" s="5"/>
      <c r="Z36"/>
    </row>
    <row r="37" spans="1:430" x14ac:dyDescent="0.25">
      <c r="A37" s="5" t="s">
        <v>62</v>
      </c>
      <c r="B37" s="5">
        <v>3</v>
      </c>
      <c r="C37" s="5" t="s">
        <v>19</v>
      </c>
      <c r="D37" s="5" t="s">
        <v>205</v>
      </c>
      <c r="E37" s="8">
        <v>31</v>
      </c>
      <c r="F37" s="24">
        <v>11.8</v>
      </c>
      <c r="G37" s="24">
        <v>17.3</v>
      </c>
      <c r="H37" s="5">
        <v>42</v>
      </c>
      <c r="I37" s="50">
        <v>3.6000000000000014</v>
      </c>
      <c r="J37" s="26">
        <v>35546.852016204735</v>
      </c>
      <c r="K37" s="27">
        <v>28163.794603670143</v>
      </c>
      <c r="L37" s="27">
        <v>4314.3887358691318</v>
      </c>
      <c r="M37" s="27">
        <v>734.02548725637166</v>
      </c>
      <c r="N37" s="27">
        <v>1539.0011331366134</v>
      </c>
      <c r="O37" s="27">
        <v>795.64205627247725</v>
      </c>
      <c r="P37" s="16"/>
      <c r="Q37" s="12"/>
      <c r="R37" s="24">
        <v>1.2829999999999999</v>
      </c>
      <c r="S37" s="24">
        <v>1.2829999999999999</v>
      </c>
      <c r="U37" s="5"/>
      <c r="Z37"/>
    </row>
    <row r="38" spans="1:430" x14ac:dyDescent="0.25">
      <c r="A38" s="5" t="s">
        <v>63</v>
      </c>
      <c r="B38" s="5">
        <v>3</v>
      </c>
      <c r="C38" s="5" t="s">
        <v>19</v>
      </c>
      <c r="D38" s="5" t="s">
        <v>205</v>
      </c>
      <c r="E38" s="8">
        <v>31</v>
      </c>
      <c r="F38" s="24">
        <v>16.399999999999999</v>
      </c>
      <c r="G38" s="24">
        <v>18.8</v>
      </c>
      <c r="H38" s="5">
        <v>43</v>
      </c>
      <c r="I38" s="50">
        <v>5.9</v>
      </c>
      <c r="J38" s="26">
        <v>115194.87619344686</v>
      </c>
      <c r="K38" s="27">
        <v>89329.145691062746</v>
      </c>
      <c r="L38" s="27">
        <v>8648.981113877715</v>
      </c>
      <c r="M38" s="27">
        <v>4311.2128133443712</v>
      </c>
      <c r="N38" s="27">
        <v>8151.345703792741</v>
      </c>
      <c r="O38" s="27">
        <v>4754.1908713692947</v>
      </c>
      <c r="P38" s="16"/>
      <c r="Q38" s="12"/>
      <c r="R38" s="24">
        <v>7.5579999999999998</v>
      </c>
      <c r="S38" s="24">
        <v>5.038666666666666</v>
      </c>
      <c r="U38" s="5"/>
      <c r="Z38"/>
    </row>
    <row r="39" spans="1:430" x14ac:dyDescent="0.25">
      <c r="A39" s="5" t="s">
        <v>64</v>
      </c>
      <c r="B39" s="5">
        <v>3</v>
      </c>
      <c r="C39" s="5" t="s">
        <v>19</v>
      </c>
      <c r="D39" s="5" t="s">
        <v>205</v>
      </c>
      <c r="E39" s="8">
        <v>31</v>
      </c>
      <c r="F39" s="24">
        <v>27.3</v>
      </c>
      <c r="G39" s="24">
        <v>21.8</v>
      </c>
      <c r="H39" s="5">
        <v>44</v>
      </c>
      <c r="I39" s="50">
        <v>9.5500000000000007</v>
      </c>
      <c r="J39" s="26">
        <v>313304.68001222931</v>
      </c>
      <c r="K39" s="27">
        <v>242869.05246937554</v>
      </c>
      <c r="L39" s="27">
        <v>19915.385779887547</v>
      </c>
      <c r="M39" s="27">
        <v>9497.5133140949019</v>
      </c>
      <c r="N39" s="27">
        <v>28719.23313770341</v>
      </c>
      <c r="O39" s="27">
        <v>12303.495311167946</v>
      </c>
      <c r="P39" s="16"/>
      <c r="Q39" s="12"/>
      <c r="R39" s="24">
        <v>16.192</v>
      </c>
      <c r="S39" s="24">
        <v>7.5311627906976746</v>
      </c>
      <c r="U39" s="5"/>
      <c r="Z39"/>
    </row>
    <row r="40" spans="1:430" x14ac:dyDescent="0.25">
      <c r="A40" s="5" t="s">
        <v>65</v>
      </c>
      <c r="B40" s="5">
        <v>3</v>
      </c>
      <c r="C40" s="5" t="s">
        <v>19</v>
      </c>
      <c r="D40" s="5" t="s">
        <v>205</v>
      </c>
      <c r="E40" s="8">
        <v>24</v>
      </c>
      <c r="F40" s="24">
        <v>15.65</v>
      </c>
      <c r="G40" s="24">
        <v>17.649999999999999</v>
      </c>
      <c r="H40" s="5">
        <v>45</v>
      </c>
      <c r="I40" s="50">
        <v>5.45</v>
      </c>
      <c r="J40" s="26">
        <v>99742.450336317022</v>
      </c>
      <c r="K40" s="27">
        <v>55757.833088022031</v>
      </c>
      <c r="L40" s="27">
        <v>7597.3988338956569</v>
      </c>
      <c r="M40" s="27">
        <v>16900.507193570054</v>
      </c>
      <c r="N40" s="27">
        <v>15913.661575439204</v>
      </c>
      <c r="O40" s="27">
        <v>3573.0496453900705</v>
      </c>
      <c r="P40" s="16"/>
      <c r="Q40" s="12"/>
      <c r="R40" s="24">
        <v>4.8330000000000002</v>
      </c>
      <c r="S40" s="24">
        <v>3.7176923076923076</v>
      </c>
      <c r="U40" s="5"/>
      <c r="Z40"/>
    </row>
    <row r="41" spans="1:430" x14ac:dyDescent="0.25">
      <c r="A41" s="5" t="s">
        <v>66</v>
      </c>
      <c r="B41" s="5">
        <v>3</v>
      </c>
      <c r="C41" s="5" t="s">
        <v>19</v>
      </c>
      <c r="D41" s="5" t="s">
        <v>205</v>
      </c>
      <c r="E41" s="8">
        <v>24</v>
      </c>
      <c r="F41" s="24">
        <v>21.45</v>
      </c>
      <c r="G41" s="24">
        <v>20.5</v>
      </c>
      <c r="H41" s="5">
        <v>46</v>
      </c>
      <c r="I41" s="50">
        <v>7</v>
      </c>
      <c r="J41" s="26">
        <v>187884.7266291813</v>
      </c>
      <c r="K41" s="27">
        <v>139951.4088231003</v>
      </c>
      <c r="L41" s="27">
        <v>14641.553486833986</v>
      </c>
      <c r="M41" s="27">
        <v>16026.376053862274</v>
      </c>
      <c r="N41" s="27">
        <v>14017.803452983018</v>
      </c>
      <c r="O41" s="27">
        <v>3247.5848124017075</v>
      </c>
      <c r="P41" s="16"/>
      <c r="Q41" s="12"/>
      <c r="R41" s="24">
        <v>12.342999999999998</v>
      </c>
      <c r="S41" s="24">
        <v>6.3953367875647658</v>
      </c>
      <c r="U41" s="5"/>
      <c r="Z41"/>
    </row>
    <row r="42" spans="1:430" x14ac:dyDescent="0.25">
      <c r="A42" s="5" t="s">
        <v>67</v>
      </c>
      <c r="B42" s="5">
        <v>3</v>
      </c>
      <c r="C42" s="5" t="s">
        <v>19</v>
      </c>
      <c r="D42" s="5" t="s">
        <v>205</v>
      </c>
      <c r="E42" s="8">
        <v>24</v>
      </c>
      <c r="F42" s="24">
        <v>26.75</v>
      </c>
      <c r="G42" s="24">
        <v>20</v>
      </c>
      <c r="H42" s="5">
        <v>45</v>
      </c>
      <c r="I42" s="50">
        <v>8.4</v>
      </c>
      <c r="J42" s="26">
        <v>286360.11637500214</v>
      </c>
      <c r="K42" s="27">
        <v>186565.74285978178</v>
      </c>
      <c r="L42" s="27">
        <v>19642.489652235505</v>
      </c>
      <c r="M42" s="27">
        <v>34930.506329258467</v>
      </c>
      <c r="N42" s="27">
        <v>32134.873968219839</v>
      </c>
      <c r="O42" s="27">
        <v>10865.945045795172</v>
      </c>
      <c r="P42" s="16"/>
      <c r="Q42" s="12"/>
      <c r="R42" s="24">
        <v>19.3</v>
      </c>
      <c r="S42" s="24">
        <v>8.5</v>
      </c>
      <c r="U42" s="5"/>
      <c r="Z42"/>
    </row>
    <row r="43" spans="1:430" x14ac:dyDescent="0.25">
      <c r="A43" s="5" t="s">
        <v>68</v>
      </c>
      <c r="B43" s="5">
        <v>3</v>
      </c>
      <c r="C43" s="5" t="s">
        <v>19</v>
      </c>
      <c r="D43" s="5" t="s">
        <v>206</v>
      </c>
      <c r="E43" s="8">
        <v>24.5</v>
      </c>
      <c r="F43" s="24">
        <v>24.2</v>
      </c>
      <c r="G43" s="24">
        <v>22.7</v>
      </c>
      <c r="H43" s="5">
        <v>51</v>
      </c>
      <c r="I43" s="50">
        <v>6.7</v>
      </c>
      <c r="J43" s="26">
        <v>189127.42375354155</v>
      </c>
      <c r="K43" s="27">
        <v>158504.52521762793</v>
      </c>
      <c r="L43" s="27">
        <v>14132.224661443326</v>
      </c>
      <c r="M43" s="27">
        <v>5030.8292089751794</v>
      </c>
      <c r="N43" s="27">
        <v>8116.269246500673</v>
      </c>
      <c r="O43" s="27">
        <v>3343.5754189944137</v>
      </c>
      <c r="P43" s="16">
        <v>0.51800000000000013</v>
      </c>
      <c r="Q43" s="12">
        <v>0.38666666666666671</v>
      </c>
      <c r="R43" s="23">
        <v>13.175000000000001</v>
      </c>
      <c r="S43" s="23">
        <v>5.8040000000000003</v>
      </c>
      <c r="T43" s="26">
        <v>43933.595769022984</v>
      </c>
      <c r="U43" s="29">
        <v>1041.4617940199334</v>
      </c>
      <c r="V43" s="29">
        <v>7321.8938006800945</v>
      </c>
      <c r="W43" s="29">
        <v>5611.2646189435809</v>
      </c>
      <c r="X43" s="29">
        <v>13747.382983629237</v>
      </c>
      <c r="Y43" s="39">
        <v>16211.59257175014</v>
      </c>
      <c r="Z43"/>
    </row>
    <row r="44" spans="1:430" x14ac:dyDescent="0.25">
      <c r="A44" s="5" t="s">
        <v>69</v>
      </c>
      <c r="B44" s="5">
        <v>3</v>
      </c>
      <c r="C44" s="5" t="s">
        <v>19</v>
      </c>
      <c r="D44" s="5" t="s">
        <v>22</v>
      </c>
      <c r="E44" s="8">
        <v>20</v>
      </c>
      <c r="F44" s="24">
        <v>23.3</v>
      </c>
      <c r="G44" s="24">
        <v>27.2</v>
      </c>
      <c r="H44" s="5">
        <v>52</v>
      </c>
      <c r="I44" s="50">
        <v>8.4</v>
      </c>
      <c r="J44" s="26">
        <v>284834.55646879005</v>
      </c>
      <c r="K44" s="27">
        <v>252791.27135260048</v>
      </c>
      <c r="L44" s="27">
        <v>15197.638207173217</v>
      </c>
      <c r="M44" s="27">
        <v>3078.7950709603947</v>
      </c>
      <c r="N44" s="27">
        <v>13766.851838055953</v>
      </c>
      <c r="O44" s="27">
        <v>0</v>
      </c>
      <c r="P44" s="16">
        <v>0.57399999999999995</v>
      </c>
      <c r="Q44" s="12">
        <v>0.40133333333333338</v>
      </c>
      <c r="R44" s="23">
        <v>11.64</v>
      </c>
      <c r="S44" s="23">
        <v>5.8789999999999996</v>
      </c>
      <c r="T44" s="26"/>
      <c r="U44" s="27"/>
      <c r="V44" s="27"/>
      <c r="W44" s="27"/>
      <c r="X44" s="27"/>
      <c r="Y44" s="28"/>
      <c r="Z44"/>
    </row>
    <row r="45" spans="1:430" x14ac:dyDescent="0.25">
      <c r="A45" s="5" t="s">
        <v>70</v>
      </c>
      <c r="B45" s="5">
        <v>3</v>
      </c>
      <c r="C45" s="5" t="s">
        <v>19</v>
      </c>
      <c r="D45" s="5" t="s">
        <v>22</v>
      </c>
      <c r="E45" s="8">
        <v>20</v>
      </c>
      <c r="F45" s="24">
        <v>24</v>
      </c>
      <c r="G45" s="24">
        <v>26.4</v>
      </c>
      <c r="H45" s="5">
        <v>52</v>
      </c>
      <c r="I45" s="50">
        <v>4.5</v>
      </c>
      <c r="J45" s="26">
        <v>247863.70731890039</v>
      </c>
      <c r="K45" s="27">
        <v>216311.8119556715</v>
      </c>
      <c r="L45" s="27">
        <v>17741.684321349803</v>
      </c>
      <c r="M45" s="27">
        <v>2670.6660461549391</v>
      </c>
      <c r="N45" s="27">
        <v>8812.326060812884</v>
      </c>
      <c r="O45" s="27">
        <v>2327.2189349112432</v>
      </c>
      <c r="P45" s="16">
        <v>0.5003333333333333</v>
      </c>
      <c r="Q45" s="12">
        <v>0.41933333333333334</v>
      </c>
      <c r="R45" s="23">
        <v>9.4860000000000007</v>
      </c>
      <c r="S45" s="23">
        <v>5.0999999999999996</v>
      </c>
      <c r="T45" s="26"/>
      <c r="U45" s="27"/>
      <c r="V45" s="27"/>
      <c r="W45" s="27"/>
      <c r="X45" s="27"/>
      <c r="Y45" s="28"/>
      <c r="Z45"/>
    </row>
    <row r="46" spans="1:430" x14ac:dyDescent="0.25">
      <c r="A46" s="5" t="s">
        <v>71</v>
      </c>
      <c r="B46" s="5">
        <v>3</v>
      </c>
      <c r="C46" s="5" t="s">
        <v>19</v>
      </c>
      <c r="D46" s="5" t="s">
        <v>206</v>
      </c>
      <c r="E46" s="8">
        <v>24.5</v>
      </c>
      <c r="F46" s="24">
        <v>31.8</v>
      </c>
      <c r="G46" s="24">
        <v>25.6</v>
      </c>
      <c r="H46" s="5">
        <v>53</v>
      </c>
      <c r="I46" s="50">
        <v>9.3000000000000007</v>
      </c>
      <c r="J46" s="26">
        <v>364124.24196716392</v>
      </c>
      <c r="K46" s="27">
        <v>298023.66034073278</v>
      </c>
      <c r="L46" s="27">
        <v>19424.476564475324</v>
      </c>
      <c r="M46" s="27">
        <v>4594.1561778291398</v>
      </c>
      <c r="N46" s="27">
        <v>24534.336988662548</v>
      </c>
      <c r="O46" s="27">
        <v>17547.611895464102</v>
      </c>
      <c r="P46" s="16">
        <v>0.44033333333333341</v>
      </c>
      <c r="Q46" s="12">
        <v>0.38933333333333331</v>
      </c>
      <c r="R46" s="23">
        <v>9.923</v>
      </c>
      <c r="S46" s="23">
        <v>3.3187290969899665</v>
      </c>
      <c r="T46" s="26">
        <v>70915.373131771077</v>
      </c>
      <c r="U46" s="29">
        <v>2597.2111553784862</v>
      </c>
      <c r="V46" s="29">
        <v>14406.670490219756</v>
      </c>
      <c r="W46" s="29">
        <v>4489.2309284039175</v>
      </c>
      <c r="X46" s="29">
        <v>22995.260557768925</v>
      </c>
      <c r="Y46" s="39">
        <v>26427</v>
      </c>
      <c r="Z46"/>
    </row>
    <row r="47" spans="1:430" x14ac:dyDescent="0.25">
      <c r="A47" s="5" t="s">
        <v>72</v>
      </c>
      <c r="B47" s="5">
        <v>3</v>
      </c>
      <c r="C47" s="5" t="s">
        <v>19</v>
      </c>
      <c r="D47" s="5" t="s">
        <v>206</v>
      </c>
      <c r="E47" s="8">
        <v>24.5</v>
      </c>
      <c r="F47" s="24">
        <v>22.7</v>
      </c>
      <c r="G47" s="24">
        <v>25.2</v>
      </c>
      <c r="H47" s="5">
        <v>50</v>
      </c>
      <c r="I47" s="50">
        <v>8.1999999999999993</v>
      </c>
      <c r="J47" s="26">
        <v>241891.03277113763</v>
      </c>
      <c r="K47" s="27">
        <v>197765.10817985394</v>
      </c>
      <c r="L47" s="27">
        <v>15798.087842896826</v>
      </c>
      <c r="M47" s="27">
        <v>6390.9474093379049</v>
      </c>
      <c r="N47" s="27">
        <v>14711.907600553699</v>
      </c>
      <c r="O47" s="27">
        <v>7224.9817384952521</v>
      </c>
      <c r="P47" s="16">
        <v>0.55900000000000005</v>
      </c>
      <c r="Q47" s="12">
        <v>0.40133333333333332</v>
      </c>
      <c r="R47" s="23">
        <v>14.273</v>
      </c>
      <c r="S47" s="23">
        <v>7.1364999999999998</v>
      </c>
      <c r="T47" s="26">
        <v>45412.474074682243</v>
      </c>
      <c r="U47" s="29">
        <v>1511.6190988567587</v>
      </c>
      <c r="V47" s="29">
        <v>5807.6715542521997</v>
      </c>
      <c r="W47" s="29">
        <v>4119.0702374936836</v>
      </c>
      <c r="X47" s="29">
        <v>11886.113184079602</v>
      </c>
      <c r="Y47" s="39">
        <v>22088</v>
      </c>
      <c r="Z47"/>
    </row>
    <row r="48" spans="1:430" x14ac:dyDescent="0.25">
      <c r="A48" s="5" t="s">
        <v>73</v>
      </c>
      <c r="B48" s="5">
        <v>3</v>
      </c>
      <c r="C48" s="5" t="s">
        <v>19</v>
      </c>
      <c r="D48" s="5" t="s">
        <v>206</v>
      </c>
      <c r="E48" s="8">
        <v>24.5</v>
      </c>
      <c r="F48" s="24">
        <v>29</v>
      </c>
      <c r="G48" s="24">
        <v>24.2</v>
      </c>
      <c r="H48" s="5">
        <v>49</v>
      </c>
      <c r="I48" s="50">
        <v>7.5</v>
      </c>
      <c r="J48" s="26">
        <v>370935.06278479303</v>
      </c>
      <c r="K48" s="27">
        <v>285001.08585535694</v>
      </c>
      <c r="L48" s="27">
        <v>19721.804123572456</v>
      </c>
      <c r="M48" s="27">
        <v>9491.0430635116427</v>
      </c>
      <c r="N48" s="27">
        <v>42074.496464666896</v>
      </c>
      <c r="O48" s="27">
        <v>14646.633277685032</v>
      </c>
      <c r="P48" s="16">
        <v>0.42766666666666664</v>
      </c>
      <c r="Q48" s="12">
        <v>0.40066666666666667</v>
      </c>
      <c r="R48" s="23">
        <v>13.850999999999999</v>
      </c>
      <c r="S48" s="23">
        <v>5.2866412213740457</v>
      </c>
      <c r="T48" s="26">
        <v>82503.273288876706</v>
      </c>
      <c r="U48" s="29">
        <v>3072.6519337016571</v>
      </c>
      <c r="V48" s="29">
        <v>11242.408376963351</v>
      </c>
      <c r="W48" s="29">
        <v>12199.825870646766</v>
      </c>
      <c r="X48" s="29">
        <v>21641.943896698682</v>
      </c>
      <c r="Y48" s="39">
        <v>34346.443210866244</v>
      </c>
      <c r="Z48"/>
    </row>
    <row r="49" spans="1:26" x14ac:dyDescent="0.25">
      <c r="A49" s="5" t="s">
        <v>74</v>
      </c>
      <c r="B49" s="5">
        <v>3</v>
      </c>
      <c r="C49" s="5" t="s">
        <v>19</v>
      </c>
      <c r="D49" s="5" t="s">
        <v>206</v>
      </c>
      <c r="E49" s="8">
        <v>24.5</v>
      </c>
      <c r="F49" s="24">
        <v>24.7</v>
      </c>
      <c r="G49" s="24">
        <v>24.2</v>
      </c>
      <c r="H49" s="5">
        <v>51</v>
      </c>
      <c r="I49" s="50">
        <v>6.2</v>
      </c>
      <c r="J49" s="26">
        <v>294040.1908465788</v>
      </c>
      <c r="K49" s="27">
        <v>245056.60087173991</v>
      </c>
      <c r="L49" s="27">
        <v>18299.458430616822</v>
      </c>
      <c r="M49" s="27">
        <v>5785.4732897177755</v>
      </c>
      <c r="N49" s="27">
        <v>18718.82174224269</v>
      </c>
      <c r="O49" s="27">
        <v>6179.8365122615805</v>
      </c>
      <c r="P49" s="16">
        <v>0.44933333333333331</v>
      </c>
      <c r="Q49" s="12">
        <v>0.38466666666666666</v>
      </c>
      <c r="R49" s="23">
        <v>15.279000000000002</v>
      </c>
      <c r="S49" s="23">
        <v>6.730837004405287</v>
      </c>
      <c r="T49" s="26">
        <v>61277.668223820059</v>
      </c>
      <c r="U49" s="29">
        <v>2613.8921087828803</v>
      </c>
      <c r="V49" s="29">
        <v>9496.636363636364</v>
      </c>
      <c r="W49" s="29">
        <v>8016.1741142958881</v>
      </c>
      <c r="X49" s="29">
        <v>15049.667239631541</v>
      </c>
      <c r="Y49" s="39">
        <v>26101.298397473391</v>
      </c>
      <c r="Z49"/>
    </row>
    <row r="50" spans="1:26" x14ac:dyDescent="0.25">
      <c r="A50" s="5" t="s">
        <v>75</v>
      </c>
      <c r="B50" s="5">
        <v>3</v>
      </c>
      <c r="C50" s="5" t="s">
        <v>19</v>
      </c>
      <c r="D50" s="5" t="s">
        <v>23</v>
      </c>
      <c r="E50" s="8">
        <v>16.5</v>
      </c>
      <c r="F50" s="24">
        <v>21.9</v>
      </c>
      <c r="G50" s="24">
        <v>26.4</v>
      </c>
      <c r="H50" s="5">
        <v>55</v>
      </c>
      <c r="I50" s="50">
        <v>6.4</v>
      </c>
      <c r="J50" s="26">
        <v>204479.08664282449</v>
      </c>
      <c r="K50" s="27">
        <v>173082.32198784925</v>
      </c>
      <c r="L50" s="27">
        <v>18201.045553445831</v>
      </c>
      <c r="M50" s="27">
        <v>4274.5186547095727</v>
      </c>
      <c r="N50" s="27">
        <v>8144.2202488000412</v>
      </c>
      <c r="O50" s="27">
        <v>776.98019801980195</v>
      </c>
      <c r="P50" s="16">
        <v>0.52433333333333332</v>
      </c>
      <c r="Q50" s="12">
        <v>0.38099999999999995</v>
      </c>
      <c r="R50" s="23">
        <v>13.125</v>
      </c>
      <c r="S50" s="23">
        <v>6.4975247524752477</v>
      </c>
      <c r="T50" s="26"/>
      <c r="U50" s="27"/>
      <c r="V50" s="27"/>
      <c r="W50" s="27"/>
      <c r="X50" s="27"/>
      <c r="Y50" s="28"/>
      <c r="Z50"/>
    </row>
    <row r="51" spans="1:26" x14ac:dyDescent="0.25">
      <c r="A51" s="5" t="s">
        <v>76</v>
      </c>
      <c r="B51" s="5">
        <v>3</v>
      </c>
      <c r="C51" s="5" t="s">
        <v>19</v>
      </c>
      <c r="D51" s="5" t="s">
        <v>23</v>
      </c>
      <c r="E51" s="8">
        <v>16.5</v>
      </c>
      <c r="F51" s="24">
        <v>18.7</v>
      </c>
      <c r="G51" s="24">
        <v>25.7</v>
      </c>
      <c r="H51" s="5">
        <v>54</v>
      </c>
      <c r="I51" s="50">
        <v>5.2</v>
      </c>
      <c r="J51" s="26">
        <v>128219.49894546998</v>
      </c>
      <c r="K51" s="27">
        <v>110478.79037239583</v>
      </c>
      <c r="L51" s="27">
        <v>12359.335235994604</v>
      </c>
      <c r="M51" s="27">
        <v>328.02296186529554</v>
      </c>
      <c r="N51" s="27">
        <v>1966.4393804498491</v>
      </c>
      <c r="O51" s="27">
        <v>3086.9109947643974</v>
      </c>
      <c r="P51" s="16">
        <v>0.47366666666666668</v>
      </c>
      <c r="Q51" s="12">
        <v>0.35933333333333334</v>
      </c>
      <c r="R51" s="23">
        <v>4.9110000000000005</v>
      </c>
      <c r="S51" s="23">
        <v>2.774576271186441</v>
      </c>
      <c r="T51" s="26"/>
      <c r="U51" s="27"/>
      <c r="V51" s="27"/>
      <c r="W51" s="27"/>
      <c r="X51" s="27"/>
      <c r="Y51" s="28"/>
      <c r="Z51"/>
    </row>
    <row r="52" spans="1:26" x14ac:dyDescent="0.25">
      <c r="A52" s="5" t="s">
        <v>77</v>
      </c>
      <c r="B52" s="5">
        <v>3</v>
      </c>
      <c r="C52" s="5" t="s">
        <v>19</v>
      </c>
      <c r="D52" s="5" t="s">
        <v>23</v>
      </c>
      <c r="E52" s="8">
        <v>16.5</v>
      </c>
      <c r="F52" s="24">
        <v>22.7</v>
      </c>
      <c r="G52" s="24">
        <v>27.9</v>
      </c>
      <c r="H52" s="5">
        <v>55</v>
      </c>
      <c r="I52" s="50">
        <v>6.5</v>
      </c>
      <c r="J52" s="26">
        <v>220192.29808943547</v>
      </c>
      <c r="K52" s="27">
        <v>195399.47951983349</v>
      </c>
      <c r="L52" s="27">
        <v>13540.705146052962</v>
      </c>
      <c r="M52" s="27">
        <v>2200.0252137828493</v>
      </c>
      <c r="N52" s="27">
        <v>6862.8334020738657</v>
      </c>
      <c r="O52" s="27">
        <v>2189.2548076923076</v>
      </c>
      <c r="P52" s="16">
        <v>0.48233333333333328</v>
      </c>
      <c r="Q52" s="12">
        <v>0.37266666666666665</v>
      </c>
      <c r="R52" s="23">
        <v>9.7439999999999998</v>
      </c>
      <c r="S52" s="23">
        <v>4.776470588235294</v>
      </c>
      <c r="U52" s="5"/>
      <c r="Z52"/>
    </row>
    <row r="53" spans="1:26" x14ac:dyDescent="0.25">
      <c r="A53" s="5" t="s">
        <v>78</v>
      </c>
      <c r="B53" s="5">
        <v>3</v>
      </c>
      <c r="C53" s="5" t="s">
        <v>19</v>
      </c>
      <c r="D53" s="5" t="s">
        <v>23</v>
      </c>
      <c r="E53" s="8">
        <v>16.5</v>
      </c>
      <c r="F53" s="24">
        <v>33</v>
      </c>
      <c r="G53" s="24">
        <v>30.4</v>
      </c>
      <c r="H53" s="5">
        <v>55</v>
      </c>
      <c r="I53" s="50">
        <v>9.3000000000000007</v>
      </c>
      <c r="J53" s="26">
        <v>426525.74631766643</v>
      </c>
      <c r="K53" s="27">
        <v>353406.58546488406</v>
      </c>
      <c r="L53" s="27">
        <v>29011.247271256012</v>
      </c>
      <c r="M53" s="27">
        <v>4273.0362747298896</v>
      </c>
      <c r="N53" s="27">
        <v>31441.997459371145</v>
      </c>
      <c r="O53" s="27">
        <v>8392.8798474252999</v>
      </c>
      <c r="P53" s="16">
        <v>0.439</v>
      </c>
      <c r="Q53" s="12">
        <v>0.41466666666666668</v>
      </c>
      <c r="R53" s="23">
        <v>15.709999999999999</v>
      </c>
      <c r="S53" s="23">
        <v>4.6479289940828403</v>
      </c>
      <c r="U53" s="5"/>
      <c r="Z53"/>
    </row>
    <row r="54" spans="1:26" x14ac:dyDescent="0.25">
      <c r="A54" s="5" t="s">
        <v>79</v>
      </c>
      <c r="B54" s="5">
        <v>3</v>
      </c>
      <c r="C54" s="5" t="s">
        <v>19</v>
      </c>
      <c r="D54" s="5" t="s">
        <v>23</v>
      </c>
      <c r="E54" s="8">
        <v>16.5</v>
      </c>
      <c r="F54" s="24">
        <v>28</v>
      </c>
      <c r="G54" s="24">
        <v>27</v>
      </c>
      <c r="H54" s="5">
        <v>53</v>
      </c>
      <c r="I54" s="50">
        <v>9.6999999999999993</v>
      </c>
      <c r="J54" s="26">
        <v>291530.13298206159</v>
      </c>
      <c r="K54" s="27">
        <v>252969.94674004274</v>
      </c>
      <c r="L54" s="27">
        <v>17671.803179002341</v>
      </c>
      <c r="M54" s="27">
        <v>3193.0252540544225</v>
      </c>
      <c r="N54" s="27">
        <v>14491.753863590386</v>
      </c>
      <c r="O54" s="27">
        <v>3203.6039453717754</v>
      </c>
      <c r="P54" s="16">
        <v>0.58866666666666667</v>
      </c>
      <c r="Q54" s="12">
        <v>0.39233333333333337</v>
      </c>
      <c r="R54" s="23">
        <v>20.062000000000001</v>
      </c>
      <c r="S54" s="23">
        <v>8.0570281124497996</v>
      </c>
      <c r="U54" s="5"/>
      <c r="Z54"/>
    </row>
    <row r="55" spans="1:26" x14ac:dyDescent="0.25">
      <c r="A55" s="5" t="s">
        <v>80</v>
      </c>
      <c r="B55" s="5">
        <v>3</v>
      </c>
      <c r="C55" s="5" t="s">
        <v>15</v>
      </c>
      <c r="D55" s="5" t="s">
        <v>24</v>
      </c>
      <c r="E55" s="8">
        <v>25</v>
      </c>
      <c r="F55" s="24">
        <v>15</v>
      </c>
      <c r="G55" s="24">
        <v>17</v>
      </c>
      <c r="H55" s="5">
        <v>44</v>
      </c>
      <c r="I55" s="50">
        <v>6.5</v>
      </c>
      <c r="J55" s="26">
        <v>97552.844070338382</v>
      </c>
      <c r="K55" s="27">
        <v>72440.257254658514</v>
      </c>
      <c r="L55" s="27">
        <v>5062.0273017978325</v>
      </c>
      <c r="M55" s="27">
        <v>6013.7046845702462</v>
      </c>
      <c r="N55" s="27">
        <v>10719.5471370041</v>
      </c>
      <c r="O55" s="27">
        <v>3317.3076923076924</v>
      </c>
      <c r="P55" s="16">
        <v>0.59666666666666668</v>
      </c>
      <c r="Q55" s="12">
        <v>0.46366666666666667</v>
      </c>
      <c r="R55" s="23">
        <v>6.7794999999999996</v>
      </c>
      <c r="S55" s="23">
        <v>5.2964843749999995</v>
      </c>
      <c r="U55" s="5"/>
      <c r="Z55"/>
    </row>
    <row r="56" spans="1:26" x14ac:dyDescent="0.25">
      <c r="A56" s="5" t="s">
        <v>81</v>
      </c>
      <c r="B56" s="5">
        <v>3</v>
      </c>
      <c r="C56" s="5" t="s">
        <v>15</v>
      </c>
      <c r="D56" s="5" t="s">
        <v>24</v>
      </c>
      <c r="E56" s="8">
        <v>25</v>
      </c>
      <c r="F56" s="24">
        <v>19.5</v>
      </c>
      <c r="G56" s="24">
        <v>19.7</v>
      </c>
      <c r="H56" s="5">
        <v>46</v>
      </c>
      <c r="I56" s="50">
        <v>6</v>
      </c>
      <c r="J56" s="26">
        <v>168083.54324524582</v>
      </c>
      <c r="K56" s="27">
        <v>134097.10379971482</v>
      </c>
      <c r="L56" s="27">
        <v>12890.585255489254</v>
      </c>
      <c r="M56" s="27">
        <v>5501.6715923999727</v>
      </c>
      <c r="N56" s="27">
        <v>12004.409870369031</v>
      </c>
      <c r="O56" s="27">
        <v>3589.7727272727266</v>
      </c>
      <c r="P56" s="16">
        <v>0.58433333333333326</v>
      </c>
      <c r="Q56" s="12">
        <v>0.39833333333333326</v>
      </c>
      <c r="R56" s="23">
        <v>7.4735000000000005</v>
      </c>
      <c r="S56" s="23">
        <v>4.3704678362573102</v>
      </c>
      <c r="U56" s="5"/>
      <c r="Z56"/>
    </row>
    <row r="57" spans="1:26" x14ac:dyDescent="0.25">
      <c r="A57" s="5" t="s">
        <v>82</v>
      </c>
      <c r="B57" s="5">
        <v>3</v>
      </c>
      <c r="C57" s="5" t="s">
        <v>15</v>
      </c>
      <c r="D57" s="5" t="s">
        <v>24</v>
      </c>
      <c r="E57" s="8">
        <v>25</v>
      </c>
      <c r="F57" s="24">
        <v>10.7</v>
      </c>
      <c r="G57" s="24">
        <v>15.1</v>
      </c>
      <c r="H57" s="5">
        <v>45</v>
      </c>
      <c r="I57" s="50">
        <v>3.6</v>
      </c>
      <c r="J57" s="26">
        <v>33081.707268008358</v>
      </c>
      <c r="K57" s="27">
        <v>25908.401801163731</v>
      </c>
      <c r="L57" s="27">
        <v>3247.6560220735419</v>
      </c>
      <c r="M57" s="27">
        <v>889.68671354879086</v>
      </c>
      <c r="N57" s="27">
        <v>1862.1365573961186</v>
      </c>
      <c r="O57" s="27">
        <v>1173.826173826174</v>
      </c>
      <c r="P57" s="16">
        <v>0.49500000000000005</v>
      </c>
      <c r="Q57" s="12">
        <v>0.48399999999999999</v>
      </c>
      <c r="R57" s="23">
        <v>1.5850000000000002</v>
      </c>
      <c r="S57" s="23">
        <v>1.7808988764044946</v>
      </c>
      <c r="U57" s="5"/>
      <c r="Z57"/>
    </row>
    <row r="58" spans="1:26" x14ac:dyDescent="0.25">
      <c r="A58" s="5" t="s">
        <v>83</v>
      </c>
      <c r="B58" s="5">
        <v>3</v>
      </c>
      <c r="C58" s="5" t="s">
        <v>15</v>
      </c>
      <c r="D58" s="5" t="s">
        <v>24</v>
      </c>
      <c r="E58" s="8">
        <v>25</v>
      </c>
      <c r="F58" s="24">
        <v>13.85</v>
      </c>
      <c r="G58" s="24">
        <v>16.8</v>
      </c>
      <c r="H58" s="5">
        <v>44</v>
      </c>
      <c r="I58" s="50">
        <v>4.8</v>
      </c>
      <c r="J58" s="26">
        <v>52726.340089093101</v>
      </c>
      <c r="K58" s="27">
        <v>39731.987569259203</v>
      </c>
      <c r="L58" s="27">
        <v>2963.7534142017957</v>
      </c>
      <c r="M58" s="27">
        <v>2421.2885205925331</v>
      </c>
      <c r="N58" s="27">
        <v>5794.5938036737662</v>
      </c>
      <c r="O58" s="27">
        <v>1814.716781365802</v>
      </c>
      <c r="P58" s="16">
        <v>0.63600000000000012</v>
      </c>
      <c r="Q58" s="12">
        <v>0.41833333333333339</v>
      </c>
      <c r="R58" s="23">
        <v>6.4275000000000002</v>
      </c>
      <c r="S58" s="23">
        <v>5.6880530973451329</v>
      </c>
      <c r="U58" s="5"/>
      <c r="Z58"/>
    </row>
    <row r="59" spans="1:26" x14ac:dyDescent="0.25">
      <c r="A59" s="5" t="s">
        <v>84</v>
      </c>
      <c r="B59" s="5">
        <v>3</v>
      </c>
      <c r="C59" s="5" t="s">
        <v>15</v>
      </c>
      <c r="D59" s="5" t="s">
        <v>24</v>
      </c>
      <c r="E59" s="8">
        <v>25</v>
      </c>
      <c r="F59" s="24">
        <v>9.5</v>
      </c>
      <c r="G59" s="24">
        <v>14.4</v>
      </c>
      <c r="H59" s="5">
        <v>42</v>
      </c>
      <c r="I59" s="50">
        <v>5.6</v>
      </c>
      <c r="J59" s="26">
        <v>28363.448039112525</v>
      </c>
      <c r="K59" s="27">
        <v>21445.487448093398</v>
      </c>
      <c r="L59" s="27">
        <v>3055.9026575422572</v>
      </c>
      <c r="M59" s="27">
        <v>1407.7267424941128</v>
      </c>
      <c r="N59" s="27">
        <v>2106.7475478600795</v>
      </c>
      <c r="O59" s="27">
        <v>347.58364312267656</v>
      </c>
      <c r="P59" s="16">
        <v>0.58966666666666667</v>
      </c>
      <c r="Q59" s="12">
        <v>0.43533333333333335</v>
      </c>
      <c r="R59" s="23">
        <v>1.8034999999999999</v>
      </c>
      <c r="S59" s="23">
        <v>2.1728915662650601</v>
      </c>
      <c r="U59" s="5"/>
      <c r="Z59"/>
    </row>
    <row r="60" spans="1:26" x14ac:dyDescent="0.25">
      <c r="A60" s="5" t="s">
        <v>85</v>
      </c>
      <c r="B60" s="5">
        <v>3</v>
      </c>
      <c r="C60" s="5" t="s">
        <v>15</v>
      </c>
      <c r="D60" s="5" t="s">
        <v>25</v>
      </c>
      <c r="E60" s="8">
        <v>20</v>
      </c>
      <c r="F60" s="24">
        <v>10.7</v>
      </c>
      <c r="G60" s="24">
        <v>13.6</v>
      </c>
      <c r="H60" s="5">
        <v>48</v>
      </c>
      <c r="I60" s="50">
        <v>4.5</v>
      </c>
      <c r="J60" s="26">
        <v>39973.364685084816</v>
      </c>
      <c r="K60" s="27">
        <v>29376.166343042809</v>
      </c>
      <c r="L60" s="27">
        <v>3546.7032988394571</v>
      </c>
      <c r="M60" s="27">
        <v>2088.6676840547539</v>
      </c>
      <c r="N60" s="27">
        <v>2506.8510558302683</v>
      </c>
      <c r="O60" s="27">
        <v>2454.9763033175354</v>
      </c>
      <c r="P60" s="16">
        <v>0.51633333333333342</v>
      </c>
      <c r="Q60" s="12">
        <v>0.36899999999999999</v>
      </c>
      <c r="R60" s="23">
        <v>13.367000000000001</v>
      </c>
      <c r="S60" s="23">
        <v>12.492523364485981</v>
      </c>
      <c r="U60" s="5"/>
      <c r="Z60"/>
    </row>
    <row r="61" spans="1:26" x14ac:dyDescent="0.25">
      <c r="A61" s="5" t="s">
        <v>86</v>
      </c>
      <c r="B61" s="5">
        <v>3</v>
      </c>
      <c r="C61" s="5" t="s">
        <v>15</v>
      </c>
      <c r="D61" s="5" t="s">
        <v>25</v>
      </c>
      <c r="E61" s="8">
        <v>20</v>
      </c>
      <c r="F61" s="24">
        <v>17.2</v>
      </c>
      <c r="G61" s="24">
        <v>15.3</v>
      </c>
      <c r="H61" s="5">
        <v>45</v>
      </c>
      <c r="I61" s="50">
        <v>6.8</v>
      </c>
      <c r="J61" s="26">
        <v>107159.44128381446</v>
      </c>
      <c r="K61" s="27">
        <v>73348.344691265331</v>
      </c>
      <c r="L61" s="27">
        <v>7492.9017736581436</v>
      </c>
      <c r="M61" s="27">
        <v>5065.1273271771479</v>
      </c>
      <c r="N61" s="27">
        <v>12817.818449568245</v>
      </c>
      <c r="O61" s="27">
        <v>8435.2490421455932</v>
      </c>
      <c r="P61" s="16">
        <v>0.45199999999999996</v>
      </c>
      <c r="Q61" s="12">
        <v>0.34566666666666662</v>
      </c>
      <c r="R61" s="23">
        <v>22.127000000000002</v>
      </c>
      <c r="S61" s="23">
        <v>13.329518072289158</v>
      </c>
      <c r="U61" s="5"/>
      <c r="Z61"/>
    </row>
    <row r="62" spans="1:26" x14ac:dyDescent="0.25">
      <c r="A62" s="5" t="s">
        <v>87</v>
      </c>
      <c r="B62" s="5">
        <v>3</v>
      </c>
      <c r="C62" s="5" t="s">
        <v>15</v>
      </c>
      <c r="D62" s="5" t="s">
        <v>25</v>
      </c>
      <c r="E62" s="8">
        <v>20</v>
      </c>
      <c r="F62" s="24">
        <v>13.2</v>
      </c>
      <c r="G62" s="24">
        <v>13.1</v>
      </c>
      <c r="H62" s="5">
        <v>47</v>
      </c>
      <c r="I62" s="50">
        <v>3.9</v>
      </c>
      <c r="J62" s="26">
        <v>50672.834508605207</v>
      </c>
      <c r="K62" s="27">
        <v>37980.203035330887</v>
      </c>
      <c r="L62" s="27">
        <v>5186.5663051062502</v>
      </c>
      <c r="M62" s="27">
        <v>1563.009918791679</v>
      </c>
      <c r="N62" s="27">
        <v>3898.5007939308398</v>
      </c>
      <c r="O62" s="27">
        <v>2044.5544554455448</v>
      </c>
      <c r="P62" s="16">
        <v>0.49833333333333335</v>
      </c>
      <c r="Q62" s="12">
        <v>0.36966666666666664</v>
      </c>
      <c r="R62" s="23">
        <v>12.619</v>
      </c>
      <c r="S62" s="23">
        <v>8.7027586206896554</v>
      </c>
      <c r="U62" s="5"/>
      <c r="Z62"/>
    </row>
    <row r="63" spans="1:26" x14ac:dyDescent="0.25">
      <c r="A63" s="5" t="s">
        <v>88</v>
      </c>
      <c r="B63" s="5">
        <v>3</v>
      </c>
      <c r="C63" s="5" t="s">
        <v>15</v>
      </c>
      <c r="D63" s="5" t="s">
        <v>25</v>
      </c>
      <c r="E63" s="8">
        <v>20</v>
      </c>
      <c r="F63" s="24">
        <v>9.6999999999999993</v>
      </c>
      <c r="G63" s="24">
        <v>12.8</v>
      </c>
      <c r="H63" s="5">
        <v>52</v>
      </c>
      <c r="I63" s="50">
        <v>4.0999999999999996</v>
      </c>
      <c r="J63" s="26">
        <v>30266.765360102454</v>
      </c>
      <c r="K63" s="27">
        <v>23441.626748402305</v>
      </c>
      <c r="L63" s="27">
        <v>3075.4391854896326</v>
      </c>
      <c r="M63" s="27">
        <v>979.22524169707526</v>
      </c>
      <c r="N63" s="27">
        <v>1986.6577593926663</v>
      </c>
      <c r="O63" s="27">
        <v>783.81642512077303</v>
      </c>
      <c r="P63" s="16">
        <v>0.54366666666666663</v>
      </c>
      <c r="Q63" s="12">
        <v>0.39200000000000007</v>
      </c>
      <c r="R63" s="23">
        <v>10.882999999999999</v>
      </c>
      <c r="S63" s="23">
        <v>10.992929292929292</v>
      </c>
      <c r="U63" s="5"/>
      <c r="Z63"/>
    </row>
    <row r="64" spans="1:26" x14ac:dyDescent="0.25">
      <c r="A64" s="5" t="s">
        <v>89</v>
      </c>
      <c r="B64" s="5">
        <v>3</v>
      </c>
      <c r="C64" s="5" t="s">
        <v>17</v>
      </c>
      <c r="D64" s="5" t="s">
        <v>26</v>
      </c>
      <c r="E64" s="8">
        <v>16</v>
      </c>
      <c r="F64" s="24">
        <v>7.8</v>
      </c>
      <c r="G64" s="24">
        <v>9.6999999999999993</v>
      </c>
      <c r="H64" s="5">
        <v>42</v>
      </c>
      <c r="I64" s="50">
        <v>3.5</v>
      </c>
      <c r="J64" s="26">
        <v>14136.102008988353</v>
      </c>
      <c r="K64" s="27">
        <v>10837.89921886798</v>
      </c>
      <c r="L64" s="27">
        <v>916.74922958465368</v>
      </c>
      <c r="M64" s="27">
        <v>1187.3345628596585</v>
      </c>
      <c r="N64" s="27">
        <v>946.07212267606087</v>
      </c>
      <c r="O64" s="27">
        <v>248.04687499999997</v>
      </c>
      <c r="P64" s="16">
        <v>0.56300000000000006</v>
      </c>
      <c r="Q64" s="12">
        <v>0.42333333333333334</v>
      </c>
      <c r="R64" s="23">
        <v>10.210000000000001</v>
      </c>
      <c r="S64" s="23">
        <v>16.206349209999999</v>
      </c>
      <c r="U64" s="5"/>
      <c r="Z64"/>
    </row>
    <row r="65" spans="1:430" x14ac:dyDescent="0.25">
      <c r="A65" s="5" t="s">
        <v>90</v>
      </c>
      <c r="B65" s="5">
        <v>3</v>
      </c>
      <c r="C65" s="5" t="s">
        <v>17</v>
      </c>
      <c r="D65" s="5" t="s">
        <v>26</v>
      </c>
      <c r="E65" s="8">
        <v>16</v>
      </c>
      <c r="F65" s="24">
        <v>7.3</v>
      </c>
      <c r="G65" s="24">
        <v>8.8000000000000007</v>
      </c>
      <c r="H65" s="5">
        <v>42</v>
      </c>
      <c r="I65" s="50">
        <v>3.2</v>
      </c>
      <c r="J65" s="26">
        <v>12202.262316693965</v>
      </c>
      <c r="K65" s="27">
        <v>8542.1980317326561</v>
      </c>
      <c r="L65" s="27">
        <v>1309.9646419921903</v>
      </c>
      <c r="M65" s="27">
        <v>754.1319671171866</v>
      </c>
      <c r="N65" s="27">
        <v>1118.2006855606712</v>
      </c>
      <c r="O65" s="27">
        <v>477.76699029126212</v>
      </c>
      <c r="P65" s="16">
        <v>0.54433333333333334</v>
      </c>
      <c r="Q65" s="12">
        <v>0.44266666666666671</v>
      </c>
      <c r="R65" s="23">
        <v>4.5510000000000002</v>
      </c>
      <c r="S65" s="23">
        <v>6.7925373130000004</v>
      </c>
      <c r="U65" s="5"/>
      <c r="Z65"/>
    </row>
    <row r="66" spans="1:430" s="3" customFormat="1" ht="15.75" customHeight="1" x14ac:dyDescent="0.25">
      <c r="A66" s="9" t="s">
        <v>91</v>
      </c>
      <c r="B66" s="9">
        <v>3</v>
      </c>
      <c r="C66" s="9" t="s">
        <v>17</v>
      </c>
      <c r="D66" s="9" t="s">
        <v>26</v>
      </c>
      <c r="E66" s="10">
        <v>16</v>
      </c>
      <c r="F66" s="41">
        <v>7.5</v>
      </c>
      <c r="G66" s="41">
        <v>10.7</v>
      </c>
      <c r="H66" s="9">
        <v>42</v>
      </c>
      <c r="I66" s="51">
        <v>4.5999999999999996</v>
      </c>
      <c r="J66" s="31">
        <v>16320.621906027134</v>
      </c>
      <c r="K66" s="35">
        <v>12017.877782747375</v>
      </c>
      <c r="L66" s="35">
        <v>1852.4395394934429</v>
      </c>
      <c r="M66" s="35">
        <v>1108.200872038263</v>
      </c>
      <c r="N66" s="35">
        <v>1102.1037117480512</v>
      </c>
      <c r="O66" s="35">
        <v>240</v>
      </c>
      <c r="P66" s="17">
        <v>0.57766666666666666</v>
      </c>
      <c r="Q66" s="13">
        <v>0.41033333333333327</v>
      </c>
      <c r="R66" s="41">
        <v>8.6750000000000007</v>
      </c>
      <c r="S66" s="41">
        <v>12.39285714</v>
      </c>
      <c r="T66" s="32"/>
      <c r="U66" s="9"/>
      <c r="V66" s="9"/>
      <c r="W66" s="9"/>
      <c r="X66" s="9"/>
      <c r="Y66" s="10"/>
      <c r="Z66" s="11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</row>
    <row r="67" spans="1:430" x14ac:dyDescent="0.25">
      <c r="A67" s="5" t="s">
        <v>92</v>
      </c>
      <c r="B67" s="5">
        <v>4</v>
      </c>
      <c r="C67" s="5" t="s">
        <v>27</v>
      </c>
      <c r="D67" s="5" t="s">
        <v>28</v>
      </c>
      <c r="E67" s="8">
        <v>35</v>
      </c>
      <c r="F67" s="24">
        <v>24.75</v>
      </c>
      <c r="G67" s="24">
        <v>26.1</v>
      </c>
      <c r="H67" s="5">
        <v>72</v>
      </c>
      <c r="I67" s="50">
        <v>7.3</v>
      </c>
      <c r="J67" s="26">
        <v>310567.82282153727</v>
      </c>
      <c r="K67" s="27">
        <v>266464.91871644417</v>
      </c>
      <c r="L67" s="27">
        <v>15598.15591244544</v>
      </c>
      <c r="M67" s="27">
        <v>6055.1813651097773</v>
      </c>
      <c r="N67" s="27">
        <v>22449.566827537881</v>
      </c>
      <c r="O67" s="5">
        <v>0</v>
      </c>
      <c r="P67" s="18">
        <v>0.53799999999999992</v>
      </c>
      <c r="Q67" s="8">
        <v>0.40300000000000002</v>
      </c>
      <c r="R67" s="23">
        <v>6.452</v>
      </c>
      <c r="S67" s="23">
        <v>2.5301960784313726</v>
      </c>
      <c r="U67" s="5"/>
      <c r="Z67"/>
    </row>
    <row r="68" spans="1:430" x14ac:dyDescent="0.25">
      <c r="A68" s="5" t="s">
        <v>93</v>
      </c>
      <c r="B68" s="5">
        <v>4</v>
      </c>
      <c r="C68" s="5" t="s">
        <v>27</v>
      </c>
      <c r="D68" s="5" t="s">
        <v>28</v>
      </c>
      <c r="E68" s="8">
        <v>35</v>
      </c>
      <c r="F68" s="24">
        <v>25.65</v>
      </c>
      <c r="G68" s="24">
        <v>23.2</v>
      </c>
      <c r="H68" s="5">
        <v>69</v>
      </c>
      <c r="I68" s="50">
        <v>10.199999999999999</v>
      </c>
      <c r="J68" s="26">
        <v>287653.74908200774</v>
      </c>
      <c r="K68" s="27">
        <v>228473.7521985911</v>
      </c>
      <c r="L68" s="27">
        <v>19608.391957642289</v>
      </c>
      <c r="M68" s="27">
        <v>8629.4729749907165</v>
      </c>
      <c r="N68" s="27">
        <v>4492.0904168680263</v>
      </c>
      <c r="O68" s="27">
        <v>6466.3164400494434</v>
      </c>
      <c r="P68" s="16">
        <v>0.45566666666666666</v>
      </c>
      <c r="Q68" s="12">
        <v>0.40933333333333333</v>
      </c>
      <c r="R68" s="23">
        <v>14.895999999999999</v>
      </c>
      <c r="S68" s="23">
        <v>5.7736434108527126</v>
      </c>
      <c r="U68" s="5"/>
      <c r="Z68"/>
    </row>
    <row r="69" spans="1:430" x14ac:dyDescent="0.25">
      <c r="A69" s="5" t="s">
        <v>94</v>
      </c>
      <c r="B69" s="5">
        <v>4</v>
      </c>
      <c r="C69" s="5" t="s">
        <v>27</v>
      </c>
      <c r="D69" s="5" t="s">
        <v>28</v>
      </c>
      <c r="E69" s="8">
        <v>35</v>
      </c>
      <c r="F69" s="24">
        <v>20</v>
      </c>
      <c r="G69" s="24">
        <v>22.4</v>
      </c>
      <c r="H69" s="5">
        <v>69</v>
      </c>
      <c r="I69" s="50">
        <v>7.6</v>
      </c>
      <c r="J69" s="26">
        <v>172060.26797323962</v>
      </c>
      <c r="K69" s="27">
        <v>140977.78491590076</v>
      </c>
      <c r="L69" s="27">
        <v>12456.422514436415</v>
      </c>
      <c r="M69" s="27">
        <v>5168.811349024274</v>
      </c>
      <c r="N69" s="27">
        <v>2932.9240070713554</v>
      </c>
      <c r="O69" s="27">
        <v>0</v>
      </c>
      <c r="P69" s="16">
        <v>0.52200000000000013</v>
      </c>
      <c r="Q69" s="12">
        <v>0.41066666666666668</v>
      </c>
      <c r="R69" s="23">
        <v>8.9260000000000002</v>
      </c>
      <c r="S69" s="23">
        <v>5.9506666666666668</v>
      </c>
      <c r="U69" s="5"/>
      <c r="Z69"/>
    </row>
    <row r="70" spans="1:430" x14ac:dyDescent="0.25">
      <c r="A70" s="5" t="s">
        <v>95</v>
      </c>
      <c r="B70" s="5">
        <v>4</v>
      </c>
      <c r="C70" s="5" t="s">
        <v>27</v>
      </c>
      <c r="D70" s="5" t="s">
        <v>28</v>
      </c>
      <c r="E70" s="8">
        <v>35</v>
      </c>
      <c r="F70" s="24">
        <v>24.05</v>
      </c>
      <c r="G70" s="24">
        <v>24.5</v>
      </c>
      <c r="H70" s="5">
        <v>73</v>
      </c>
      <c r="I70" s="50">
        <v>6.5</v>
      </c>
      <c r="J70" s="26">
        <v>272420.696932833</v>
      </c>
      <c r="K70" s="27">
        <v>225896.10396549365</v>
      </c>
      <c r="L70" s="27">
        <v>13655.241487032599</v>
      </c>
      <c r="M70" s="27">
        <v>9748.6446617549718</v>
      </c>
      <c r="N70" s="27">
        <v>5399.8460164076641</v>
      </c>
      <c r="O70" s="27">
        <v>4275.3662506782421</v>
      </c>
      <c r="P70" s="16">
        <v>0.55266666666666664</v>
      </c>
      <c r="Q70" s="12">
        <v>0.40166666666666667</v>
      </c>
      <c r="R70" s="23">
        <v>4.7063333333333333</v>
      </c>
      <c r="S70" s="23">
        <v>2.1588685015290521</v>
      </c>
      <c r="U70" s="5"/>
      <c r="Z70"/>
    </row>
    <row r="71" spans="1:430" x14ac:dyDescent="0.25">
      <c r="A71" s="5" t="s">
        <v>96</v>
      </c>
      <c r="B71" s="5">
        <v>4</v>
      </c>
      <c r="C71" s="5" t="s">
        <v>27</v>
      </c>
      <c r="D71" s="5" t="s">
        <v>28</v>
      </c>
      <c r="E71" s="8">
        <v>35</v>
      </c>
      <c r="F71" s="24">
        <v>27.5</v>
      </c>
      <c r="G71" s="24">
        <v>24.8</v>
      </c>
      <c r="H71" s="5">
        <v>72</v>
      </c>
      <c r="I71" s="50">
        <v>6</v>
      </c>
      <c r="J71" s="26">
        <v>359104.50760340533</v>
      </c>
      <c r="K71" s="27">
        <v>307756.24230223277</v>
      </c>
      <c r="L71" s="27">
        <v>17817.879979756955</v>
      </c>
      <c r="M71" s="27">
        <v>8460.1208290764771</v>
      </c>
      <c r="N71" s="27">
        <v>4970.7074927504773</v>
      </c>
      <c r="O71" s="27">
        <v>5164.8867313915862</v>
      </c>
      <c r="P71" s="16">
        <v>0.60366666666666668</v>
      </c>
      <c r="Q71" s="12">
        <v>0.41699999999999998</v>
      </c>
      <c r="R71" s="23">
        <v>7.9099999999999993</v>
      </c>
      <c r="S71" s="23">
        <v>3.2024291497975703</v>
      </c>
      <c r="U71" s="5"/>
      <c r="Z71"/>
    </row>
    <row r="72" spans="1:430" x14ac:dyDescent="0.25">
      <c r="A72" s="5" t="s">
        <v>97</v>
      </c>
      <c r="B72" s="5">
        <v>4</v>
      </c>
      <c r="C72" s="5" t="s">
        <v>27</v>
      </c>
      <c r="D72" s="5" t="s">
        <v>28</v>
      </c>
      <c r="E72" s="8">
        <v>35</v>
      </c>
      <c r="F72" s="24">
        <v>29.9</v>
      </c>
      <c r="G72" s="24">
        <v>25</v>
      </c>
      <c r="H72" s="5">
        <v>73</v>
      </c>
      <c r="I72" s="50">
        <v>10.7</v>
      </c>
      <c r="J72" s="26">
        <v>408871.8690523266</v>
      </c>
      <c r="K72" s="27">
        <v>349691.3907061161</v>
      </c>
      <c r="L72" s="27">
        <v>21307.564660073414</v>
      </c>
      <c r="M72" s="27">
        <v>7773.4252531182046</v>
      </c>
      <c r="N72" s="27">
        <v>5030.0073809500109</v>
      </c>
      <c r="O72" s="27">
        <v>6623.062015503876</v>
      </c>
      <c r="P72" s="16">
        <v>0.50666666666666671</v>
      </c>
      <c r="Q72" s="12">
        <v>0.40166666666666667</v>
      </c>
      <c r="R72" s="23">
        <v>4.5056666666666665</v>
      </c>
      <c r="S72" s="23">
        <v>1.632487922705314</v>
      </c>
      <c r="U72" s="5"/>
      <c r="Z72"/>
    </row>
    <row r="73" spans="1:430" x14ac:dyDescent="0.25">
      <c r="A73" s="5" t="s">
        <v>98</v>
      </c>
      <c r="B73" s="5">
        <v>4</v>
      </c>
      <c r="C73" s="5" t="s">
        <v>19</v>
      </c>
      <c r="D73" s="5" t="s">
        <v>29</v>
      </c>
      <c r="E73" s="5">
        <v>15.5</v>
      </c>
      <c r="F73" s="46">
        <v>24.5</v>
      </c>
      <c r="G73" s="24">
        <v>27.3</v>
      </c>
      <c r="H73" s="5">
        <v>64</v>
      </c>
      <c r="I73" s="50">
        <v>6</v>
      </c>
      <c r="J73" s="26">
        <v>259254.66835002176</v>
      </c>
      <c r="K73" s="27">
        <v>236496.01618933593</v>
      </c>
      <c r="L73" s="27">
        <v>15070.000095686373</v>
      </c>
      <c r="M73" s="27">
        <v>1372.1126944326707</v>
      </c>
      <c r="N73" s="27">
        <v>4067.3361833157783</v>
      </c>
      <c r="O73" s="27">
        <v>2249.2031872509961</v>
      </c>
      <c r="P73" s="16">
        <v>0.47466666666666674</v>
      </c>
      <c r="Q73" s="12">
        <v>0.42333333333333334</v>
      </c>
      <c r="R73" s="23">
        <v>11.388</v>
      </c>
      <c r="S73" s="23">
        <v>4.9729257641921398</v>
      </c>
      <c r="U73" s="5"/>
      <c r="Z73"/>
    </row>
    <row r="74" spans="1:430" x14ac:dyDescent="0.25">
      <c r="A74" s="5" t="s">
        <v>99</v>
      </c>
      <c r="B74" s="5">
        <v>4</v>
      </c>
      <c r="C74" s="5" t="s">
        <v>19</v>
      </c>
      <c r="D74" s="5" t="s">
        <v>29</v>
      </c>
      <c r="E74" s="5">
        <v>15.5</v>
      </c>
      <c r="F74" s="46">
        <v>34</v>
      </c>
      <c r="G74" s="24">
        <v>28.4</v>
      </c>
      <c r="H74" s="5">
        <v>70</v>
      </c>
      <c r="I74" s="50">
        <v>8.4</v>
      </c>
      <c r="J74" s="26">
        <v>468224.76121780113</v>
      </c>
      <c r="K74" s="27">
        <v>409739.24788233871</v>
      </c>
      <c r="L74" s="27">
        <v>23726.381055606947</v>
      </c>
      <c r="M74" s="27">
        <v>5797.6094244507176</v>
      </c>
      <c r="N74" s="27">
        <v>25891.613061590364</v>
      </c>
      <c r="O74" s="27">
        <v>3069.9097938144332</v>
      </c>
      <c r="P74" s="16">
        <v>0.47133333333333333</v>
      </c>
      <c r="Q74" s="12">
        <v>0.38366666666666666</v>
      </c>
      <c r="R74" s="23">
        <v>6.9429999999999996</v>
      </c>
      <c r="S74" s="23">
        <v>2.3535593220338979</v>
      </c>
      <c r="U74" s="5"/>
      <c r="Z74"/>
    </row>
    <row r="75" spans="1:430" x14ac:dyDescent="0.25">
      <c r="A75" s="5" t="s">
        <v>100</v>
      </c>
      <c r="B75" s="5">
        <v>4</v>
      </c>
      <c r="C75" s="5" t="s">
        <v>19</v>
      </c>
      <c r="D75" s="5" t="s">
        <v>29</v>
      </c>
      <c r="E75" s="5">
        <v>15.5</v>
      </c>
      <c r="F75" s="46">
        <v>21.7</v>
      </c>
      <c r="G75" s="24">
        <v>27.2</v>
      </c>
      <c r="H75" s="5">
        <v>66</v>
      </c>
      <c r="I75" s="50">
        <v>8.1999999999999993</v>
      </c>
      <c r="J75" s="26">
        <v>206501.94979068704</v>
      </c>
      <c r="K75" s="27">
        <v>179563.02404601735</v>
      </c>
      <c r="L75" s="27">
        <v>13490.550796406309</v>
      </c>
      <c r="M75" s="27">
        <v>3221.8469107240203</v>
      </c>
      <c r="N75" s="27">
        <v>8534.1678738285773</v>
      </c>
      <c r="O75" s="27">
        <v>1692.3601637107774</v>
      </c>
      <c r="P75" s="16">
        <v>0.60366666666666668</v>
      </c>
      <c r="Q75" s="12">
        <v>0.40733333333333333</v>
      </c>
      <c r="R75" s="23">
        <v>5.4790000000000001</v>
      </c>
      <c r="S75" s="23">
        <v>2.8836842105263156</v>
      </c>
      <c r="U75" s="5"/>
      <c r="Z75"/>
    </row>
    <row r="76" spans="1:430" x14ac:dyDescent="0.25">
      <c r="A76" s="5" t="s">
        <v>101</v>
      </c>
      <c r="B76" s="5">
        <v>4</v>
      </c>
      <c r="C76" s="5" t="s">
        <v>19</v>
      </c>
      <c r="D76" s="5" t="s">
        <v>29</v>
      </c>
      <c r="E76" s="5">
        <v>15.5</v>
      </c>
      <c r="F76" s="46">
        <v>22.7</v>
      </c>
      <c r="G76" s="24">
        <v>26.5</v>
      </c>
      <c r="H76" s="5">
        <v>62</v>
      </c>
      <c r="I76" s="50">
        <v>8.6999999999999993</v>
      </c>
      <c r="J76" s="26">
        <v>226047.54735667683</v>
      </c>
      <c r="K76" s="27">
        <v>194785.95220646434</v>
      </c>
      <c r="L76" s="27">
        <v>15011.233071769513</v>
      </c>
      <c r="M76" s="27">
        <v>1772.3062841938529</v>
      </c>
      <c r="N76" s="27">
        <v>14478.055794249147</v>
      </c>
      <c r="O76" s="27">
        <v>0</v>
      </c>
      <c r="P76" s="16">
        <v>0.51466666666666672</v>
      </c>
      <c r="Q76" s="12">
        <v>0.36866666666666664</v>
      </c>
      <c r="R76" s="23">
        <v>5.8919999999999995</v>
      </c>
      <c r="S76" s="23">
        <v>2.6781818181818178</v>
      </c>
      <c r="U76" s="5"/>
      <c r="Z76"/>
    </row>
    <row r="77" spans="1:430" x14ac:dyDescent="0.25">
      <c r="A77" s="5" t="s">
        <v>102</v>
      </c>
      <c r="B77" s="5">
        <v>4</v>
      </c>
      <c r="C77" s="5" t="s">
        <v>19</v>
      </c>
      <c r="D77" s="5" t="s">
        <v>29</v>
      </c>
      <c r="E77" s="5">
        <v>15.5</v>
      </c>
      <c r="F77" s="46">
        <v>19.2</v>
      </c>
      <c r="G77" s="24">
        <v>26.6</v>
      </c>
      <c r="H77" s="5">
        <v>65</v>
      </c>
      <c r="I77" s="50">
        <v>6.6</v>
      </c>
      <c r="J77" s="26">
        <v>168524.58919419986</v>
      </c>
      <c r="K77" s="27">
        <v>149592.13000521221</v>
      </c>
      <c r="L77" s="27">
        <v>10397.970167262127</v>
      </c>
      <c r="M77" s="27">
        <v>2290.2948943492561</v>
      </c>
      <c r="N77" s="27">
        <v>6244.1941273762504</v>
      </c>
      <c r="O77" s="27">
        <v>0</v>
      </c>
      <c r="P77" s="16">
        <v>0.53766666666666663</v>
      </c>
      <c r="Q77" s="12">
        <v>0.43133333333333335</v>
      </c>
      <c r="R77" s="23">
        <v>7.891</v>
      </c>
      <c r="S77" s="23">
        <v>4.1531578947368422</v>
      </c>
      <c r="U77" s="5"/>
      <c r="Z77"/>
    </row>
    <row r="78" spans="1:430" x14ac:dyDescent="0.25">
      <c r="A78" s="5" t="s">
        <v>103</v>
      </c>
      <c r="B78" s="5">
        <v>4</v>
      </c>
      <c r="C78" s="5" t="s">
        <v>19</v>
      </c>
      <c r="D78" s="5" t="s">
        <v>30</v>
      </c>
      <c r="E78" s="8">
        <v>21</v>
      </c>
      <c r="F78" s="24">
        <v>18.399999999999999</v>
      </c>
      <c r="G78" s="24">
        <v>22.6</v>
      </c>
      <c r="H78" s="5">
        <v>62</v>
      </c>
      <c r="I78" s="50">
        <v>6.3</v>
      </c>
      <c r="J78" s="26">
        <v>139624.64461679279</v>
      </c>
      <c r="K78" s="27">
        <v>120213.10596621747</v>
      </c>
      <c r="L78" s="27">
        <v>8049.9759632799023</v>
      </c>
      <c r="M78" s="27">
        <v>3264.1569940072022</v>
      </c>
      <c r="N78" s="27">
        <v>5967.1775564060963</v>
      </c>
      <c r="O78" s="27">
        <v>2130.2281368821295</v>
      </c>
      <c r="P78" s="16">
        <v>0.56733333333333336</v>
      </c>
      <c r="Q78" s="12">
        <v>0.41533333333333333</v>
      </c>
      <c r="R78" s="23">
        <v>9.1679999999999993</v>
      </c>
      <c r="S78" s="23">
        <v>5.209090909090909</v>
      </c>
      <c r="U78" s="5"/>
      <c r="Z78"/>
    </row>
    <row r="79" spans="1:430" x14ac:dyDescent="0.25">
      <c r="A79" s="5" t="s">
        <v>104</v>
      </c>
      <c r="B79" s="5">
        <v>4</v>
      </c>
      <c r="C79" s="5" t="s">
        <v>19</v>
      </c>
      <c r="D79" s="5" t="s">
        <v>30</v>
      </c>
      <c r="E79" s="8">
        <v>21</v>
      </c>
      <c r="F79" s="24">
        <v>24.9</v>
      </c>
      <c r="G79" s="24">
        <v>25.3</v>
      </c>
      <c r="H79" s="5">
        <v>62</v>
      </c>
      <c r="I79" s="50">
        <v>8.9</v>
      </c>
      <c r="J79" s="26">
        <v>276599.13591353339</v>
      </c>
      <c r="K79" s="27">
        <v>226475.86049091033</v>
      </c>
      <c r="L79" s="27">
        <v>17405.381185712784</v>
      </c>
      <c r="M79" s="27">
        <v>6564.8223196942545</v>
      </c>
      <c r="N79" s="27">
        <v>21408.972538334005</v>
      </c>
      <c r="O79" s="27">
        <v>4744.0993788819878</v>
      </c>
      <c r="P79" s="16">
        <v>0.52466666666666673</v>
      </c>
      <c r="Q79" s="12">
        <v>0.43</v>
      </c>
      <c r="R79" s="23">
        <v>17.772000000000002</v>
      </c>
      <c r="S79" s="23">
        <v>7.8986666666666681</v>
      </c>
      <c r="U79" s="5"/>
      <c r="Z79"/>
    </row>
    <row r="80" spans="1:430" x14ac:dyDescent="0.25">
      <c r="A80" s="5" t="s">
        <v>105</v>
      </c>
      <c r="B80" s="5">
        <v>4</v>
      </c>
      <c r="C80" s="5" t="s">
        <v>19</v>
      </c>
      <c r="D80" s="5" t="s">
        <v>30</v>
      </c>
      <c r="E80" s="8">
        <v>21</v>
      </c>
      <c r="F80" s="24">
        <v>23.2</v>
      </c>
      <c r="G80" s="24">
        <v>25.3</v>
      </c>
      <c r="H80" s="5">
        <v>64</v>
      </c>
      <c r="I80" s="50">
        <v>8.8000000000000007</v>
      </c>
      <c r="J80" s="26">
        <v>243581.66955520629</v>
      </c>
      <c r="K80" s="27">
        <v>205509.98188425793</v>
      </c>
      <c r="L80" s="27">
        <v>14214.868018125717</v>
      </c>
      <c r="M80" s="27">
        <v>5196.3325377946267</v>
      </c>
      <c r="N80" s="27">
        <v>15772.987115028036</v>
      </c>
      <c r="O80" s="27">
        <v>2887.5</v>
      </c>
      <c r="P80" s="16">
        <v>0.51133333333333331</v>
      </c>
      <c r="Q80" s="12">
        <v>0.42666666666666669</v>
      </c>
      <c r="R80" s="23">
        <v>8.2540000000000013</v>
      </c>
      <c r="S80" s="23">
        <v>3.3689795918367351</v>
      </c>
      <c r="U80" s="5"/>
      <c r="Z80"/>
    </row>
    <row r="81" spans="1:430" x14ac:dyDescent="0.25">
      <c r="A81" s="5" t="s">
        <v>106</v>
      </c>
      <c r="B81" s="5">
        <v>4</v>
      </c>
      <c r="C81" s="5" t="s">
        <v>19</v>
      </c>
      <c r="D81" s="5" t="s">
        <v>30</v>
      </c>
      <c r="E81" s="8">
        <v>21</v>
      </c>
      <c r="F81" s="24">
        <v>27.5</v>
      </c>
      <c r="G81" s="24">
        <v>25.5</v>
      </c>
      <c r="H81" s="5">
        <v>68</v>
      </c>
      <c r="I81" s="50">
        <v>6.7</v>
      </c>
      <c r="J81" s="26">
        <v>350392.97001515492</v>
      </c>
      <c r="K81" s="27">
        <v>284635.10598295147</v>
      </c>
      <c r="L81" s="27">
        <v>19496.71395782808</v>
      </c>
      <c r="M81" s="27">
        <v>5845.6535643043098</v>
      </c>
      <c r="N81" s="27">
        <v>27124.495058692279</v>
      </c>
      <c r="O81" s="27">
        <v>13291.001451378808</v>
      </c>
      <c r="P81" s="16">
        <v>0.49199999999999999</v>
      </c>
      <c r="Q81" s="12">
        <v>0.39799999999999996</v>
      </c>
      <c r="R81" s="23">
        <v>13.285</v>
      </c>
      <c r="S81" s="23">
        <v>5.2303149606299213</v>
      </c>
      <c r="U81" s="5"/>
      <c r="Z81"/>
    </row>
    <row r="82" spans="1:430" x14ac:dyDescent="0.25">
      <c r="A82" s="5" t="s">
        <v>107</v>
      </c>
      <c r="B82" s="5">
        <v>4</v>
      </c>
      <c r="C82" s="5" t="s">
        <v>19</v>
      </c>
      <c r="D82" s="5" t="s">
        <v>30</v>
      </c>
      <c r="E82" s="8">
        <v>21</v>
      </c>
      <c r="F82" s="24">
        <v>19.2</v>
      </c>
      <c r="G82" s="24">
        <v>22</v>
      </c>
      <c r="H82" s="5">
        <v>61</v>
      </c>
      <c r="I82" s="50">
        <v>7.5</v>
      </c>
      <c r="J82" s="26">
        <v>155328.72463553166</v>
      </c>
      <c r="K82" s="27">
        <v>130120.01202568303</v>
      </c>
      <c r="L82" s="27">
        <v>8359.6732766974783</v>
      </c>
      <c r="M82" s="27">
        <v>4309.7174418399181</v>
      </c>
      <c r="N82" s="27">
        <v>9363.7121352136746</v>
      </c>
      <c r="O82" s="27">
        <v>3175.6097560975609</v>
      </c>
      <c r="P82" s="16">
        <v>0.46900000000000003</v>
      </c>
      <c r="Q82" s="12">
        <v>0.46500000000000002</v>
      </c>
      <c r="R82" s="23">
        <v>10.57</v>
      </c>
      <c r="S82" s="23">
        <v>5.7759562841530059</v>
      </c>
      <c r="U82" s="5"/>
      <c r="Z82"/>
    </row>
    <row r="83" spans="1:430" x14ac:dyDescent="0.25">
      <c r="A83" s="5" t="s">
        <v>108</v>
      </c>
      <c r="B83" s="5">
        <v>4</v>
      </c>
      <c r="C83" s="5" t="s">
        <v>19</v>
      </c>
      <c r="D83" s="5" t="s">
        <v>30</v>
      </c>
      <c r="E83" s="8">
        <v>21</v>
      </c>
      <c r="F83" s="24">
        <v>26.2</v>
      </c>
      <c r="G83" s="24">
        <v>24.1</v>
      </c>
      <c r="H83" s="5">
        <v>63</v>
      </c>
      <c r="I83" s="50">
        <v>8.6</v>
      </c>
      <c r="J83" s="26">
        <v>312698.42263674055</v>
      </c>
      <c r="K83" s="27">
        <v>256558.93842671232</v>
      </c>
      <c r="L83" s="27">
        <v>16157.115544864235</v>
      </c>
      <c r="M83" s="27">
        <v>8687.5530174480409</v>
      </c>
      <c r="N83" s="27">
        <v>28766.51376092347</v>
      </c>
      <c r="O83" s="27">
        <v>2528.3018867924529</v>
      </c>
      <c r="P83" s="16">
        <v>0.46799999999999997</v>
      </c>
      <c r="Q83" s="12">
        <v>0.32400000000000001</v>
      </c>
      <c r="R83" s="23">
        <v>16.905000000000001</v>
      </c>
      <c r="S83" s="23">
        <v>6.5778210116731515</v>
      </c>
      <c r="U83" s="5"/>
      <c r="Z83"/>
    </row>
    <row r="84" spans="1:430" x14ac:dyDescent="0.25">
      <c r="A84" s="5" t="s">
        <v>9</v>
      </c>
      <c r="B84" s="5">
        <v>4</v>
      </c>
      <c r="C84" s="5" t="s">
        <v>31</v>
      </c>
      <c r="D84" s="5" t="s">
        <v>207</v>
      </c>
      <c r="E84" s="8">
        <v>29.2</v>
      </c>
      <c r="F84" s="24">
        <v>11.55</v>
      </c>
      <c r="G84" s="24">
        <v>17.899999999999999</v>
      </c>
      <c r="H84" s="5">
        <v>62</v>
      </c>
      <c r="I84" s="50">
        <v>3.5</v>
      </c>
      <c r="J84" s="26">
        <v>44396.657307716145</v>
      </c>
      <c r="K84" s="27">
        <v>36303.575552745853</v>
      </c>
      <c r="L84" s="27">
        <v>5004.8315128918966</v>
      </c>
      <c r="M84" s="27">
        <v>1038.1705291110916</v>
      </c>
      <c r="N84" s="27">
        <v>1622.8351309239611</v>
      </c>
      <c r="O84" s="27">
        <v>427.24458204334366</v>
      </c>
      <c r="P84" s="16"/>
      <c r="Q84" s="12"/>
      <c r="R84" s="23">
        <v>2.6029999999999998</v>
      </c>
      <c r="S84" s="23">
        <v>2.2439655172413788</v>
      </c>
      <c r="U84" s="5"/>
      <c r="Z84"/>
    </row>
    <row r="85" spans="1:430" x14ac:dyDescent="0.25">
      <c r="A85" s="5" t="s">
        <v>10</v>
      </c>
      <c r="B85" s="5">
        <v>4</v>
      </c>
      <c r="C85" s="5" t="s">
        <v>31</v>
      </c>
      <c r="D85" s="5" t="s">
        <v>207</v>
      </c>
      <c r="E85" s="8">
        <v>29.2</v>
      </c>
      <c r="F85" s="24">
        <v>20</v>
      </c>
      <c r="G85" s="24">
        <v>21.4</v>
      </c>
      <c r="H85" s="5">
        <v>65</v>
      </c>
      <c r="I85" s="50">
        <v>8.5500000000000007</v>
      </c>
      <c r="J85" s="26">
        <v>188486.61008802883</v>
      </c>
      <c r="K85" s="27">
        <v>155342.18295669465</v>
      </c>
      <c r="L85" s="27">
        <v>10390.20201835497</v>
      </c>
      <c r="M85" s="27">
        <v>4671.961744786463</v>
      </c>
      <c r="N85" s="27">
        <v>16362.014654642164</v>
      </c>
      <c r="O85" s="27">
        <v>1601.409090909091</v>
      </c>
      <c r="P85" s="16"/>
      <c r="Q85" s="12"/>
      <c r="R85" s="23">
        <v>8.3320000000000007</v>
      </c>
      <c r="S85" s="23">
        <v>4.6033149171270722</v>
      </c>
      <c r="U85" s="5"/>
      <c r="Z85"/>
    </row>
    <row r="86" spans="1:430" x14ac:dyDescent="0.25">
      <c r="A86" s="5" t="s">
        <v>11</v>
      </c>
      <c r="B86" s="5">
        <v>4</v>
      </c>
      <c r="C86" s="5" t="s">
        <v>31</v>
      </c>
      <c r="D86" s="5" t="s">
        <v>207</v>
      </c>
      <c r="E86" s="8">
        <v>29.2</v>
      </c>
      <c r="F86" s="24">
        <v>26.5</v>
      </c>
      <c r="G86" s="24">
        <v>21.7</v>
      </c>
      <c r="H86" s="5">
        <v>63</v>
      </c>
      <c r="I86" s="50">
        <v>7.4</v>
      </c>
      <c r="J86" s="26">
        <v>329711.58922745974</v>
      </c>
      <c r="K86" s="27">
        <v>259226.1931078331</v>
      </c>
      <c r="L86" s="27">
        <v>20630.009265276018</v>
      </c>
      <c r="M86" s="27">
        <v>12452.240411433701</v>
      </c>
      <c r="N86" s="27">
        <v>25654.666454814178</v>
      </c>
      <c r="O86" s="27">
        <v>9065.1063829787236</v>
      </c>
      <c r="P86" s="16"/>
      <c r="Q86" s="12"/>
      <c r="R86" s="23">
        <v>11.443</v>
      </c>
      <c r="S86" s="23">
        <v>4.6327935222672059</v>
      </c>
      <c r="U86" s="5"/>
      <c r="Z86"/>
    </row>
    <row r="87" spans="1:430" x14ac:dyDescent="0.25">
      <c r="A87" s="5" t="s">
        <v>109</v>
      </c>
      <c r="B87" s="5">
        <v>4</v>
      </c>
      <c r="C87" s="5" t="s">
        <v>19</v>
      </c>
      <c r="D87" s="5" t="s">
        <v>208</v>
      </c>
      <c r="E87" s="8">
        <v>20.5</v>
      </c>
      <c r="F87" s="24">
        <v>21.6</v>
      </c>
      <c r="G87" s="24">
        <v>21.1</v>
      </c>
      <c r="H87" s="5">
        <v>74</v>
      </c>
      <c r="I87" s="50">
        <v>6.4</v>
      </c>
      <c r="J87" s="26">
        <v>208050.63825830491</v>
      </c>
      <c r="K87" s="27">
        <v>173761.58932961989</v>
      </c>
      <c r="L87" s="27">
        <v>13343.706142657293</v>
      </c>
      <c r="M87" s="27">
        <v>2503.3798310033662</v>
      </c>
      <c r="N87" s="27">
        <v>16781.386031947415</v>
      </c>
      <c r="O87" s="27">
        <v>1660.5769230769229</v>
      </c>
      <c r="P87" s="16">
        <v>0.55066666666666664</v>
      </c>
      <c r="Q87" s="12">
        <v>0.38766666666666666</v>
      </c>
      <c r="R87" s="23">
        <v>14.231999999999999</v>
      </c>
      <c r="S87" s="23">
        <v>7.5301587301587292</v>
      </c>
      <c r="T87" s="26">
        <v>44280.374397476175</v>
      </c>
      <c r="U87" s="29">
        <v>2703.4687915006643</v>
      </c>
      <c r="V87" s="29">
        <v>8496.9480348823308</v>
      </c>
      <c r="W87" s="29">
        <v>7075.3373313343327</v>
      </c>
      <c r="X87" s="29">
        <v>6635.7644984433973</v>
      </c>
      <c r="Y87" s="39">
        <v>19368.855741315449</v>
      </c>
      <c r="Z87"/>
    </row>
    <row r="88" spans="1:430" s="3" customFormat="1" x14ac:dyDescent="0.25">
      <c r="A88" s="5" t="s">
        <v>110</v>
      </c>
      <c r="B88" s="5">
        <v>4</v>
      </c>
      <c r="C88" s="5" t="s">
        <v>19</v>
      </c>
      <c r="D88" s="5" t="s">
        <v>208</v>
      </c>
      <c r="E88" s="8">
        <v>20.5</v>
      </c>
      <c r="F88" s="24">
        <v>18.3</v>
      </c>
      <c r="G88" s="24">
        <v>19.7</v>
      </c>
      <c r="H88" s="5">
        <v>67</v>
      </c>
      <c r="I88" s="50">
        <v>5</v>
      </c>
      <c r="J88" s="26">
        <v>123111.86123517767</v>
      </c>
      <c r="K88" s="27">
        <v>100132.32252625852</v>
      </c>
      <c r="L88" s="27">
        <v>8913.3362004983173</v>
      </c>
      <c r="M88" s="27">
        <v>3095.2747523492853</v>
      </c>
      <c r="N88" s="27">
        <v>7818.2704892602706</v>
      </c>
      <c r="O88" s="27">
        <v>3152.6572668112794</v>
      </c>
      <c r="P88" s="16">
        <v>0.49666666666666676</v>
      </c>
      <c r="Q88" s="12">
        <v>0.3666666666666667</v>
      </c>
      <c r="R88" s="23">
        <v>8.4169999999999998</v>
      </c>
      <c r="S88" s="23">
        <v>5.1956790123456784</v>
      </c>
      <c r="T88" s="26">
        <v>58007.094830047448</v>
      </c>
      <c r="U88" s="29">
        <v>3239.0289012539183</v>
      </c>
      <c r="V88" s="29">
        <v>8264.9343832021004</v>
      </c>
      <c r="W88" s="29">
        <v>4127.8463949843263</v>
      </c>
      <c r="X88" s="29">
        <v>12173.751903350811</v>
      </c>
      <c r="Y88" s="39">
        <v>30201.533247256295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</row>
    <row r="89" spans="1:430" x14ac:dyDescent="0.25">
      <c r="A89" s="5" t="s">
        <v>111</v>
      </c>
      <c r="B89" s="5">
        <v>4</v>
      </c>
      <c r="C89" s="5" t="s">
        <v>31</v>
      </c>
      <c r="D89" s="5" t="s">
        <v>204</v>
      </c>
      <c r="E89" s="8">
        <v>29.2</v>
      </c>
      <c r="F89" s="24">
        <v>25.25</v>
      </c>
      <c r="G89" s="24">
        <v>23.8</v>
      </c>
      <c r="H89" s="5">
        <v>62</v>
      </c>
      <c r="I89" s="50">
        <v>4.8</v>
      </c>
      <c r="J89" s="26">
        <v>310149.74989631446</v>
      </c>
      <c r="K89" s="27">
        <v>254402.24395297721</v>
      </c>
      <c r="L89" s="27">
        <v>23116.905914523548</v>
      </c>
      <c r="M89" s="27">
        <v>8090.17457205751</v>
      </c>
      <c r="N89" s="27">
        <v>4942.1933370093921</v>
      </c>
      <c r="O89" s="27">
        <v>5750.0918394122282</v>
      </c>
      <c r="P89" s="16">
        <v>0.66533333333333333</v>
      </c>
      <c r="Q89" s="12">
        <v>0.29899999999999999</v>
      </c>
      <c r="R89" s="23">
        <v>7.2560000000000002</v>
      </c>
      <c r="S89" s="23">
        <v>3.1547826086956521</v>
      </c>
      <c r="T89" s="26"/>
      <c r="U89" s="27"/>
      <c r="V89" s="27"/>
      <c r="W89" s="27"/>
      <c r="X89" s="27"/>
      <c r="Y89" s="28"/>
      <c r="Z89"/>
    </row>
    <row r="90" spans="1:430" x14ac:dyDescent="0.25">
      <c r="A90" s="5" t="s">
        <v>112</v>
      </c>
      <c r="B90" s="5">
        <v>4</v>
      </c>
      <c r="C90" s="5" t="s">
        <v>19</v>
      </c>
      <c r="D90" s="5" t="s">
        <v>32</v>
      </c>
      <c r="E90" s="8">
        <v>27</v>
      </c>
      <c r="F90" s="24">
        <v>27</v>
      </c>
      <c r="G90" s="24">
        <v>27.4</v>
      </c>
      <c r="H90" s="5">
        <v>67</v>
      </c>
      <c r="I90" s="50">
        <v>9.4</v>
      </c>
      <c r="J90" s="26">
        <v>344533.63332726742</v>
      </c>
      <c r="K90" s="27">
        <v>304176.71680906543</v>
      </c>
      <c r="L90" s="27">
        <v>13237.104494955696</v>
      </c>
      <c r="M90" s="27">
        <v>4736.3049304463948</v>
      </c>
      <c r="N90" s="27">
        <v>21560.161600355907</v>
      </c>
      <c r="O90" s="27">
        <v>823.34549244398124</v>
      </c>
      <c r="P90" s="16">
        <v>0.55133333333333334</v>
      </c>
      <c r="Q90" s="12">
        <v>0.42599999999999999</v>
      </c>
      <c r="R90" s="23">
        <v>15.353999999999999</v>
      </c>
      <c r="S90" s="23">
        <v>6.4242677820000003</v>
      </c>
      <c r="T90" s="26"/>
      <c r="U90" s="27"/>
      <c r="V90" s="27"/>
      <c r="W90" s="27"/>
      <c r="X90" s="27"/>
      <c r="Y90" s="28"/>
      <c r="Z90"/>
    </row>
    <row r="91" spans="1:430" x14ac:dyDescent="0.25">
      <c r="A91" s="5" t="s">
        <v>113</v>
      </c>
      <c r="B91" s="5">
        <v>4</v>
      </c>
      <c r="C91" s="5" t="s">
        <v>19</v>
      </c>
      <c r="D91" s="5" t="s">
        <v>32</v>
      </c>
      <c r="E91" s="8">
        <v>27</v>
      </c>
      <c r="F91" s="24">
        <v>32.5</v>
      </c>
      <c r="G91" s="24">
        <v>30.5</v>
      </c>
      <c r="H91" s="5">
        <v>69</v>
      </c>
      <c r="I91" s="50">
        <v>8.8000000000000007</v>
      </c>
      <c r="J91" s="26">
        <v>539789.11971941113</v>
      </c>
      <c r="K91" s="27">
        <v>465111.37186839333</v>
      </c>
      <c r="L91" s="27">
        <v>31774.466755112764</v>
      </c>
      <c r="M91" s="27">
        <v>5958.6175987277429</v>
      </c>
      <c r="N91" s="27">
        <v>30105.80093793563</v>
      </c>
      <c r="O91" s="27">
        <v>6838.8625592417047</v>
      </c>
      <c r="P91" s="16">
        <v>0.56866666666666665</v>
      </c>
      <c r="Q91" s="12">
        <v>0.41433333333333328</v>
      </c>
      <c r="R91" s="23">
        <v>15.72</v>
      </c>
      <c r="S91" s="23">
        <v>5.1205211730000002</v>
      </c>
      <c r="T91" s="26"/>
      <c r="U91" s="27"/>
      <c r="V91" s="27"/>
      <c r="W91" s="27"/>
      <c r="X91" s="27"/>
      <c r="Y91" s="28"/>
      <c r="Z91"/>
    </row>
    <row r="92" spans="1:430" x14ac:dyDescent="0.25">
      <c r="A92" s="5" t="s">
        <v>114</v>
      </c>
      <c r="B92" s="5">
        <v>4</v>
      </c>
      <c r="C92" s="5" t="s">
        <v>19</v>
      </c>
      <c r="D92" s="5" t="s">
        <v>32</v>
      </c>
      <c r="E92" s="8">
        <v>27</v>
      </c>
      <c r="F92" s="24">
        <v>27.75</v>
      </c>
      <c r="G92" s="24">
        <v>27.5</v>
      </c>
      <c r="H92" s="5">
        <v>70</v>
      </c>
      <c r="I92" s="50">
        <v>10.3</v>
      </c>
      <c r="J92" s="26">
        <v>376973.98791669309</v>
      </c>
      <c r="K92" s="27">
        <v>323589.31391740049</v>
      </c>
      <c r="L92" s="27">
        <v>20765.556066445173</v>
      </c>
      <c r="M92" s="27">
        <v>6695.5031101589457</v>
      </c>
      <c r="N92" s="27">
        <v>23907.870547879284</v>
      </c>
      <c r="O92" s="27">
        <v>2015.7442748091601</v>
      </c>
      <c r="P92" s="16">
        <v>0.55566666666666675</v>
      </c>
      <c r="Q92" s="12">
        <v>0.45799999999999996</v>
      </c>
      <c r="R92" s="23">
        <v>17.231999999999999</v>
      </c>
      <c r="S92" s="23">
        <v>6.6532818530000002</v>
      </c>
      <c r="T92" s="26"/>
      <c r="U92" s="27"/>
      <c r="V92" s="27"/>
      <c r="W92" s="27"/>
      <c r="X92" s="27"/>
      <c r="Y92" s="28"/>
      <c r="Z92"/>
    </row>
    <row r="93" spans="1:430" x14ac:dyDescent="0.25">
      <c r="A93" s="5" t="s">
        <v>115</v>
      </c>
      <c r="B93" s="5">
        <v>4</v>
      </c>
      <c r="C93" s="5" t="s">
        <v>19</v>
      </c>
      <c r="D93" s="5" t="s">
        <v>32</v>
      </c>
      <c r="E93" s="8">
        <v>27</v>
      </c>
      <c r="F93" s="24">
        <v>24.5</v>
      </c>
      <c r="G93" s="24">
        <v>25.7</v>
      </c>
      <c r="H93" s="5">
        <v>70</v>
      </c>
      <c r="I93" s="50">
        <v>7.1</v>
      </c>
      <c r="J93" s="26">
        <v>286378.17640766886</v>
      </c>
      <c r="K93" s="27">
        <v>255420.12396091118</v>
      </c>
      <c r="L93" s="27">
        <v>14912.040393275398</v>
      </c>
      <c r="M93" s="27">
        <v>3590.81688670312</v>
      </c>
      <c r="N93" s="27">
        <v>11350.361519572636</v>
      </c>
      <c r="O93" s="27">
        <v>1104.8336472065287</v>
      </c>
      <c r="P93" s="16">
        <v>0.57100000000000006</v>
      </c>
      <c r="Q93" s="12">
        <v>0.45</v>
      </c>
      <c r="R93" s="23">
        <v>16.475999999999999</v>
      </c>
      <c r="S93" s="23">
        <v>7.0110638300000003</v>
      </c>
      <c r="T93" s="26"/>
      <c r="U93" s="27"/>
      <c r="V93" s="27"/>
      <c r="W93" s="27"/>
      <c r="X93" s="27"/>
      <c r="Y93" s="28"/>
      <c r="Z93"/>
    </row>
    <row r="94" spans="1:430" x14ac:dyDescent="0.25">
      <c r="A94" s="5" t="s">
        <v>116</v>
      </c>
      <c r="B94" s="5">
        <v>4</v>
      </c>
      <c r="C94" s="5" t="s">
        <v>19</v>
      </c>
      <c r="D94" s="5" t="s">
        <v>32</v>
      </c>
      <c r="E94" s="8">
        <v>27</v>
      </c>
      <c r="F94" s="24">
        <v>22</v>
      </c>
      <c r="G94" s="24">
        <v>27.4</v>
      </c>
      <c r="H94" s="5">
        <v>65</v>
      </c>
      <c r="I94" s="50">
        <v>7</v>
      </c>
      <c r="J94" s="26">
        <v>219472.42156152337</v>
      </c>
      <c r="K94" s="27">
        <v>195234.36902090706</v>
      </c>
      <c r="L94" s="27">
        <v>15085.468134895231</v>
      </c>
      <c r="M94" s="27">
        <v>2742.6899780315134</v>
      </c>
      <c r="N94" s="27">
        <v>5086.4376375661195</v>
      </c>
      <c r="O94" s="27">
        <v>1323.4567901234568</v>
      </c>
      <c r="P94" s="16">
        <v>0.496</v>
      </c>
      <c r="Q94" s="12">
        <v>0.39033333333333337</v>
      </c>
      <c r="R94" s="23">
        <v>11.246</v>
      </c>
      <c r="S94" s="23">
        <v>5.6512562810000002</v>
      </c>
      <c r="T94" s="26"/>
      <c r="U94" s="27"/>
      <c r="V94" s="27"/>
      <c r="W94" s="27"/>
      <c r="X94" s="27"/>
      <c r="Y94" s="28"/>
      <c r="Z94"/>
    </row>
    <row r="95" spans="1:430" s="4" customFormat="1" x14ac:dyDescent="0.25">
      <c r="A95" s="14" t="s">
        <v>197</v>
      </c>
      <c r="B95" s="14">
        <v>4</v>
      </c>
      <c r="C95" s="5" t="s">
        <v>19</v>
      </c>
      <c r="D95" s="14" t="s">
        <v>198</v>
      </c>
      <c r="E95" s="8">
        <v>18</v>
      </c>
      <c r="F95" s="23">
        <v>29.549999999999997</v>
      </c>
      <c r="G95" s="23">
        <v>22.7</v>
      </c>
      <c r="H95" s="14">
        <v>64</v>
      </c>
      <c r="I95" s="52">
        <v>10</v>
      </c>
      <c r="J95" s="30">
        <v>340676.47040825587</v>
      </c>
      <c r="K95" s="30">
        <v>255307.22216090746</v>
      </c>
      <c r="L95" s="30">
        <v>18587.347917863473</v>
      </c>
      <c r="M95" s="30">
        <v>10161.471998565907</v>
      </c>
      <c r="N95" s="30">
        <v>41850.428330919087</v>
      </c>
      <c r="O95" s="30">
        <v>14769.999999999998</v>
      </c>
      <c r="P95" s="16"/>
      <c r="Q95" s="12"/>
      <c r="R95" s="23"/>
      <c r="S95" s="23"/>
      <c r="T95" s="26">
        <v>96378.872495165589</v>
      </c>
      <c r="U95" s="29">
        <v>3838.0575200377184</v>
      </c>
      <c r="V95" s="29">
        <v>18221.032762572468</v>
      </c>
      <c r="W95" s="29">
        <v>8729.6713607467609</v>
      </c>
      <c r="X95" s="29">
        <v>29905.110851808637</v>
      </c>
      <c r="Y95" s="40">
        <v>35685</v>
      </c>
      <c r="Z95" s="1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</row>
    <row r="96" spans="1:430" x14ac:dyDescent="0.25">
      <c r="A96" s="5" t="s">
        <v>117</v>
      </c>
      <c r="B96" s="5">
        <v>4</v>
      </c>
      <c r="C96" s="5" t="s">
        <v>15</v>
      </c>
      <c r="D96" s="5" t="s">
        <v>209</v>
      </c>
      <c r="E96" s="8">
        <v>21</v>
      </c>
      <c r="F96" s="24">
        <v>13.5</v>
      </c>
      <c r="G96" s="24">
        <v>17</v>
      </c>
      <c r="H96" s="5">
        <v>61</v>
      </c>
      <c r="I96" s="50">
        <v>5.7</v>
      </c>
      <c r="J96" s="26">
        <v>60514.051138824303</v>
      </c>
      <c r="K96" s="27">
        <v>47988.155087098479</v>
      </c>
      <c r="L96" s="27">
        <v>4509.2030291978681</v>
      </c>
      <c r="M96" s="27">
        <v>2968.0982743536897</v>
      </c>
      <c r="N96" s="27">
        <v>4336.4421596184102</v>
      </c>
      <c r="O96" s="27">
        <v>712.15258855585819</v>
      </c>
      <c r="P96" s="16">
        <v>0.49433333333333335</v>
      </c>
      <c r="Q96" s="12">
        <v>0.3703333333333334</v>
      </c>
      <c r="R96" s="23">
        <v>10.878</v>
      </c>
      <c r="S96" s="23">
        <v>8.1789473684210527</v>
      </c>
      <c r="T96" s="26"/>
      <c r="U96" s="27"/>
      <c r="V96" s="27"/>
      <c r="W96" s="27"/>
      <c r="X96" s="27"/>
      <c r="Y96" s="28"/>
      <c r="Z96"/>
    </row>
    <row r="97" spans="1:430" x14ac:dyDescent="0.25">
      <c r="A97" s="5" t="s">
        <v>118</v>
      </c>
      <c r="B97" s="5">
        <v>4</v>
      </c>
      <c r="C97" s="5" t="s">
        <v>15</v>
      </c>
      <c r="D97" s="5" t="s">
        <v>209</v>
      </c>
      <c r="E97" s="8">
        <v>21</v>
      </c>
      <c r="F97" s="24">
        <v>14.8</v>
      </c>
      <c r="G97" s="24">
        <v>16.899999999999999</v>
      </c>
      <c r="H97" s="5">
        <v>61</v>
      </c>
      <c r="I97" s="50">
        <v>4.5</v>
      </c>
      <c r="J97" s="26">
        <v>67956.918199190026</v>
      </c>
      <c r="K97" s="27">
        <v>54749.665007425152</v>
      </c>
      <c r="L97" s="27">
        <v>5960.7536317612221</v>
      </c>
      <c r="M97" s="27">
        <v>2252.1088758513388</v>
      </c>
      <c r="N97" s="27">
        <v>3828.6953199138925</v>
      </c>
      <c r="O97" s="27">
        <v>1165.6953642384105</v>
      </c>
      <c r="P97" s="16">
        <v>0.48566666666666669</v>
      </c>
      <c r="Q97" s="12">
        <v>0.39233333333333337</v>
      </c>
      <c r="R97" s="23">
        <v>9.261000000000001</v>
      </c>
      <c r="S97" s="23">
        <v>6.9631578947368435</v>
      </c>
      <c r="T97" s="26">
        <v>27126.685023009537</v>
      </c>
      <c r="U97" s="29">
        <v>791.46341463414637</v>
      </c>
      <c r="V97" s="29">
        <v>4353.9432937864467</v>
      </c>
      <c r="W97" s="29">
        <v>5811.2783145889434</v>
      </c>
      <c r="X97" s="29">
        <v>7205.0000000000009</v>
      </c>
      <c r="Y97" s="39">
        <v>8965</v>
      </c>
      <c r="Z97"/>
    </row>
    <row r="98" spans="1:430" x14ac:dyDescent="0.25">
      <c r="A98" s="5" t="s">
        <v>119</v>
      </c>
      <c r="B98" s="5">
        <v>4</v>
      </c>
      <c r="C98" s="5" t="s">
        <v>15</v>
      </c>
      <c r="D98" s="5" t="s">
        <v>209</v>
      </c>
      <c r="E98" s="8">
        <v>21</v>
      </c>
      <c r="F98" s="24">
        <v>13.8</v>
      </c>
      <c r="G98" s="24">
        <v>17.100000000000001</v>
      </c>
      <c r="H98" s="5">
        <v>61</v>
      </c>
      <c r="I98" s="50">
        <v>3.5</v>
      </c>
      <c r="J98" s="26">
        <v>78955.415587875483</v>
      </c>
      <c r="K98" s="27">
        <v>64802.237261511917</v>
      </c>
      <c r="L98" s="27">
        <v>5546.5201534605203</v>
      </c>
      <c r="M98" s="27">
        <v>3032.9707545390847</v>
      </c>
      <c r="N98" s="27">
        <v>3640.1512041217256</v>
      </c>
      <c r="O98" s="27">
        <v>1933.5362142422396</v>
      </c>
      <c r="P98" s="16">
        <v>0.71699999999999997</v>
      </c>
      <c r="Q98" s="12">
        <v>0.43633333333333341</v>
      </c>
      <c r="R98" s="23">
        <v>10.694000000000001</v>
      </c>
      <c r="S98" s="23">
        <v>8.1633587786259554</v>
      </c>
      <c r="T98" s="26">
        <v>20657.764075400049</v>
      </c>
      <c r="U98" s="29">
        <v>970.62189480897723</v>
      </c>
      <c r="V98" s="29">
        <v>4749.1282979220177</v>
      </c>
      <c r="W98" s="29">
        <v>3193.0138826690554</v>
      </c>
      <c r="X98" s="29">
        <v>3600</v>
      </c>
      <c r="Y98" s="39">
        <v>8145</v>
      </c>
      <c r="Z98"/>
    </row>
    <row r="99" spans="1:430" x14ac:dyDescent="0.25">
      <c r="A99" s="5" t="s">
        <v>120</v>
      </c>
      <c r="B99" s="5">
        <v>4</v>
      </c>
      <c r="C99" s="5" t="s">
        <v>15</v>
      </c>
      <c r="D99" s="5" t="s">
        <v>209</v>
      </c>
      <c r="E99" s="8">
        <v>21</v>
      </c>
      <c r="F99" s="24">
        <v>11</v>
      </c>
      <c r="G99" s="24">
        <v>16.8</v>
      </c>
      <c r="H99" s="5">
        <v>61</v>
      </c>
      <c r="I99" s="50">
        <v>3.4</v>
      </c>
      <c r="J99" s="26">
        <v>44837.568112502515</v>
      </c>
      <c r="K99" s="27">
        <v>37349.082695017132</v>
      </c>
      <c r="L99" s="27">
        <v>3088.469024349853</v>
      </c>
      <c r="M99" s="27">
        <v>1052.4857086515922</v>
      </c>
      <c r="N99" s="27">
        <v>1804.2726953958627</v>
      </c>
      <c r="O99" s="27">
        <v>1543.2579890880747</v>
      </c>
      <c r="P99" s="16">
        <v>0.63233333333333341</v>
      </c>
      <c r="Q99" s="12">
        <v>0.40233333333333338</v>
      </c>
      <c r="R99" s="23">
        <v>5.556</v>
      </c>
      <c r="S99" s="23">
        <v>5.7278350515463918</v>
      </c>
      <c r="T99" s="26"/>
      <c r="U99" s="27"/>
      <c r="V99" s="27"/>
      <c r="W99" s="27"/>
      <c r="X99" s="27"/>
      <c r="Y99" s="28"/>
      <c r="Z99"/>
    </row>
    <row r="100" spans="1:430" x14ac:dyDescent="0.25">
      <c r="A100" s="5" t="s">
        <v>121</v>
      </c>
      <c r="B100" s="5">
        <v>4</v>
      </c>
      <c r="C100" s="5" t="s">
        <v>15</v>
      </c>
      <c r="D100" s="5" t="s">
        <v>210</v>
      </c>
      <c r="E100" s="8">
        <v>18</v>
      </c>
      <c r="F100" s="24">
        <v>12.4</v>
      </c>
      <c r="G100" s="24">
        <v>14.2</v>
      </c>
      <c r="H100" s="5">
        <v>61</v>
      </c>
      <c r="I100" s="50">
        <v>4.4000000000000004</v>
      </c>
      <c r="J100" s="26">
        <v>51437.802429991672</v>
      </c>
      <c r="K100" s="27">
        <v>39705.243579653077</v>
      </c>
      <c r="L100" s="27">
        <v>4276.0360603687186</v>
      </c>
      <c r="M100" s="27">
        <v>2011.5524571931971</v>
      </c>
      <c r="N100" s="27">
        <v>4706.1937370320002</v>
      </c>
      <c r="O100" s="27">
        <v>738.77659574468078</v>
      </c>
      <c r="P100" s="16">
        <v>0.53300000000000003</v>
      </c>
      <c r="Q100" s="12">
        <v>0.45900000000000002</v>
      </c>
      <c r="R100" s="23">
        <v>4.1479999999999997</v>
      </c>
      <c r="S100" s="23">
        <v>3.3183999999999996</v>
      </c>
      <c r="T100" s="26"/>
      <c r="U100" s="27"/>
      <c r="V100" s="27"/>
      <c r="W100" s="27"/>
      <c r="X100" s="27"/>
      <c r="Y100" s="28"/>
      <c r="Z100"/>
    </row>
    <row r="101" spans="1:430" x14ac:dyDescent="0.25">
      <c r="A101" s="5" t="s">
        <v>122</v>
      </c>
      <c r="B101" s="5">
        <v>4</v>
      </c>
      <c r="C101" s="5" t="s">
        <v>15</v>
      </c>
      <c r="D101" s="5" t="s">
        <v>211</v>
      </c>
      <c r="E101" s="8">
        <v>15</v>
      </c>
      <c r="F101" s="24">
        <v>13.6</v>
      </c>
      <c r="G101" s="24">
        <v>17.600000000000001</v>
      </c>
      <c r="H101" s="5">
        <v>70</v>
      </c>
      <c r="I101" s="50">
        <v>3.8</v>
      </c>
      <c r="J101" s="26">
        <v>62825.734415601393</v>
      </c>
      <c r="K101" s="27">
        <v>54297.059015650477</v>
      </c>
      <c r="L101" s="27">
        <v>4659.8746709781171</v>
      </c>
      <c r="M101" s="27">
        <v>1734.2181260709806</v>
      </c>
      <c r="N101" s="27">
        <v>1780.6864990057052</v>
      </c>
      <c r="O101" s="27">
        <v>353.89610389610391</v>
      </c>
      <c r="P101" s="16">
        <v>0.49199999999999999</v>
      </c>
      <c r="Q101" s="12">
        <v>0.42333333333333334</v>
      </c>
      <c r="R101" s="23">
        <v>8.4649999999999999</v>
      </c>
      <c r="S101" s="23">
        <v>6.1788321167883211</v>
      </c>
      <c r="T101" s="26"/>
      <c r="U101" s="27"/>
      <c r="V101" s="27"/>
      <c r="W101" s="27"/>
      <c r="X101" s="27"/>
      <c r="Y101" s="28"/>
      <c r="Z101"/>
    </row>
    <row r="102" spans="1:430" x14ac:dyDescent="0.25">
      <c r="A102" s="5" t="s">
        <v>123</v>
      </c>
      <c r="B102" s="5">
        <v>4</v>
      </c>
      <c r="C102" s="5" t="s">
        <v>15</v>
      </c>
      <c r="D102" s="5" t="s">
        <v>211</v>
      </c>
      <c r="E102" s="8">
        <v>15</v>
      </c>
      <c r="F102" s="24">
        <v>15.05</v>
      </c>
      <c r="G102" s="24">
        <v>18.3</v>
      </c>
      <c r="H102" s="5">
        <v>70</v>
      </c>
      <c r="I102" s="50">
        <v>3.6</v>
      </c>
      <c r="J102" s="26">
        <v>76448.102594761775</v>
      </c>
      <c r="K102" s="27">
        <v>64709.899471816199</v>
      </c>
      <c r="L102" s="27">
        <v>5547.1899863236049</v>
      </c>
      <c r="M102" s="27">
        <v>1255.6863119600175</v>
      </c>
      <c r="N102" s="27">
        <v>3307.8097403794977</v>
      </c>
      <c r="O102" s="27">
        <v>1627.5170842824602</v>
      </c>
      <c r="P102" s="16">
        <v>0.48200000000000004</v>
      </c>
      <c r="Q102" s="12">
        <v>0.36099999999999999</v>
      </c>
      <c r="R102" s="23">
        <v>3.585</v>
      </c>
      <c r="S102" s="23">
        <v>2.4387755102040818</v>
      </c>
      <c r="T102" s="26"/>
      <c r="U102" s="27"/>
      <c r="V102" s="27"/>
      <c r="W102" s="27"/>
      <c r="X102" s="27"/>
      <c r="Y102" s="28"/>
      <c r="Z102"/>
    </row>
    <row r="103" spans="1:430" x14ac:dyDescent="0.25">
      <c r="A103" s="5" t="s">
        <v>124</v>
      </c>
      <c r="B103" s="5">
        <v>4</v>
      </c>
      <c r="C103" s="5" t="s">
        <v>15</v>
      </c>
      <c r="D103" s="5" t="s">
        <v>211</v>
      </c>
      <c r="E103" s="8">
        <v>15</v>
      </c>
      <c r="F103" s="24">
        <v>17.3</v>
      </c>
      <c r="G103" s="24">
        <v>18.3</v>
      </c>
      <c r="H103" s="5">
        <v>70</v>
      </c>
      <c r="I103" s="50">
        <v>4.8</v>
      </c>
      <c r="J103" s="26">
        <v>108982.39681591171</v>
      </c>
      <c r="K103" s="27">
        <v>88637.035966163647</v>
      </c>
      <c r="L103" s="27">
        <v>7270.8368486796371</v>
      </c>
      <c r="M103" s="27">
        <v>3234.8519748243584</v>
      </c>
      <c r="N103" s="27">
        <v>7767.0905190286749</v>
      </c>
      <c r="O103" s="27">
        <v>2072.5815072153928</v>
      </c>
      <c r="P103" s="16">
        <v>0.54266666666666674</v>
      </c>
      <c r="Q103" s="12">
        <v>0.36266666666666669</v>
      </c>
      <c r="R103" s="23">
        <v>7.2910000000000004</v>
      </c>
      <c r="S103" s="23">
        <v>4.7344155844155846</v>
      </c>
      <c r="T103" s="26"/>
      <c r="U103" s="27"/>
      <c r="V103" s="27"/>
      <c r="W103" s="27"/>
      <c r="X103" s="27"/>
      <c r="Y103" s="28"/>
      <c r="Z103"/>
    </row>
    <row r="104" spans="1:430" x14ac:dyDescent="0.25">
      <c r="A104" s="5" t="s">
        <v>125</v>
      </c>
      <c r="B104" s="5">
        <v>4</v>
      </c>
      <c r="C104" s="5" t="s">
        <v>15</v>
      </c>
      <c r="D104" s="5" t="s">
        <v>211</v>
      </c>
      <c r="E104" s="8">
        <v>15</v>
      </c>
      <c r="F104" s="24">
        <v>15.7</v>
      </c>
      <c r="G104" s="24">
        <v>19</v>
      </c>
      <c r="H104" s="5">
        <v>70</v>
      </c>
      <c r="I104" s="50">
        <v>3.5</v>
      </c>
      <c r="J104" s="26">
        <v>84287.945330715622</v>
      </c>
      <c r="K104" s="27">
        <v>73258.304643632422</v>
      </c>
      <c r="L104" s="27">
        <v>5249.6844297840444</v>
      </c>
      <c r="M104" s="27">
        <v>1292.4175709584997</v>
      </c>
      <c r="N104" s="27">
        <v>3385.2524630627404</v>
      </c>
      <c r="O104" s="27">
        <v>1102.2862232779098</v>
      </c>
      <c r="P104" s="16">
        <v>0.49333333333333335</v>
      </c>
      <c r="Q104" s="12">
        <v>0.34600000000000003</v>
      </c>
      <c r="R104" s="23">
        <v>6.1760000000000002</v>
      </c>
      <c r="S104" s="23">
        <v>4.6787878787878787</v>
      </c>
      <c r="T104" s="26"/>
      <c r="U104" s="27"/>
      <c r="V104" s="27"/>
      <c r="W104" s="27"/>
      <c r="X104" s="27"/>
      <c r="Y104" s="28"/>
      <c r="Z104"/>
    </row>
    <row r="105" spans="1:430" x14ac:dyDescent="0.25">
      <c r="A105" s="5" t="s">
        <v>126</v>
      </c>
      <c r="B105" s="5">
        <v>4</v>
      </c>
      <c r="C105" s="5" t="s">
        <v>15</v>
      </c>
      <c r="D105" s="5" t="s">
        <v>211</v>
      </c>
      <c r="E105" s="8">
        <v>15</v>
      </c>
      <c r="F105" s="24">
        <v>20.5</v>
      </c>
      <c r="G105" s="24">
        <v>18.3</v>
      </c>
      <c r="H105" s="5">
        <v>70</v>
      </c>
      <c r="I105" s="50">
        <v>6</v>
      </c>
      <c r="J105" s="26">
        <v>155148.35174291756</v>
      </c>
      <c r="K105" s="27">
        <v>119988.40274528491</v>
      </c>
      <c r="L105" s="27">
        <v>11795.764416824171</v>
      </c>
      <c r="M105" s="27">
        <v>4214.0759634003689</v>
      </c>
      <c r="N105" s="27">
        <v>15209.744177871933</v>
      </c>
      <c r="O105" s="27">
        <v>3940.364439536168</v>
      </c>
      <c r="P105" s="16">
        <v>0.4936666666666667</v>
      </c>
      <c r="Q105" s="12">
        <v>0.34999999999999992</v>
      </c>
      <c r="R105" s="23">
        <v>4.4660000000000002</v>
      </c>
      <c r="S105" s="23">
        <v>2.4674033149171271</v>
      </c>
      <c r="T105" s="26"/>
      <c r="U105" s="27"/>
      <c r="V105" s="27"/>
      <c r="W105" s="27"/>
      <c r="X105" s="27"/>
      <c r="Y105" s="28"/>
      <c r="Z105"/>
    </row>
    <row r="106" spans="1:430" x14ac:dyDescent="0.25">
      <c r="A106" s="5" t="s">
        <v>127</v>
      </c>
      <c r="B106" s="5">
        <v>4</v>
      </c>
      <c r="C106" s="5" t="s">
        <v>15</v>
      </c>
      <c r="D106" s="5" t="s">
        <v>211</v>
      </c>
      <c r="E106" s="8">
        <v>15</v>
      </c>
      <c r="F106" s="24">
        <v>14.6</v>
      </c>
      <c r="G106" s="24">
        <v>17.600000000000001</v>
      </c>
      <c r="H106" s="5">
        <v>70</v>
      </c>
      <c r="I106" s="50">
        <v>3.9</v>
      </c>
      <c r="J106" s="26">
        <v>61580.003108698824</v>
      </c>
      <c r="K106" s="27">
        <v>51703.413844079347</v>
      </c>
      <c r="L106" s="27">
        <v>6322.4720702288187</v>
      </c>
      <c r="M106" s="27">
        <v>1027.5095786151894</v>
      </c>
      <c r="N106" s="27">
        <v>2026.6076157754728</v>
      </c>
      <c r="O106" s="27">
        <v>500</v>
      </c>
      <c r="P106" s="16">
        <v>0.49399999999999999</v>
      </c>
      <c r="Q106" s="12">
        <v>0.52366666666666661</v>
      </c>
      <c r="R106" s="23">
        <v>8.3079999999999998</v>
      </c>
      <c r="S106" s="23">
        <v>6.341984732824427</v>
      </c>
      <c r="T106" s="26"/>
      <c r="U106" s="27"/>
      <c r="V106" s="27"/>
      <c r="W106" s="27"/>
      <c r="X106" s="27"/>
      <c r="Y106" s="28"/>
      <c r="Z106"/>
    </row>
    <row r="107" spans="1:430" x14ac:dyDescent="0.25">
      <c r="A107" s="5" t="s">
        <v>128</v>
      </c>
      <c r="B107" s="5">
        <v>4</v>
      </c>
      <c r="C107" s="5" t="s">
        <v>15</v>
      </c>
      <c r="D107" s="5" t="s">
        <v>211</v>
      </c>
      <c r="E107" s="8">
        <v>15</v>
      </c>
      <c r="F107" s="24">
        <v>18.25</v>
      </c>
      <c r="G107" s="24">
        <v>19</v>
      </c>
      <c r="H107" s="5">
        <v>70</v>
      </c>
      <c r="I107" s="50">
        <v>4</v>
      </c>
      <c r="J107" s="26">
        <v>129354.46684562246</v>
      </c>
      <c r="K107" s="27">
        <v>110470.57400190807</v>
      </c>
      <c r="L107" s="27">
        <v>7608.0214926075787</v>
      </c>
      <c r="M107" s="27">
        <v>1837.2895813843838</v>
      </c>
      <c r="N107" s="27">
        <v>5884.9654175211836</v>
      </c>
      <c r="O107" s="27">
        <v>3553.6163522012575</v>
      </c>
      <c r="P107" s="16">
        <v>0.40766666666666662</v>
      </c>
      <c r="Q107" s="12">
        <v>0.39900000000000002</v>
      </c>
      <c r="R107" s="23">
        <v>2.9609999999999999</v>
      </c>
      <c r="S107" s="23">
        <v>1.8165644171779138</v>
      </c>
      <c r="T107" s="26"/>
      <c r="U107" s="27"/>
      <c r="V107" s="27"/>
      <c r="W107" s="27"/>
      <c r="X107" s="27"/>
      <c r="Y107" s="28"/>
      <c r="Z107"/>
    </row>
    <row r="108" spans="1:430" x14ac:dyDescent="0.25">
      <c r="A108" s="5" t="s">
        <v>129</v>
      </c>
      <c r="B108" s="5">
        <v>4</v>
      </c>
      <c r="C108" s="5" t="s">
        <v>15</v>
      </c>
      <c r="D108" s="5" t="s">
        <v>211</v>
      </c>
      <c r="E108" s="8">
        <v>15</v>
      </c>
      <c r="F108" s="24">
        <v>18.100000000000001</v>
      </c>
      <c r="G108" s="24">
        <v>19.600000000000001</v>
      </c>
      <c r="H108" s="5">
        <v>70</v>
      </c>
      <c r="I108" s="50">
        <v>5</v>
      </c>
      <c r="J108" s="26">
        <v>105309.95976504694</v>
      </c>
      <c r="K108" s="27">
        <v>91648.477086113824</v>
      </c>
      <c r="L108" s="27">
        <v>6517.4569203515148</v>
      </c>
      <c r="M108" s="27">
        <v>2092.4833518496571</v>
      </c>
      <c r="N108" s="27">
        <v>4851.5424067319409</v>
      </c>
      <c r="O108" s="27">
        <v>200</v>
      </c>
      <c r="P108" s="16">
        <v>0.47733333333333333</v>
      </c>
      <c r="Q108" s="12">
        <v>0.40166666666666667</v>
      </c>
      <c r="R108" s="23">
        <v>5.4879999999999995</v>
      </c>
      <c r="S108" s="23">
        <v>3.346341463414634</v>
      </c>
      <c r="T108" s="26"/>
      <c r="U108" s="27"/>
      <c r="V108" s="27"/>
      <c r="W108" s="27"/>
      <c r="X108" s="27"/>
      <c r="Y108" s="28"/>
      <c r="Z108"/>
    </row>
    <row r="109" spans="1:430" s="4" customFormat="1" x14ac:dyDescent="0.25">
      <c r="A109" s="14" t="s">
        <v>196</v>
      </c>
      <c r="B109" s="14">
        <v>4</v>
      </c>
      <c r="C109" s="5" t="s">
        <v>15</v>
      </c>
      <c r="D109" s="56" t="s">
        <v>219</v>
      </c>
      <c r="E109" s="8"/>
      <c r="F109" s="23">
        <v>17</v>
      </c>
      <c r="G109" s="23">
        <v>15.1</v>
      </c>
      <c r="H109" s="14">
        <v>63</v>
      </c>
      <c r="I109" s="50">
        <v>7.8</v>
      </c>
      <c r="J109" s="55">
        <v>81000</v>
      </c>
      <c r="K109" s="19">
        <v>62200</v>
      </c>
      <c r="L109" s="19">
        <v>7700</v>
      </c>
      <c r="M109" s="19">
        <v>4300</v>
      </c>
      <c r="N109" s="19">
        <v>6800</v>
      </c>
      <c r="O109" s="19">
        <v>0</v>
      </c>
      <c r="P109" s="16"/>
      <c r="Q109" s="12"/>
      <c r="R109" s="23"/>
      <c r="S109" s="23"/>
      <c r="T109" s="26">
        <v>15350</v>
      </c>
      <c r="U109" s="30">
        <v>250</v>
      </c>
      <c r="V109" s="30">
        <v>280</v>
      </c>
      <c r="W109" s="30">
        <v>560</v>
      </c>
      <c r="X109" s="30">
        <v>4500</v>
      </c>
      <c r="Y109" s="28">
        <v>9760</v>
      </c>
      <c r="Z109" s="15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</row>
    <row r="110" spans="1:430" x14ac:dyDescent="0.25">
      <c r="A110" s="5" t="s">
        <v>130</v>
      </c>
      <c r="B110" s="5">
        <v>4</v>
      </c>
      <c r="C110" s="5" t="s">
        <v>17</v>
      </c>
      <c r="D110" s="5" t="s">
        <v>33</v>
      </c>
      <c r="E110" s="8">
        <v>10</v>
      </c>
      <c r="F110" s="24">
        <v>7.7</v>
      </c>
      <c r="G110" s="24">
        <v>6.8</v>
      </c>
      <c r="H110" s="5">
        <v>80</v>
      </c>
      <c r="I110" s="50">
        <v>2.5</v>
      </c>
      <c r="J110" s="26">
        <v>12489.364150249778</v>
      </c>
      <c r="K110" s="27">
        <v>7891.5207784265858</v>
      </c>
      <c r="L110" s="27">
        <v>1208.932299991407</v>
      </c>
      <c r="M110" s="27">
        <v>1204.5035020541338</v>
      </c>
      <c r="N110" s="27">
        <v>1622.9454287854824</v>
      </c>
      <c r="O110" s="27">
        <v>561.46214099216706</v>
      </c>
      <c r="P110" s="16">
        <v>0.47599999999999998</v>
      </c>
      <c r="Q110" s="12">
        <v>0.43966666666666665</v>
      </c>
      <c r="R110" s="23">
        <v>3.0230000000000001</v>
      </c>
      <c r="S110" s="23">
        <v>4.8758064516129034</v>
      </c>
      <c r="T110" s="26"/>
      <c r="U110" s="27"/>
      <c r="V110" s="27"/>
      <c r="W110" s="27"/>
      <c r="X110" s="27"/>
      <c r="Y110" s="28"/>
      <c r="Z110"/>
    </row>
    <row r="111" spans="1:430" x14ac:dyDescent="0.25">
      <c r="A111" s="5" t="s">
        <v>131</v>
      </c>
      <c r="B111" s="5">
        <v>4</v>
      </c>
      <c r="C111" s="5" t="s">
        <v>17</v>
      </c>
      <c r="D111" s="5" t="s">
        <v>33</v>
      </c>
      <c r="E111" s="8">
        <v>10</v>
      </c>
      <c r="F111" s="24">
        <v>7</v>
      </c>
      <c r="G111" s="24">
        <v>6.05</v>
      </c>
      <c r="H111" s="5">
        <v>76</v>
      </c>
      <c r="I111" s="50">
        <v>2.25</v>
      </c>
      <c r="J111" s="26">
        <v>8167.5858046816047</v>
      </c>
      <c r="K111" s="27">
        <v>5498.2976986957183</v>
      </c>
      <c r="L111" s="27">
        <v>861.37959206671178</v>
      </c>
      <c r="M111" s="27">
        <v>974.26318674204822</v>
      </c>
      <c r="N111" s="27">
        <v>833.64532717712575</v>
      </c>
      <c r="O111" s="27">
        <v>0</v>
      </c>
      <c r="P111" s="16">
        <v>0.42399999999999999</v>
      </c>
      <c r="Q111" s="12">
        <v>0.39700000000000002</v>
      </c>
      <c r="R111" s="23">
        <v>2.585</v>
      </c>
      <c r="S111" s="23">
        <v>3.640845070422535</v>
      </c>
      <c r="T111" s="26"/>
      <c r="U111" s="27"/>
      <c r="V111" s="27"/>
      <c r="W111" s="27"/>
      <c r="X111" s="27"/>
      <c r="Y111" s="28"/>
      <c r="Z111"/>
    </row>
    <row r="112" spans="1:430" ht="15.75" customHeight="1" x14ac:dyDescent="0.25">
      <c r="A112" s="5" t="s">
        <v>132</v>
      </c>
      <c r="B112" s="5">
        <v>4</v>
      </c>
      <c r="C112" s="5" t="s">
        <v>17</v>
      </c>
      <c r="D112" s="5" t="s">
        <v>33</v>
      </c>
      <c r="E112" s="8">
        <v>10</v>
      </c>
      <c r="F112" s="24">
        <v>11.7</v>
      </c>
      <c r="G112" s="24">
        <v>8</v>
      </c>
      <c r="H112" s="5">
        <v>80</v>
      </c>
      <c r="I112" s="50">
        <v>3.5</v>
      </c>
      <c r="J112" s="26">
        <v>27486.664500514729</v>
      </c>
      <c r="K112" s="27">
        <v>18307.117995166955</v>
      </c>
      <c r="L112" s="27">
        <v>2778.2144858820084</v>
      </c>
      <c r="M112" s="27">
        <v>1811.0555779389538</v>
      </c>
      <c r="N112" s="27">
        <v>4027.5519833224739</v>
      </c>
      <c r="O112" s="27">
        <v>562.72445820433438</v>
      </c>
      <c r="P112" s="16">
        <v>0.41233333333333338</v>
      </c>
      <c r="Q112" s="12">
        <v>0.37133333333333329</v>
      </c>
      <c r="R112" s="23">
        <v>2.6489999999999996</v>
      </c>
      <c r="S112" s="23">
        <v>2.2836206896551721</v>
      </c>
      <c r="T112" s="26"/>
      <c r="U112" s="27"/>
      <c r="V112" s="27"/>
      <c r="W112" s="27"/>
      <c r="X112" s="27"/>
      <c r="Y112" s="28"/>
      <c r="Z112"/>
    </row>
    <row r="113" spans="1:430" s="4" customFormat="1" x14ac:dyDescent="0.25">
      <c r="A113" s="14" t="s">
        <v>133</v>
      </c>
      <c r="B113" s="14">
        <v>4</v>
      </c>
      <c r="C113" s="14" t="s">
        <v>17</v>
      </c>
      <c r="D113" s="14" t="s">
        <v>33</v>
      </c>
      <c r="E113" s="8">
        <v>10</v>
      </c>
      <c r="F113" s="23">
        <v>7</v>
      </c>
      <c r="G113" s="23">
        <v>7.2</v>
      </c>
      <c r="H113" s="14">
        <v>80</v>
      </c>
      <c r="I113" s="50">
        <v>1.5</v>
      </c>
      <c r="J113" s="26">
        <v>9816.109866658282</v>
      </c>
      <c r="K113" s="30">
        <v>6910.7069429451049</v>
      </c>
      <c r="L113" s="30">
        <v>1469.191739301189</v>
      </c>
      <c r="M113" s="30">
        <v>716.48548346038933</v>
      </c>
      <c r="N113" s="30">
        <v>598.68523852385249</v>
      </c>
      <c r="O113" s="30">
        <v>121.04046242774567</v>
      </c>
      <c r="P113" s="16">
        <v>0.48199999999999998</v>
      </c>
      <c r="Q113" s="12">
        <v>0.52233333333333332</v>
      </c>
      <c r="R113" s="23">
        <v>2.8860000000000001</v>
      </c>
      <c r="S113" s="23">
        <v>4.0083333333333337</v>
      </c>
      <c r="T113" s="26"/>
      <c r="U113" s="30"/>
      <c r="V113" s="30"/>
      <c r="W113" s="30"/>
      <c r="X113" s="30"/>
      <c r="Y113" s="28"/>
      <c r="Z113" s="15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</row>
    <row r="114" spans="1:430" s="3" customFormat="1" x14ac:dyDescent="0.25">
      <c r="A114" s="9" t="s">
        <v>186</v>
      </c>
      <c r="B114" s="9">
        <v>4</v>
      </c>
      <c r="C114" s="9" t="s">
        <v>17</v>
      </c>
      <c r="D114" s="9" t="s">
        <v>201</v>
      </c>
      <c r="E114" s="10">
        <v>18.5</v>
      </c>
      <c r="F114" s="41">
        <v>15.9</v>
      </c>
      <c r="G114" s="41">
        <v>11.5</v>
      </c>
      <c r="H114" s="9">
        <v>70</v>
      </c>
      <c r="I114" s="51">
        <v>6.6</v>
      </c>
      <c r="J114" s="31">
        <v>66657.330419909485</v>
      </c>
      <c r="K114" s="35">
        <v>43246.021946965528</v>
      </c>
      <c r="L114" s="35">
        <v>6593.4282629556765</v>
      </c>
      <c r="M114" s="35">
        <v>6984.9162355273256</v>
      </c>
      <c r="N114" s="35">
        <v>9832.2639744609532</v>
      </c>
      <c r="O114" s="35">
        <v>420</v>
      </c>
      <c r="P114" s="17"/>
      <c r="Q114" s="13"/>
      <c r="R114" s="41"/>
      <c r="S114" s="41"/>
      <c r="T114" s="31">
        <v>13378.998830147</v>
      </c>
      <c r="U114" s="35">
        <v>801.37769309687826</v>
      </c>
      <c r="V114" s="35">
        <v>3250.6965282307751</v>
      </c>
      <c r="W114" s="35">
        <v>3176</v>
      </c>
      <c r="X114" s="35">
        <v>0</v>
      </c>
      <c r="Y114" s="36">
        <v>6150.9246088193458</v>
      </c>
      <c r="Z114" s="11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</row>
    <row r="115" spans="1:430" x14ac:dyDescent="0.25">
      <c r="A115" s="5" t="s">
        <v>134</v>
      </c>
      <c r="B115" s="5">
        <v>5</v>
      </c>
      <c r="C115" s="5" t="s">
        <v>27</v>
      </c>
      <c r="D115" s="5" t="s">
        <v>34</v>
      </c>
      <c r="E115" s="8">
        <v>31.6</v>
      </c>
      <c r="F115" s="24">
        <v>28.25</v>
      </c>
      <c r="G115" s="24">
        <v>28.9</v>
      </c>
      <c r="H115" s="5">
        <v>86</v>
      </c>
      <c r="I115" s="50">
        <v>7</v>
      </c>
      <c r="J115" s="26">
        <v>452881.47237932432</v>
      </c>
      <c r="K115" s="27">
        <v>391656.39169465523</v>
      </c>
      <c r="L115" s="27">
        <v>27661.741682623167</v>
      </c>
      <c r="M115" s="27">
        <v>10050.280716011375</v>
      </c>
      <c r="N115" s="27">
        <v>23513.058286034568</v>
      </c>
      <c r="O115" s="27">
        <v>0</v>
      </c>
      <c r="P115" s="16">
        <v>0.49133333333333334</v>
      </c>
      <c r="Q115" s="12">
        <v>0.41110000000000002</v>
      </c>
      <c r="R115" s="23">
        <v>4.6980000000000004</v>
      </c>
      <c r="S115" s="23">
        <v>1.9575000000000002</v>
      </c>
      <c r="T115" s="26"/>
      <c r="U115" s="27"/>
      <c r="V115" s="27"/>
      <c r="W115" s="27"/>
      <c r="X115" s="27"/>
      <c r="Y115" s="28"/>
      <c r="Z115"/>
    </row>
    <row r="116" spans="1:430" x14ac:dyDescent="0.25">
      <c r="A116" s="5" t="s">
        <v>135</v>
      </c>
      <c r="B116" s="5">
        <v>5</v>
      </c>
      <c r="C116" s="5" t="s">
        <v>27</v>
      </c>
      <c r="D116" s="5" t="s">
        <v>34</v>
      </c>
      <c r="E116" s="8">
        <v>31.6</v>
      </c>
      <c r="F116" s="24">
        <v>21.5</v>
      </c>
      <c r="G116" s="24">
        <v>27.8</v>
      </c>
      <c r="H116" s="5">
        <v>92</v>
      </c>
      <c r="I116" s="50">
        <v>6.5</v>
      </c>
      <c r="J116" s="26">
        <v>250858.19858065253</v>
      </c>
      <c r="K116" s="27">
        <v>221202.02256776736</v>
      </c>
      <c r="L116" s="27">
        <v>17664.913274725022</v>
      </c>
      <c r="M116" s="27">
        <v>3053.135438109588</v>
      </c>
      <c r="N116" s="27">
        <v>1970.9973148145377</v>
      </c>
      <c r="O116" s="27">
        <v>2195.6071428571427</v>
      </c>
      <c r="P116" s="16">
        <v>0.51766666666666672</v>
      </c>
      <c r="Q116" s="12">
        <v>0.46666666666666662</v>
      </c>
      <c r="R116" s="23">
        <v>4.617</v>
      </c>
      <c r="S116" s="23">
        <v>2.3676923076923075</v>
      </c>
      <c r="T116" s="26"/>
      <c r="U116" s="27"/>
      <c r="V116" s="27"/>
      <c r="W116" s="27"/>
      <c r="X116" s="27"/>
      <c r="Y116" s="28"/>
      <c r="Z116"/>
    </row>
    <row r="117" spans="1:430" s="7" customFormat="1" x14ac:dyDescent="0.25">
      <c r="A117" s="5" t="s">
        <v>136</v>
      </c>
      <c r="B117" s="5">
        <v>5</v>
      </c>
      <c r="C117" s="5" t="s">
        <v>27</v>
      </c>
      <c r="D117" s="5" t="s">
        <v>34</v>
      </c>
      <c r="E117" s="8">
        <v>31.6</v>
      </c>
      <c r="F117" s="24">
        <v>26</v>
      </c>
      <c r="G117" s="24">
        <v>27.3</v>
      </c>
      <c r="H117" s="5">
        <v>86</v>
      </c>
      <c r="I117" s="50">
        <v>6</v>
      </c>
      <c r="J117" s="26">
        <v>367162.45572973689</v>
      </c>
      <c r="K117" s="27">
        <v>308480.7774951692</v>
      </c>
      <c r="L117" s="27">
        <v>29500.305598614163</v>
      </c>
      <c r="M117" s="27">
        <v>6662.9376836841129</v>
      </c>
      <c r="N117" s="27">
        <v>3934.7771206304274</v>
      </c>
      <c r="O117" s="27">
        <v>5902.6228519746755</v>
      </c>
      <c r="P117" s="16">
        <v>0.44066666666666671</v>
      </c>
      <c r="Q117" s="12">
        <v>0.37600000000000006</v>
      </c>
      <c r="R117" s="23">
        <v>6.4969999999999999</v>
      </c>
      <c r="S117" s="23">
        <v>2.4424812030075191</v>
      </c>
      <c r="T117" s="26"/>
      <c r="U117" s="27"/>
      <c r="V117" s="27"/>
      <c r="W117" s="27"/>
      <c r="X117" s="27"/>
      <c r="Y117" s="28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</row>
    <row r="118" spans="1:430" s="7" customFormat="1" x14ac:dyDescent="0.25">
      <c r="A118" s="5" t="s">
        <v>137</v>
      </c>
      <c r="B118" s="5">
        <v>5</v>
      </c>
      <c r="C118" s="5" t="s">
        <v>27</v>
      </c>
      <c r="D118" s="5" t="s">
        <v>34</v>
      </c>
      <c r="E118" s="8">
        <v>31.6</v>
      </c>
      <c r="F118" s="24">
        <v>27.5</v>
      </c>
      <c r="G118" s="24">
        <v>26.3</v>
      </c>
      <c r="H118" s="5">
        <v>92</v>
      </c>
      <c r="I118" s="50">
        <v>9.6</v>
      </c>
      <c r="J118" s="26">
        <v>485857.07820990699</v>
      </c>
      <c r="K118" s="27">
        <v>400838.82991823601</v>
      </c>
      <c r="L118" s="27">
        <v>30526.402800826389</v>
      </c>
      <c r="M118" s="27">
        <v>10278.301814744598</v>
      </c>
      <c r="N118" s="27">
        <v>4631.8939085357952</v>
      </c>
      <c r="O118" s="27">
        <v>3542.9154444586152</v>
      </c>
      <c r="P118" s="16">
        <v>0.63133333333333341</v>
      </c>
      <c r="Q118" s="12">
        <v>0.46233333333333332</v>
      </c>
      <c r="R118" s="23">
        <v>7.8959999999999999</v>
      </c>
      <c r="S118" s="23">
        <v>3.1209486166007907</v>
      </c>
      <c r="T118" s="26"/>
      <c r="U118" s="27"/>
      <c r="V118" s="27"/>
      <c r="W118" s="27"/>
      <c r="X118" s="27"/>
      <c r="Y118" s="2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</row>
    <row r="119" spans="1:430" s="3" customFormat="1" x14ac:dyDescent="0.25">
      <c r="A119" s="5" t="s">
        <v>138</v>
      </c>
      <c r="B119" s="5">
        <v>5</v>
      </c>
      <c r="C119" s="5" t="s">
        <v>27</v>
      </c>
      <c r="D119" s="5" t="s">
        <v>34</v>
      </c>
      <c r="E119" s="8">
        <v>31.6</v>
      </c>
      <c r="F119" s="24">
        <v>30.4</v>
      </c>
      <c r="G119" s="24">
        <v>29.4</v>
      </c>
      <c r="H119" s="5">
        <v>88</v>
      </c>
      <c r="I119" s="50">
        <v>10</v>
      </c>
      <c r="J119" s="26">
        <v>609932.57277366193</v>
      </c>
      <c r="K119" s="27">
        <v>519170.53741747054</v>
      </c>
      <c r="L119" s="27">
        <v>38055.984493262797</v>
      </c>
      <c r="M119" s="27">
        <v>9559.6359720247674</v>
      </c>
      <c r="N119" s="27">
        <v>5031.1065315430296</v>
      </c>
      <c r="O119" s="27">
        <v>1770.2564102564104</v>
      </c>
      <c r="P119" s="16">
        <v>0.6</v>
      </c>
      <c r="Q119" s="12">
        <v>0.45100000000000001</v>
      </c>
      <c r="R119" s="23">
        <v>8.5680000000000014</v>
      </c>
      <c r="S119" s="23">
        <v>3.1851301115241641</v>
      </c>
      <c r="T119" s="26"/>
      <c r="U119" s="27"/>
      <c r="V119" s="27"/>
      <c r="W119" s="27"/>
      <c r="X119" s="27"/>
      <c r="Y119" s="28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</row>
    <row r="120" spans="1:430" x14ac:dyDescent="0.25">
      <c r="A120" s="5" t="s">
        <v>139</v>
      </c>
      <c r="B120" s="5">
        <v>5</v>
      </c>
      <c r="C120" s="5" t="s">
        <v>27</v>
      </c>
      <c r="D120" s="5" t="s">
        <v>34</v>
      </c>
      <c r="E120" s="8">
        <v>31.6</v>
      </c>
      <c r="F120" s="24">
        <v>30.95</v>
      </c>
      <c r="G120" s="24">
        <v>28.1</v>
      </c>
      <c r="H120" s="5">
        <v>86</v>
      </c>
      <c r="I120" s="50">
        <v>12</v>
      </c>
      <c r="J120" s="26">
        <v>538803.04944346775</v>
      </c>
      <c r="K120" s="27">
        <v>447446.88660955121</v>
      </c>
      <c r="L120" s="27">
        <v>44474.74360265526</v>
      </c>
      <c r="M120" s="27">
        <v>9661.3945312881806</v>
      </c>
      <c r="N120" s="27">
        <v>5185.0179502961446</v>
      </c>
      <c r="O120" s="27">
        <v>1945.3426640926641</v>
      </c>
      <c r="P120" s="16">
        <v>0.53166666666666673</v>
      </c>
      <c r="Q120" s="12">
        <v>0.40366666666666667</v>
      </c>
      <c r="R120" s="23">
        <v>13.301</v>
      </c>
      <c r="S120" s="23">
        <v>4.6999999999999993</v>
      </c>
      <c r="T120" s="26"/>
      <c r="U120" s="27"/>
      <c r="V120" s="27"/>
      <c r="W120" s="27"/>
      <c r="X120" s="27"/>
      <c r="Y120" s="28"/>
      <c r="Z120"/>
    </row>
    <row r="121" spans="1:430" x14ac:dyDescent="0.25">
      <c r="A121" s="5" t="s">
        <v>140</v>
      </c>
      <c r="B121" s="5">
        <v>5</v>
      </c>
      <c r="C121" s="5" t="s">
        <v>19</v>
      </c>
      <c r="D121" s="5" t="s">
        <v>35</v>
      </c>
      <c r="E121" s="8">
        <v>23</v>
      </c>
      <c r="F121" s="24">
        <v>24.55</v>
      </c>
      <c r="G121" s="24">
        <v>24.8</v>
      </c>
      <c r="H121" s="5">
        <v>81</v>
      </c>
      <c r="I121" s="50">
        <v>8.3000000000000007</v>
      </c>
      <c r="J121" s="26">
        <v>293916.98045863735</v>
      </c>
      <c r="K121" s="27">
        <v>250382.55455752241</v>
      </c>
      <c r="L121" s="27">
        <v>15698.662081508417</v>
      </c>
      <c r="M121" s="27">
        <v>3894.7706380941072</v>
      </c>
      <c r="N121" s="27">
        <v>19971.641167501894</v>
      </c>
      <c r="O121" s="27">
        <v>3969.3520140105084</v>
      </c>
      <c r="P121" s="16">
        <v>0.52833333333333332</v>
      </c>
      <c r="Q121" s="12">
        <v>0.43500000000000005</v>
      </c>
      <c r="R121" s="23">
        <v>12.502999999999998</v>
      </c>
      <c r="S121" s="23">
        <v>5.7617511520737317</v>
      </c>
      <c r="T121" s="26"/>
      <c r="U121" s="27"/>
      <c r="V121" s="27"/>
      <c r="W121" s="27"/>
      <c r="X121" s="27"/>
      <c r="Y121" s="28"/>
      <c r="Z121"/>
    </row>
    <row r="122" spans="1:430" x14ac:dyDescent="0.25">
      <c r="A122" s="5" t="s">
        <v>141</v>
      </c>
      <c r="B122" s="5">
        <v>5</v>
      </c>
      <c r="C122" s="5" t="s">
        <v>19</v>
      </c>
      <c r="D122" s="5" t="s">
        <v>35</v>
      </c>
      <c r="E122" s="8">
        <v>23</v>
      </c>
      <c r="F122" s="24">
        <v>22.6</v>
      </c>
      <c r="G122" s="24">
        <v>23.1</v>
      </c>
      <c r="H122" s="5">
        <v>81</v>
      </c>
      <c r="I122" s="50">
        <v>6.3</v>
      </c>
      <c r="J122" s="26">
        <v>215615.2320084768</v>
      </c>
      <c r="K122" s="27">
        <v>185410.85942649085</v>
      </c>
      <c r="L122" s="27">
        <v>16502.356940363694</v>
      </c>
      <c r="M122" s="27">
        <v>3602.5515012284586</v>
      </c>
      <c r="N122" s="27">
        <v>9279.749854679525</v>
      </c>
      <c r="O122" s="27">
        <v>819.71428571428578</v>
      </c>
      <c r="P122" s="16">
        <v>0.58166666666666667</v>
      </c>
      <c r="Q122" s="12">
        <v>0.42299999999999999</v>
      </c>
      <c r="R122" s="23">
        <v>14.558999999999999</v>
      </c>
      <c r="S122" s="23">
        <v>7.466153846153845</v>
      </c>
      <c r="T122" s="26"/>
      <c r="U122" s="27"/>
      <c r="V122" s="27"/>
      <c r="W122" s="27"/>
      <c r="X122" s="27"/>
      <c r="Y122" s="28"/>
      <c r="Z122"/>
    </row>
    <row r="123" spans="1:430" x14ac:dyDescent="0.25">
      <c r="A123" s="5" t="s">
        <v>142</v>
      </c>
      <c r="B123" s="5">
        <v>5</v>
      </c>
      <c r="C123" s="5" t="s">
        <v>19</v>
      </c>
      <c r="D123" s="5" t="s">
        <v>35</v>
      </c>
      <c r="E123" s="8">
        <v>23</v>
      </c>
      <c r="F123" s="24">
        <v>20.149999999999999</v>
      </c>
      <c r="G123" s="24">
        <v>22.7</v>
      </c>
      <c r="H123" s="5">
        <v>81</v>
      </c>
      <c r="I123" s="50">
        <v>4.3</v>
      </c>
      <c r="J123" s="26">
        <v>186951.26010252547</v>
      </c>
      <c r="K123" s="27">
        <v>164297.4503882117</v>
      </c>
      <c r="L123" s="27">
        <v>12028.411983466527</v>
      </c>
      <c r="M123" s="27">
        <v>3396.5279717607864</v>
      </c>
      <c r="N123" s="27">
        <v>5177.6485448505982</v>
      </c>
      <c r="O123" s="27">
        <v>2051.2212142358685</v>
      </c>
      <c r="P123" s="16">
        <v>0.46899999999999992</v>
      </c>
      <c r="Q123" s="12">
        <v>0.41133333333333333</v>
      </c>
      <c r="R123" s="23">
        <v>8.0330000000000013</v>
      </c>
      <c r="S123" s="23">
        <v>3.9571428571428582</v>
      </c>
      <c r="T123" s="26"/>
      <c r="U123" s="27"/>
      <c r="V123" s="27"/>
      <c r="W123" s="27"/>
      <c r="X123" s="27"/>
      <c r="Y123" s="28"/>
      <c r="Z123"/>
    </row>
    <row r="124" spans="1:430" x14ac:dyDescent="0.25">
      <c r="A124" s="5" t="s">
        <v>143</v>
      </c>
      <c r="B124" s="5">
        <v>5</v>
      </c>
      <c r="C124" s="5" t="s">
        <v>19</v>
      </c>
      <c r="D124" s="5" t="s">
        <v>35</v>
      </c>
      <c r="E124" s="8">
        <v>23</v>
      </c>
      <c r="F124" s="24">
        <v>32</v>
      </c>
      <c r="G124" s="24">
        <v>26.1</v>
      </c>
      <c r="H124" s="5">
        <v>81</v>
      </c>
      <c r="I124" s="50">
        <v>7.5</v>
      </c>
      <c r="J124" s="26">
        <v>454366.95389660716</v>
      </c>
      <c r="K124" s="27">
        <v>385191.18586953991</v>
      </c>
      <c r="L124" s="27">
        <v>30759.245106541985</v>
      </c>
      <c r="M124" s="27">
        <v>8112.1860176025575</v>
      </c>
      <c r="N124" s="27">
        <v>26692.336902922689</v>
      </c>
      <c r="O124" s="27">
        <v>3612</v>
      </c>
      <c r="P124" s="16">
        <v>0.45500000000000007</v>
      </c>
      <c r="Q124" s="12">
        <v>0.38033333333333336</v>
      </c>
      <c r="R124" s="23">
        <v>13.578000000000001</v>
      </c>
      <c r="S124" s="23">
        <v>4.83202846975089</v>
      </c>
      <c r="T124" s="26"/>
      <c r="U124" s="27"/>
      <c r="V124" s="27"/>
      <c r="W124" s="27"/>
      <c r="X124" s="27"/>
      <c r="Y124" s="28"/>
      <c r="Z124"/>
    </row>
    <row r="125" spans="1:430" s="6" customFormat="1" x14ac:dyDescent="0.25">
      <c r="A125" s="5" t="s">
        <v>144</v>
      </c>
      <c r="B125" s="5">
        <v>5</v>
      </c>
      <c r="C125" s="5" t="s">
        <v>19</v>
      </c>
      <c r="D125" s="5" t="s">
        <v>35</v>
      </c>
      <c r="E125" s="8">
        <v>23</v>
      </c>
      <c r="F125" s="24">
        <v>18.8</v>
      </c>
      <c r="G125" s="24">
        <v>25.7</v>
      </c>
      <c r="H125" s="5">
        <v>81</v>
      </c>
      <c r="I125" s="50">
        <v>5.3</v>
      </c>
      <c r="J125" s="26">
        <v>143764.02808301899</v>
      </c>
      <c r="K125" s="27">
        <v>129204.1767861923</v>
      </c>
      <c r="L125" s="27">
        <v>10983.086613976415</v>
      </c>
      <c r="M125" s="27">
        <v>778.85149794051722</v>
      </c>
      <c r="N125" s="27">
        <v>2797.9131849097494</v>
      </c>
      <c r="O125" s="27">
        <v>0</v>
      </c>
      <c r="P125" s="16">
        <v>0.5073333333333333</v>
      </c>
      <c r="Q125" s="12">
        <v>0.42966666666666664</v>
      </c>
      <c r="R125" s="23">
        <v>4.7040000000000006</v>
      </c>
      <c r="S125" s="23">
        <v>2.6880000000000006</v>
      </c>
      <c r="T125" s="26"/>
      <c r="U125" s="27"/>
      <c r="V125" s="27"/>
      <c r="W125" s="27"/>
      <c r="X125" s="27"/>
      <c r="Y125" s="28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</row>
    <row r="126" spans="1:430" x14ac:dyDescent="0.25">
      <c r="A126" s="5" t="s">
        <v>145</v>
      </c>
      <c r="B126" s="5">
        <v>5</v>
      </c>
      <c r="C126" s="5" t="s">
        <v>19</v>
      </c>
      <c r="D126" s="5" t="s">
        <v>36</v>
      </c>
      <c r="E126" s="8">
        <v>23</v>
      </c>
      <c r="F126" s="24">
        <v>37.700000000000003</v>
      </c>
      <c r="G126" s="24">
        <v>30</v>
      </c>
      <c r="H126" s="5">
        <v>94</v>
      </c>
      <c r="I126" s="50">
        <v>12.2</v>
      </c>
      <c r="J126" s="26">
        <v>662043.54018786852</v>
      </c>
      <c r="K126" s="27">
        <v>563920.60237171163</v>
      </c>
      <c r="L126" s="27">
        <v>35489.371736426459</v>
      </c>
      <c r="M126" s="27">
        <v>8514.8624652139897</v>
      </c>
      <c r="N126" s="27">
        <v>50953.464137012779</v>
      </c>
      <c r="O126" s="27">
        <v>3165.2394775036287</v>
      </c>
      <c r="P126" s="16">
        <v>0.39966666666666667</v>
      </c>
      <c r="Q126" s="12">
        <v>0.54800000000000004</v>
      </c>
      <c r="R126" s="23">
        <v>12.629</v>
      </c>
      <c r="S126" s="23">
        <v>3.2548969072164944</v>
      </c>
      <c r="T126" s="26"/>
      <c r="U126" s="27"/>
      <c r="V126" s="27"/>
      <c r="W126" s="27"/>
      <c r="X126" s="27"/>
      <c r="Y126" s="28"/>
      <c r="Z126"/>
    </row>
    <row r="127" spans="1:430" x14ac:dyDescent="0.25">
      <c r="A127" s="5" t="s">
        <v>146</v>
      </c>
      <c r="B127" s="5">
        <v>5</v>
      </c>
      <c r="C127" s="5" t="s">
        <v>19</v>
      </c>
      <c r="D127" s="5" t="s">
        <v>36</v>
      </c>
      <c r="E127" s="8">
        <v>23</v>
      </c>
      <c r="F127" s="24">
        <v>37</v>
      </c>
      <c r="G127" s="24">
        <v>31.7</v>
      </c>
      <c r="H127" s="5">
        <v>90</v>
      </c>
      <c r="I127" s="50">
        <v>11.9</v>
      </c>
      <c r="J127" s="26">
        <v>664206.90320944344</v>
      </c>
      <c r="K127" s="27">
        <v>583429.13368446019</v>
      </c>
      <c r="L127" s="27">
        <v>36355.814640739402</v>
      </c>
      <c r="M127" s="27">
        <v>6813.9636137347097</v>
      </c>
      <c r="N127" s="27">
        <v>37607.99127050917</v>
      </c>
      <c r="O127" s="27">
        <v>0</v>
      </c>
      <c r="P127" s="16">
        <v>0.49433333333333335</v>
      </c>
      <c r="Q127" s="12">
        <v>0.38599999999999995</v>
      </c>
      <c r="R127" s="23">
        <v>15.6</v>
      </c>
      <c r="S127" s="23">
        <v>4.4318181818181817</v>
      </c>
      <c r="T127" s="26"/>
      <c r="U127" s="27"/>
      <c r="V127" s="27"/>
      <c r="W127" s="27"/>
      <c r="X127" s="27"/>
      <c r="Y127" s="28"/>
      <c r="Z127"/>
    </row>
    <row r="128" spans="1:430" x14ac:dyDescent="0.25">
      <c r="A128" s="5" t="s">
        <v>147</v>
      </c>
      <c r="B128" s="5">
        <v>5</v>
      </c>
      <c r="C128" s="5" t="s">
        <v>19</v>
      </c>
      <c r="D128" s="5" t="s">
        <v>36</v>
      </c>
      <c r="E128" s="8">
        <v>23</v>
      </c>
      <c r="F128" s="24">
        <v>26.7</v>
      </c>
      <c r="G128" s="24">
        <v>27.7</v>
      </c>
      <c r="H128" s="5">
        <v>88</v>
      </c>
      <c r="I128" s="50">
        <v>6.7</v>
      </c>
      <c r="J128" s="26">
        <v>298820.02944885992</v>
      </c>
      <c r="K128" s="27">
        <v>258661.4304021463</v>
      </c>
      <c r="L128" s="27">
        <v>22730.202270510381</v>
      </c>
      <c r="M128" s="27">
        <v>4780.0716402173894</v>
      </c>
      <c r="N128" s="27">
        <v>11090.004762735465</v>
      </c>
      <c r="O128" s="27">
        <v>1558.3203732503887</v>
      </c>
      <c r="P128" s="16">
        <v>0.49499999999999994</v>
      </c>
      <c r="Q128" s="12">
        <v>0.43966666666666665</v>
      </c>
      <c r="R128" s="23">
        <v>7.1180000000000003</v>
      </c>
      <c r="S128" s="23">
        <v>2.7804687500000003</v>
      </c>
      <c r="T128" s="26"/>
      <c r="U128" s="27"/>
      <c r="V128" s="27"/>
      <c r="W128" s="27"/>
      <c r="X128" s="27"/>
      <c r="Y128" s="28"/>
      <c r="Z128"/>
    </row>
    <row r="129" spans="1:430" x14ac:dyDescent="0.25">
      <c r="A129" s="5" t="s">
        <v>148</v>
      </c>
      <c r="B129" s="5">
        <v>5</v>
      </c>
      <c r="C129" s="5" t="s">
        <v>19</v>
      </c>
      <c r="D129" s="5" t="s">
        <v>36</v>
      </c>
      <c r="E129" s="8">
        <v>23</v>
      </c>
      <c r="F129" s="24">
        <v>34.25</v>
      </c>
      <c r="G129" s="24">
        <v>30.6</v>
      </c>
      <c r="H129" s="5">
        <v>93</v>
      </c>
      <c r="I129" s="50">
        <v>7</v>
      </c>
      <c r="J129" s="26">
        <v>653143.17426081002</v>
      </c>
      <c r="K129" s="27">
        <v>575679.75231767469</v>
      </c>
      <c r="L129" s="27">
        <v>28477.676566962778</v>
      </c>
      <c r="M129" s="27">
        <v>7363.609075652068</v>
      </c>
      <c r="N129" s="27">
        <v>37696.83509570131</v>
      </c>
      <c r="O129" s="27">
        <v>3925.3012048192768</v>
      </c>
      <c r="P129" s="16">
        <v>0.55600000000000005</v>
      </c>
      <c r="Q129" s="12">
        <v>0.43566666666666665</v>
      </c>
      <c r="R129" s="23">
        <v>10.177999999999999</v>
      </c>
      <c r="S129" s="23">
        <v>3.1316923076923073</v>
      </c>
      <c r="T129" s="26"/>
      <c r="U129" s="27"/>
      <c r="V129" s="27"/>
      <c r="W129" s="27"/>
      <c r="X129" s="27"/>
      <c r="Y129" s="28"/>
      <c r="Z129"/>
    </row>
    <row r="130" spans="1:430" x14ac:dyDescent="0.25">
      <c r="A130" s="5" t="s">
        <v>149</v>
      </c>
      <c r="B130" s="5">
        <v>5</v>
      </c>
      <c r="C130" s="5" t="s">
        <v>19</v>
      </c>
      <c r="D130" s="5" t="s">
        <v>36</v>
      </c>
      <c r="E130" s="8">
        <v>23</v>
      </c>
      <c r="F130" s="24">
        <v>29.5</v>
      </c>
      <c r="G130" s="24">
        <v>30</v>
      </c>
      <c r="H130" s="5">
        <v>93</v>
      </c>
      <c r="I130" s="50">
        <v>10.6</v>
      </c>
      <c r="J130" s="26">
        <v>518840.3707702565</v>
      </c>
      <c r="K130" s="27">
        <v>459510.81339925062</v>
      </c>
      <c r="L130" s="27">
        <v>22401.761391366006</v>
      </c>
      <c r="M130" s="27">
        <v>6512.1132523888864</v>
      </c>
      <c r="N130" s="27">
        <v>30415.682727250958</v>
      </c>
      <c r="O130" s="27">
        <v>0</v>
      </c>
      <c r="P130" s="16">
        <v>0.40100000000000002</v>
      </c>
      <c r="Q130" s="12">
        <v>0.56799999999999995</v>
      </c>
      <c r="R130" s="23">
        <v>15.497999999999999</v>
      </c>
      <c r="S130" s="23">
        <v>5.6562043795620438</v>
      </c>
      <c r="T130" s="26"/>
      <c r="U130" s="27"/>
      <c r="V130" s="27"/>
      <c r="W130" s="27"/>
      <c r="X130" s="27"/>
      <c r="Y130" s="28"/>
      <c r="Z130"/>
    </row>
    <row r="131" spans="1:430" x14ac:dyDescent="0.25">
      <c r="A131" s="5" t="s">
        <v>150</v>
      </c>
      <c r="B131" s="5">
        <v>5</v>
      </c>
      <c r="C131" s="5" t="s">
        <v>19</v>
      </c>
      <c r="D131" s="5" t="s">
        <v>212</v>
      </c>
      <c r="E131" s="8">
        <v>25.5</v>
      </c>
      <c r="F131" s="24">
        <v>20.7</v>
      </c>
      <c r="G131" s="24">
        <v>26.5</v>
      </c>
      <c r="H131" s="5">
        <v>93</v>
      </c>
      <c r="I131" s="50">
        <v>9.3000000000000007</v>
      </c>
      <c r="J131" s="26">
        <v>242389.7664065648</v>
      </c>
      <c r="K131" s="27">
        <v>211015.06423580833</v>
      </c>
      <c r="L131" s="27">
        <v>12747.01694196766</v>
      </c>
      <c r="M131" s="27">
        <v>4906.9344590719502</v>
      </c>
      <c r="N131" s="27">
        <v>13720.750769716862</v>
      </c>
      <c r="O131" s="27">
        <v>0</v>
      </c>
      <c r="P131" s="16">
        <v>0.54366666666666663</v>
      </c>
      <c r="Q131" s="12">
        <v>0.45233333333333331</v>
      </c>
      <c r="R131" s="23">
        <v>5.415</v>
      </c>
      <c r="S131" s="23">
        <v>2.9590163930000002</v>
      </c>
      <c r="T131" s="26">
        <v>47460.201341169515</v>
      </c>
      <c r="U131" s="29">
        <v>2573.0700959971018</v>
      </c>
      <c r="V131" s="29">
        <v>10008.134090909092</v>
      </c>
      <c r="W131" s="29">
        <v>4533.4265935967696</v>
      </c>
      <c r="X131" s="29">
        <v>7483.5705606665506</v>
      </c>
      <c r="Y131" s="39">
        <v>22862</v>
      </c>
      <c r="Z131"/>
    </row>
    <row r="132" spans="1:430" x14ac:dyDescent="0.25">
      <c r="A132" s="5" t="s">
        <v>151</v>
      </c>
      <c r="B132" s="5">
        <v>5</v>
      </c>
      <c r="C132" s="5" t="s">
        <v>19</v>
      </c>
      <c r="D132" s="5" t="s">
        <v>212</v>
      </c>
      <c r="E132" s="8">
        <v>25.5</v>
      </c>
      <c r="F132" s="24">
        <v>29.5</v>
      </c>
      <c r="G132" s="24">
        <v>28.1</v>
      </c>
      <c r="H132" s="5">
        <v>91</v>
      </c>
      <c r="I132" s="50">
        <v>7.4</v>
      </c>
      <c r="J132" s="26">
        <v>394545.28579919226</v>
      </c>
      <c r="K132" s="27">
        <v>339793.56057994923</v>
      </c>
      <c r="L132" s="27">
        <v>28147.878610254804</v>
      </c>
      <c r="M132" s="27">
        <v>4732.4598731164178</v>
      </c>
      <c r="N132" s="27">
        <v>21360.648480838285</v>
      </c>
      <c r="O132" s="27">
        <v>510.7382550335571</v>
      </c>
      <c r="P132" s="16">
        <v>0.53700000000000003</v>
      </c>
      <c r="Q132" s="12">
        <v>0.37200000000000005</v>
      </c>
      <c r="R132" s="23">
        <v>7.5990000000000002</v>
      </c>
      <c r="S132" s="23">
        <v>3.1016326529999998</v>
      </c>
      <c r="T132" s="26">
        <v>107328.78947422866</v>
      </c>
      <c r="U132" s="29">
        <v>6304.568527918781</v>
      </c>
      <c r="V132" s="29">
        <v>21433.974836436839</v>
      </c>
      <c r="W132" s="29">
        <v>13601.624820166386</v>
      </c>
      <c r="X132" s="29">
        <v>28452.621289706647</v>
      </c>
      <c r="Y132" s="39">
        <v>37536</v>
      </c>
      <c r="Z132"/>
    </row>
    <row r="133" spans="1:430" x14ac:dyDescent="0.25">
      <c r="A133" s="5" t="s">
        <v>152</v>
      </c>
      <c r="B133" s="5">
        <v>5</v>
      </c>
      <c r="C133" s="5" t="s">
        <v>19</v>
      </c>
      <c r="D133" s="5" t="s">
        <v>212</v>
      </c>
      <c r="E133" s="8">
        <v>25.5</v>
      </c>
      <c r="F133" s="24">
        <v>22.5</v>
      </c>
      <c r="G133" s="24">
        <v>28.1</v>
      </c>
      <c r="H133" s="5">
        <v>91</v>
      </c>
      <c r="I133" s="50">
        <v>5.8</v>
      </c>
      <c r="J133" s="26">
        <v>267881.67650518374</v>
      </c>
      <c r="K133" s="27">
        <v>236866.64321185264</v>
      </c>
      <c r="L133" s="27">
        <v>17914.227961063087</v>
      </c>
      <c r="M133" s="27">
        <v>3686.5975376102529</v>
      </c>
      <c r="N133" s="27">
        <v>8890.259319368557</v>
      </c>
      <c r="O133" s="27">
        <v>523.94847528916932</v>
      </c>
      <c r="P133" s="16">
        <v>0.55866666666666664</v>
      </c>
      <c r="Q133" s="12">
        <v>0.42833333333333329</v>
      </c>
      <c r="R133" s="23">
        <v>8.5510000000000002</v>
      </c>
      <c r="S133" s="23">
        <v>4.1509708740000004</v>
      </c>
      <c r="T133" s="26">
        <v>70132.130130932113</v>
      </c>
      <c r="U133" s="29">
        <v>2159.7400391900719</v>
      </c>
      <c r="V133" s="29">
        <v>8713.0982290436841</v>
      </c>
      <c r="W133" s="29">
        <v>5879.659507204522</v>
      </c>
      <c r="X133" s="29">
        <v>26837.632355493835</v>
      </c>
      <c r="Y133" s="39">
        <v>26542</v>
      </c>
      <c r="Z133"/>
    </row>
    <row r="134" spans="1:430" s="4" customFormat="1" x14ac:dyDescent="0.25">
      <c r="A134" s="14" t="s">
        <v>199</v>
      </c>
      <c r="B134" s="14">
        <v>5</v>
      </c>
      <c r="C134" s="1" t="s">
        <v>15</v>
      </c>
      <c r="D134" s="14" t="s">
        <v>200</v>
      </c>
      <c r="E134" s="8">
        <v>20</v>
      </c>
      <c r="F134" s="23">
        <v>23.75</v>
      </c>
      <c r="G134" s="23">
        <v>17.2</v>
      </c>
      <c r="H134" s="14">
        <v>83</v>
      </c>
      <c r="I134" s="50">
        <v>7.2</v>
      </c>
      <c r="J134" s="26">
        <v>230620.40141607876</v>
      </c>
      <c r="K134" s="30">
        <v>160256.02769114499</v>
      </c>
      <c r="L134" s="30">
        <v>17717.76246557153</v>
      </c>
      <c r="M134" s="30">
        <v>13309.34630646414</v>
      </c>
      <c r="N134" s="30">
        <v>32548.93472322711</v>
      </c>
      <c r="O134" s="30">
        <v>6788.3302296710126</v>
      </c>
      <c r="P134" s="16"/>
      <c r="Q134" s="12"/>
      <c r="R134" s="23"/>
      <c r="S134" s="23"/>
      <c r="T134" s="26">
        <v>81308.759403802469</v>
      </c>
      <c r="U134" s="29">
        <v>2851.0240346280898</v>
      </c>
      <c r="V134" s="29">
        <v>9930.2458547741571</v>
      </c>
      <c r="W134" s="29">
        <v>7652.4895144002221</v>
      </c>
      <c r="X134" s="29">
        <v>35450</v>
      </c>
      <c r="Y134" s="39">
        <v>25425</v>
      </c>
      <c r="Z134" s="15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</row>
    <row r="135" spans="1:430" x14ac:dyDescent="0.25">
      <c r="A135" s="5" t="s">
        <v>153</v>
      </c>
      <c r="B135" s="5">
        <v>5</v>
      </c>
      <c r="C135" s="5" t="s">
        <v>15</v>
      </c>
      <c r="D135" s="5" t="s">
        <v>37</v>
      </c>
      <c r="E135" s="8">
        <v>25</v>
      </c>
      <c r="F135" s="24">
        <v>19</v>
      </c>
      <c r="G135" s="24">
        <v>20.8</v>
      </c>
      <c r="H135" s="5">
        <v>99</v>
      </c>
      <c r="I135" s="50">
        <v>4.2</v>
      </c>
      <c r="J135" s="26">
        <v>155915.27801947159</v>
      </c>
      <c r="K135" s="27">
        <v>129545.15464849546</v>
      </c>
      <c r="L135" s="27">
        <v>9912.812101235475</v>
      </c>
      <c r="M135" s="27">
        <v>3106.6448818335225</v>
      </c>
      <c r="N135" s="27">
        <v>9931.0321241920046</v>
      </c>
      <c r="O135" s="27">
        <v>3419.6342637151106</v>
      </c>
      <c r="P135" s="16">
        <v>0.55033333333333345</v>
      </c>
      <c r="Q135" s="12">
        <v>0.36333333333333329</v>
      </c>
      <c r="R135" s="23">
        <v>11.181000000000001</v>
      </c>
      <c r="S135" s="23">
        <v>6.2116666666666678</v>
      </c>
      <c r="T135" s="26"/>
      <c r="U135" s="27"/>
      <c r="V135" s="27"/>
      <c r="W135" s="27"/>
      <c r="X135" s="27"/>
      <c r="Y135" s="28"/>
      <c r="Z135"/>
    </row>
    <row r="136" spans="1:430" x14ac:dyDescent="0.25">
      <c r="A136" s="5" t="s">
        <v>154</v>
      </c>
      <c r="B136" s="5">
        <v>5</v>
      </c>
      <c r="C136" s="5" t="s">
        <v>15</v>
      </c>
      <c r="D136" s="5" t="s">
        <v>37</v>
      </c>
      <c r="E136" s="8">
        <v>25</v>
      </c>
      <c r="F136" s="24">
        <v>16.5</v>
      </c>
      <c r="G136" s="24">
        <v>19.5</v>
      </c>
      <c r="H136" s="5">
        <v>93</v>
      </c>
      <c r="I136" s="50">
        <v>6.9</v>
      </c>
      <c r="J136" s="26">
        <v>97182.761858640719</v>
      </c>
      <c r="K136" s="27">
        <v>79939.848277277721</v>
      </c>
      <c r="L136" s="27">
        <v>6078.235682491294</v>
      </c>
      <c r="M136" s="27">
        <v>1949.3358167062615</v>
      </c>
      <c r="N136" s="27">
        <v>3654.0556743984307</v>
      </c>
      <c r="O136" s="27">
        <v>5561.2864077669901</v>
      </c>
      <c r="P136" s="16">
        <v>0.41566666666666663</v>
      </c>
      <c r="Q136" s="12">
        <v>0.3813333333333333</v>
      </c>
      <c r="R136" s="23">
        <v>10.186</v>
      </c>
      <c r="S136" s="23">
        <v>6.4062893081761008</v>
      </c>
      <c r="T136" s="26"/>
      <c r="U136" s="27"/>
      <c r="V136" s="27"/>
      <c r="W136" s="27"/>
      <c r="X136" s="27"/>
      <c r="Y136" s="28"/>
      <c r="Z136"/>
    </row>
    <row r="137" spans="1:430" x14ac:dyDescent="0.25">
      <c r="A137" s="5" t="s">
        <v>155</v>
      </c>
      <c r="B137" s="5">
        <v>5</v>
      </c>
      <c r="C137" s="5" t="s">
        <v>15</v>
      </c>
      <c r="D137" s="5" t="s">
        <v>37</v>
      </c>
      <c r="E137" s="8">
        <v>25</v>
      </c>
      <c r="F137" s="24">
        <v>24.9</v>
      </c>
      <c r="G137" s="24">
        <v>22.5</v>
      </c>
      <c r="H137" s="5">
        <v>92</v>
      </c>
      <c r="I137" s="50">
        <v>2.8</v>
      </c>
      <c r="J137" s="26">
        <v>286666.34379817464</v>
      </c>
      <c r="K137" s="27">
        <v>238034.93254718956</v>
      </c>
      <c r="L137" s="27">
        <v>14946.970035810848</v>
      </c>
      <c r="M137" s="27">
        <v>10297.057432928137</v>
      </c>
      <c r="N137" s="27">
        <v>21879.028344580343</v>
      </c>
      <c r="O137" s="27">
        <v>1508.3554376657826</v>
      </c>
      <c r="P137" s="16">
        <v>0.54466666666666663</v>
      </c>
      <c r="Q137" s="12">
        <v>0.37766666666666665</v>
      </c>
      <c r="R137" s="23">
        <v>15.744</v>
      </c>
      <c r="S137" s="23">
        <v>7.6427184466019424</v>
      </c>
      <c r="T137" s="26"/>
      <c r="U137" s="27"/>
      <c r="V137" s="27"/>
      <c r="W137" s="27"/>
      <c r="X137" s="27"/>
      <c r="Y137" s="28"/>
      <c r="Z137"/>
    </row>
    <row r="138" spans="1:430" x14ac:dyDescent="0.25">
      <c r="A138" s="5" t="s">
        <v>156</v>
      </c>
      <c r="B138" s="5">
        <v>5</v>
      </c>
      <c r="C138" s="5" t="s">
        <v>15</v>
      </c>
      <c r="D138" s="5" t="s">
        <v>37</v>
      </c>
      <c r="E138" s="8">
        <v>25</v>
      </c>
      <c r="F138" s="24">
        <v>20.200000000000003</v>
      </c>
      <c r="G138" s="24">
        <v>21.2</v>
      </c>
      <c r="H138" s="5">
        <v>99</v>
      </c>
      <c r="I138" s="50">
        <v>5.3</v>
      </c>
      <c r="J138" s="26">
        <v>168952.77972335441</v>
      </c>
      <c r="K138" s="27">
        <v>142148.38780415832</v>
      </c>
      <c r="L138" s="27">
        <v>12465.184842796849</v>
      </c>
      <c r="M138" s="27">
        <v>4276.5065119583478</v>
      </c>
      <c r="N138" s="27">
        <v>7175.9331928396668</v>
      </c>
      <c r="O138" s="27">
        <v>2886.7673716012082</v>
      </c>
      <c r="P138" s="16">
        <v>0.48633333333333334</v>
      </c>
      <c r="Q138" s="12">
        <v>0.44966666666666666</v>
      </c>
      <c r="R138" s="23">
        <v>11.809000000000001</v>
      </c>
      <c r="S138" s="23">
        <v>6.4179347826086959</v>
      </c>
      <c r="T138" s="26"/>
      <c r="U138" s="27"/>
      <c r="V138" s="27"/>
      <c r="W138" s="27"/>
      <c r="X138" s="27"/>
      <c r="Y138" s="28"/>
      <c r="Z138"/>
    </row>
    <row r="139" spans="1:430" x14ac:dyDescent="0.25">
      <c r="A139" s="5" t="s">
        <v>157</v>
      </c>
      <c r="B139" s="5">
        <v>5</v>
      </c>
      <c r="C139" s="5" t="s">
        <v>15</v>
      </c>
      <c r="D139" s="5" t="s">
        <v>218</v>
      </c>
      <c r="E139" s="8">
        <v>20</v>
      </c>
      <c r="F139" s="24">
        <v>21.3</v>
      </c>
      <c r="G139" s="24">
        <v>17.7</v>
      </c>
      <c r="H139" s="5">
        <v>82</v>
      </c>
      <c r="I139" s="50">
        <v>4.3</v>
      </c>
      <c r="J139" s="26">
        <v>167782.7721181864</v>
      </c>
      <c r="K139" s="27">
        <v>122946.12051175156</v>
      </c>
      <c r="L139" s="27">
        <v>13630.231896029269</v>
      </c>
      <c r="M139" s="27">
        <v>6525.7796100229452</v>
      </c>
      <c r="N139" s="27">
        <v>17680.174551034401</v>
      </c>
      <c r="O139" s="27">
        <v>7000.4655493482314</v>
      </c>
      <c r="P139" s="16">
        <v>0.42666666666666669</v>
      </c>
      <c r="Q139" s="12">
        <v>0.36999999999999994</v>
      </c>
      <c r="R139" s="23">
        <v>9.73</v>
      </c>
      <c r="S139" s="23">
        <v>5.015463918</v>
      </c>
      <c r="T139" s="26">
        <v>54453.395973253093</v>
      </c>
      <c r="U139" s="29">
        <v>2825.427772600186</v>
      </c>
      <c r="V139" s="29">
        <v>11168.533187653647</v>
      </c>
      <c r="W139" s="29">
        <v>2565.7998423955869</v>
      </c>
      <c r="X139" s="29">
        <v>19443.635170603677</v>
      </c>
      <c r="Y139" s="39">
        <v>18450</v>
      </c>
      <c r="Z139"/>
    </row>
    <row r="140" spans="1:430" x14ac:dyDescent="0.25">
      <c r="A140" s="5" t="s">
        <v>158</v>
      </c>
      <c r="B140" s="5">
        <v>5</v>
      </c>
      <c r="C140" s="5" t="s">
        <v>15</v>
      </c>
      <c r="D140" s="5" t="s">
        <v>218</v>
      </c>
      <c r="E140" s="8">
        <v>20</v>
      </c>
      <c r="F140" s="24">
        <v>10.199999999999999</v>
      </c>
      <c r="G140" s="24">
        <v>12.3</v>
      </c>
      <c r="H140" s="5">
        <v>55</v>
      </c>
      <c r="I140" s="50">
        <v>5.6</v>
      </c>
      <c r="J140" s="26">
        <v>28630.19891855578</v>
      </c>
      <c r="K140" s="27">
        <v>21343.604888263191</v>
      </c>
      <c r="L140" s="27">
        <v>2812.6905243040164</v>
      </c>
      <c r="M140" s="27">
        <v>1408.1793994642203</v>
      </c>
      <c r="N140" s="27">
        <v>2182.7754840373827</v>
      </c>
      <c r="O140" s="27">
        <v>882.94862248696938</v>
      </c>
      <c r="P140" s="16">
        <v>0.52033333333333343</v>
      </c>
      <c r="Q140" s="12">
        <v>0.34066666666666667</v>
      </c>
      <c r="R140" s="23">
        <v>9.9939999999999998</v>
      </c>
      <c r="S140" s="23">
        <v>11.10444444</v>
      </c>
      <c r="T140" s="26"/>
      <c r="U140" s="27"/>
      <c r="V140" s="27"/>
      <c r="W140" s="27"/>
      <c r="X140" s="27"/>
      <c r="Y140" s="28"/>
      <c r="Z140"/>
    </row>
    <row r="141" spans="1:430" x14ac:dyDescent="0.25">
      <c r="A141" s="5" t="s">
        <v>159</v>
      </c>
      <c r="B141" s="5">
        <v>5</v>
      </c>
      <c r="C141" s="5" t="s">
        <v>15</v>
      </c>
      <c r="D141" s="5" t="s">
        <v>218</v>
      </c>
      <c r="E141" s="8">
        <v>20</v>
      </c>
      <c r="F141" s="24">
        <v>12.8</v>
      </c>
      <c r="G141" s="24">
        <v>13.7</v>
      </c>
      <c r="H141" s="5">
        <v>59</v>
      </c>
      <c r="I141" s="50">
        <v>4.2</v>
      </c>
      <c r="J141" s="26">
        <v>59108.35745917356</v>
      </c>
      <c r="K141" s="27">
        <v>40719.622895552246</v>
      </c>
      <c r="L141" s="27">
        <v>4732.8564735314494</v>
      </c>
      <c r="M141" s="27">
        <v>3971.2615562758283</v>
      </c>
      <c r="N141" s="27">
        <v>6324.6165338140327</v>
      </c>
      <c r="O141" s="27">
        <v>3360</v>
      </c>
      <c r="P141" s="16">
        <v>0.56700000000000006</v>
      </c>
      <c r="Q141" s="12">
        <v>0.40500000000000003</v>
      </c>
      <c r="R141" s="23">
        <v>11.492000000000001</v>
      </c>
      <c r="S141" s="23">
        <v>10.353153150000001</v>
      </c>
      <c r="U141" s="5"/>
      <c r="Z141"/>
    </row>
    <row r="142" spans="1:430" x14ac:dyDescent="0.25">
      <c r="A142" s="5" t="s">
        <v>160</v>
      </c>
      <c r="B142" s="5">
        <v>5</v>
      </c>
      <c r="C142" s="5" t="s">
        <v>15</v>
      </c>
      <c r="D142" s="5" t="s">
        <v>218</v>
      </c>
      <c r="E142" s="8">
        <v>20</v>
      </c>
      <c r="F142" s="24">
        <v>14.9</v>
      </c>
      <c r="G142" s="24">
        <v>14.1</v>
      </c>
      <c r="H142" s="5">
        <v>70</v>
      </c>
      <c r="I142" s="50">
        <v>5.7</v>
      </c>
      <c r="J142" s="26">
        <v>56010.618146948771</v>
      </c>
      <c r="K142" s="27">
        <v>40646.626725524693</v>
      </c>
      <c r="L142" s="27">
        <v>5709.0493572109344</v>
      </c>
      <c r="M142" s="27">
        <v>4052.290696327942</v>
      </c>
      <c r="N142" s="27">
        <v>3407.7084641331699</v>
      </c>
      <c r="O142" s="27">
        <v>2194.942903752039</v>
      </c>
      <c r="P142" s="16">
        <v>0.44866666666666671</v>
      </c>
      <c r="Q142" s="12">
        <v>0.37833333333333335</v>
      </c>
      <c r="R142" s="23">
        <v>6.2510000000000003</v>
      </c>
      <c r="S142" s="23">
        <v>4.9611111110000001</v>
      </c>
      <c r="U142" s="5"/>
      <c r="Z142"/>
    </row>
    <row r="143" spans="1:430" s="4" customFormat="1" x14ac:dyDescent="0.25">
      <c r="A143" s="14" t="s">
        <v>187</v>
      </c>
      <c r="B143" s="14">
        <v>5</v>
      </c>
      <c r="C143" s="14" t="s">
        <v>17</v>
      </c>
      <c r="D143" s="1" t="s">
        <v>201</v>
      </c>
      <c r="E143" s="49">
        <v>18.5</v>
      </c>
      <c r="F143" s="23">
        <v>22.6</v>
      </c>
      <c r="G143" s="23">
        <v>11.7</v>
      </c>
      <c r="H143" s="14">
        <v>81</v>
      </c>
      <c r="I143" s="50">
        <v>8.5</v>
      </c>
      <c r="J143" s="26">
        <v>125550.70274328352</v>
      </c>
      <c r="K143" s="30">
        <v>74280.063196606003</v>
      </c>
      <c r="L143" s="30">
        <v>11415.527005846727</v>
      </c>
      <c r="M143" s="30">
        <v>13651.969315860217</v>
      </c>
      <c r="N143" s="30">
        <v>26202.443224970564</v>
      </c>
      <c r="O143" s="27">
        <v>3010</v>
      </c>
      <c r="P143" s="16"/>
      <c r="Q143" s="12"/>
      <c r="R143" s="23"/>
      <c r="S143" s="23"/>
      <c r="T143" s="26">
        <v>35649.719543568572</v>
      </c>
      <c r="U143" s="27">
        <v>1328.7078294080202</v>
      </c>
      <c r="V143" s="27">
        <v>5847.0048624440169</v>
      </c>
      <c r="W143" s="27">
        <v>2581.013842124953</v>
      </c>
      <c r="X143" s="27">
        <v>15078.621693763647</v>
      </c>
      <c r="Y143" s="28">
        <v>10814.371315827935</v>
      </c>
      <c r="Z143" s="15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</row>
    <row r="144" spans="1:430" s="4" customFormat="1" x14ac:dyDescent="0.25">
      <c r="A144" s="14" t="s">
        <v>188</v>
      </c>
      <c r="B144" s="14">
        <v>5</v>
      </c>
      <c r="C144" s="14" t="s">
        <v>17</v>
      </c>
      <c r="D144" s="1" t="s">
        <v>201</v>
      </c>
      <c r="E144" s="49">
        <v>18.5</v>
      </c>
      <c r="F144" s="23">
        <v>22</v>
      </c>
      <c r="G144" s="23">
        <v>13.2</v>
      </c>
      <c r="H144" s="14">
        <v>81</v>
      </c>
      <c r="I144" s="50">
        <v>7.6</v>
      </c>
      <c r="J144" s="26">
        <v>149215.5017163489</v>
      </c>
      <c r="K144" s="30">
        <v>88284.169417182362</v>
      </c>
      <c r="L144" s="30">
        <v>13378.435779084559</v>
      </c>
      <c r="M144" s="30">
        <v>15499.463129174588</v>
      </c>
      <c r="N144" s="30">
        <v>32052.733390907397</v>
      </c>
      <c r="O144" s="27">
        <v>280</v>
      </c>
      <c r="P144" s="16"/>
      <c r="Q144" s="12"/>
      <c r="R144" s="23"/>
      <c r="S144" s="23"/>
      <c r="T144" s="26">
        <v>38820.698060229857</v>
      </c>
      <c r="U144" s="27">
        <v>1805.2936311000828</v>
      </c>
      <c r="V144" s="27">
        <v>8387.5615031089474</v>
      </c>
      <c r="W144" s="27">
        <v>3796.913183279743</v>
      </c>
      <c r="X144" s="27">
        <v>10260.929742741084</v>
      </c>
      <c r="Y144" s="28">
        <v>14570</v>
      </c>
      <c r="Z144" s="15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</row>
    <row r="145" spans="1:430" x14ac:dyDescent="0.25">
      <c r="A145" s="5" t="s">
        <v>161</v>
      </c>
      <c r="B145" s="5">
        <v>5</v>
      </c>
      <c r="C145" s="5" t="s">
        <v>17</v>
      </c>
      <c r="D145" s="1" t="s">
        <v>217</v>
      </c>
      <c r="E145" s="8">
        <v>20</v>
      </c>
      <c r="F145" s="24">
        <v>6.3</v>
      </c>
      <c r="G145" s="24">
        <v>9.6999999999999993</v>
      </c>
      <c r="H145" s="5">
        <v>88</v>
      </c>
      <c r="I145" s="50">
        <v>2.12</v>
      </c>
      <c r="J145" s="26">
        <v>11932.922756462982</v>
      </c>
      <c r="K145" s="27">
        <v>8835.4415542242314</v>
      </c>
      <c r="L145" s="27">
        <v>2113.810879712958</v>
      </c>
      <c r="M145" s="27">
        <v>346.30354765662531</v>
      </c>
      <c r="N145" s="27">
        <v>248.29392718704869</v>
      </c>
      <c r="O145" s="27">
        <v>389.07284768211917</v>
      </c>
      <c r="P145" s="16">
        <v>0.435</v>
      </c>
      <c r="Q145" s="12">
        <v>0.4286666666666667</v>
      </c>
      <c r="R145" s="23">
        <v>1.387</v>
      </c>
      <c r="S145" s="23">
        <v>2.2737704920000001</v>
      </c>
      <c r="U145" s="5"/>
      <c r="Z145"/>
    </row>
    <row r="146" spans="1:430" x14ac:dyDescent="0.25">
      <c r="A146" s="5" t="s">
        <v>162</v>
      </c>
      <c r="B146" s="5">
        <v>5</v>
      </c>
      <c r="C146" s="5" t="s">
        <v>17</v>
      </c>
      <c r="D146" s="1" t="s">
        <v>217</v>
      </c>
      <c r="E146" s="8">
        <v>20</v>
      </c>
      <c r="F146" s="24">
        <v>11.4</v>
      </c>
      <c r="G146" s="24">
        <v>10.9</v>
      </c>
      <c r="H146" s="5">
        <v>85</v>
      </c>
      <c r="I146" s="50">
        <v>3.5</v>
      </c>
      <c r="J146" s="26">
        <v>34669.384209334625</v>
      </c>
      <c r="K146" s="27">
        <v>24672.853001697891</v>
      </c>
      <c r="L146" s="27">
        <v>3769.4616850649427</v>
      </c>
      <c r="M146" s="27">
        <v>2216.7411576491186</v>
      </c>
      <c r="N146" s="27">
        <v>3136.8804184088194</v>
      </c>
      <c r="O146" s="27">
        <v>873.44794651384905</v>
      </c>
      <c r="P146" s="16">
        <v>0.50200000000000011</v>
      </c>
      <c r="Q146" s="12">
        <v>0.41199999999999998</v>
      </c>
      <c r="R146" s="23">
        <v>5.0339999999999998</v>
      </c>
      <c r="S146" s="23">
        <v>5.0848484850000002</v>
      </c>
      <c r="U146" s="5"/>
      <c r="Z146"/>
    </row>
    <row r="147" spans="1:430" s="3" customFormat="1" x14ac:dyDescent="0.25">
      <c r="A147" s="9" t="s">
        <v>163</v>
      </c>
      <c r="B147" s="9">
        <v>5</v>
      </c>
      <c r="C147" s="9" t="s">
        <v>17</v>
      </c>
      <c r="D147" s="9" t="s">
        <v>217</v>
      </c>
      <c r="E147" s="10">
        <v>20</v>
      </c>
      <c r="F147" s="41">
        <v>7.35</v>
      </c>
      <c r="G147" s="41">
        <v>10.3</v>
      </c>
      <c r="H147" s="9">
        <v>81</v>
      </c>
      <c r="I147" s="51">
        <v>2.2999999999999998</v>
      </c>
      <c r="J147" s="31">
        <v>13457.91816396146</v>
      </c>
      <c r="K147" s="35">
        <v>10721.424769776153</v>
      </c>
      <c r="L147" s="35">
        <v>1480.0738047370021</v>
      </c>
      <c r="M147" s="35">
        <v>690.74780678283469</v>
      </c>
      <c r="N147" s="35">
        <v>565.67178266547148</v>
      </c>
      <c r="O147" s="35">
        <v>0</v>
      </c>
      <c r="P147" s="17">
        <v>0.56733333333333336</v>
      </c>
      <c r="Q147" s="13">
        <v>0.42566666666666664</v>
      </c>
      <c r="R147" s="41">
        <v>2.76</v>
      </c>
      <c r="S147" s="41">
        <v>3.7297297299999999</v>
      </c>
      <c r="T147" s="32"/>
      <c r="U147" s="9"/>
      <c r="V147" s="9"/>
      <c r="W147" s="9"/>
      <c r="X147" s="9"/>
      <c r="Y147" s="10"/>
      <c r="Z147" s="11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</row>
    <row r="148" spans="1:430" x14ac:dyDescent="0.25">
      <c r="A148" s="5" t="s">
        <v>12</v>
      </c>
      <c r="B148" s="5">
        <v>6</v>
      </c>
      <c r="C148" s="5" t="s">
        <v>27</v>
      </c>
      <c r="D148" s="5" t="s">
        <v>38</v>
      </c>
      <c r="E148" s="8">
        <v>29.9</v>
      </c>
      <c r="F148" s="24">
        <v>35.75</v>
      </c>
      <c r="G148" s="24">
        <v>32.4</v>
      </c>
      <c r="H148" s="5">
        <v>111</v>
      </c>
      <c r="I148" s="50">
        <v>9.6</v>
      </c>
      <c r="J148" s="26">
        <v>688260.54249580856</v>
      </c>
      <c r="K148" s="27">
        <v>604087.84665900236</v>
      </c>
      <c r="L148" s="27">
        <v>33367.659028154041</v>
      </c>
      <c r="M148" s="27">
        <v>10444.445578277551</v>
      </c>
      <c r="N148" s="27">
        <v>40360.591230374645</v>
      </c>
      <c r="O148" s="5">
        <v>0</v>
      </c>
      <c r="P148" s="16"/>
      <c r="Q148" s="12"/>
      <c r="R148" s="23">
        <v>7.4380000000000006</v>
      </c>
      <c r="S148" s="23">
        <v>2.1070821529745043</v>
      </c>
      <c r="U148" s="5"/>
      <c r="Z148"/>
    </row>
    <row r="149" spans="1:430" x14ac:dyDescent="0.25">
      <c r="A149" s="5" t="s">
        <v>164</v>
      </c>
      <c r="B149" s="5">
        <v>6</v>
      </c>
      <c r="C149" s="5" t="s">
        <v>27</v>
      </c>
      <c r="D149" s="5" t="s">
        <v>38</v>
      </c>
      <c r="E149" s="8">
        <v>29.9</v>
      </c>
      <c r="F149" s="24">
        <v>22.6</v>
      </c>
      <c r="G149" s="24">
        <v>24.3</v>
      </c>
      <c r="H149" s="5">
        <v>112</v>
      </c>
      <c r="I149" s="50">
        <v>6.85</v>
      </c>
      <c r="J149" s="26">
        <v>269641.17720871355</v>
      </c>
      <c r="K149" s="27">
        <v>234371.98433985433</v>
      </c>
      <c r="L149" s="27">
        <v>13648.713844163967</v>
      </c>
      <c r="M149" s="27">
        <v>4999.1732998274583</v>
      </c>
      <c r="N149" s="27">
        <v>3173.9688121998638</v>
      </c>
      <c r="O149" s="27">
        <v>1637.8269617706235</v>
      </c>
      <c r="P149" s="16">
        <v>0.48433333333333328</v>
      </c>
      <c r="Q149" s="12">
        <v>0.38600000000000001</v>
      </c>
      <c r="R149" s="23">
        <v>2.552</v>
      </c>
      <c r="S149" s="23">
        <v>1.3154639175257732</v>
      </c>
      <c r="U149" s="5"/>
      <c r="Z149"/>
    </row>
    <row r="150" spans="1:430" x14ac:dyDescent="0.25">
      <c r="A150" s="5" t="s">
        <v>165</v>
      </c>
      <c r="B150" s="5">
        <v>6</v>
      </c>
      <c r="C150" s="5" t="s">
        <v>27</v>
      </c>
      <c r="D150" s="5" t="s">
        <v>38</v>
      </c>
      <c r="E150" s="8">
        <v>29.9</v>
      </c>
      <c r="F150" s="24">
        <v>23.75</v>
      </c>
      <c r="G150" s="24">
        <v>26.5</v>
      </c>
      <c r="H150" s="5">
        <v>106</v>
      </c>
      <c r="I150" s="50">
        <v>9.3000000000000007</v>
      </c>
      <c r="J150" s="26">
        <v>319961.07101500215</v>
      </c>
      <c r="K150" s="27">
        <v>290652.47272465151</v>
      </c>
      <c r="L150" s="27">
        <v>15479.369261737773</v>
      </c>
      <c r="M150" s="27">
        <v>4294.5814044512717</v>
      </c>
      <c r="N150" s="27">
        <v>2367.2230455538679</v>
      </c>
      <c r="O150" s="27">
        <v>281.21833002864065</v>
      </c>
      <c r="P150" s="16">
        <v>0.58733333333333337</v>
      </c>
      <c r="Q150" s="12">
        <v>0.4423333333333333</v>
      </c>
      <c r="R150" s="23">
        <v>7.5619999999999994</v>
      </c>
      <c r="S150" s="23">
        <v>3.5172093023255813</v>
      </c>
      <c r="U150" s="5"/>
      <c r="Z150"/>
    </row>
    <row r="151" spans="1:430" x14ac:dyDescent="0.25">
      <c r="A151" s="5" t="s">
        <v>166</v>
      </c>
      <c r="B151" s="5">
        <v>6</v>
      </c>
      <c r="C151" s="5" t="s">
        <v>27</v>
      </c>
      <c r="D151" s="5" t="s">
        <v>38</v>
      </c>
      <c r="E151" s="8">
        <v>29.9</v>
      </c>
      <c r="F151" s="24">
        <v>24.5</v>
      </c>
      <c r="G151" s="24">
        <v>27.1</v>
      </c>
      <c r="H151" s="5">
        <v>108</v>
      </c>
      <c r="I151" s="50">
        <v>8.6</v>
      </c>
      <c r="J151" s="26">
        <v>265657.04875897348</v>
      </c>
      <c r="K151" s="27">
        <v>230806.37992632593</v>
      </c>
      <c r="L151" s="27">
        <v>15148.178301906444</v>
      </c>
      <c r="M151" s="27">
        <v>4701.6825590503886</v>
      </c>
      <c r="N151" s="27">
        <v>2899.8999760676907</v>
      </c>
      <c r="O151" s="27">
        <v>129.41967717140662</v>
      </c>
      <c r="P151" s="16">
        <v>0.49400000000000005</v>
      </c>
      <c r="Q151" s="12">
        <v>0.33333333333333331</v>
      </c>
      <c r="R151" s="23">
        <v>2.0859999999999999</v>
      </c>
      <c r="S151" s="23">
        <v>1.0482412060301507</v>
      </c>
      <c r="U151" s="5"/>
      <c r="Z151"/>
    </row>
    <row r="152" spans="1:430" x14ac:dyDescent="0.25">
      <c r="A152" s="5" t="s">
        <v>167</v>
      </c>
      <c r="B152" s="5">
        <v>6</v>
      </c>
      <c r="C152" s="5" t="s">
        <v>27</v>
      </c>
      <c r="D152" s="5" t="s">
        <v>38</v>
      </c>
      <c r="E152" s="8">
        <v>29.9</v>
      </c>
      <c r="F152" s="24">
        <v>30.75</v>
      </c>
      <c r="G152" s="24">
        <v>29.8</v>
      </c>
      <c r="H152" s="5">
        <v>119</v>
      </c>
      <c r="I152" s="50">
        <v>9.1</v>
      </c>
      <c r="J152" s="26">
        <v>570408.24154440477</v>
      </c>
      <c r="K152" s="27">
        <v>503137.18854620209</v>
      </c>
      <c r="L152" s="27">
        <v>22369.719762379234</v>
      </c>
      <c r="M152" s="27">
        <v>9732.5198975703315</v>
      </c>
      <c r="N152" s="27">
        <v>5685.2321100776226</v>
      </c>
      <c r="O152" s="27">
        <v>853.53930954453153</v>
      </c>
      <c r="P152" s="16">
        <v>0.57133333333333336</v>
      </c>
      <c r="Q152" s="12">
        <v>0.41166666666666663</v>
      </c>
      <c r="R152" s="23">
        <v>3.6070000000000002</v>
      </c>
      <c r="S152" s="23">
        <v>1.2974820143884893</v>
      </c>
      <c r="U152" s="5"/>
      <c r="Z152"/>
    </row>
    <row r="153" spans="1:430" x14ac:dyDescent="0.25">
      <c r="A153" s="5" t="s">
        <v>168</v>
      </c>
      <c r="B153" s="5">
        <v>6</v>
      </c>
      <c r="C153" s="5" t="s">
        <v>27</v>
      </c>
      <c r="D153" s="5" t="s">
        <v>38</v>
      </c>
      <c r="E153" s="8">
        <v>29.9</v>
      </c>
      <c r="F153" s="24">
        <v>32.85</v>
      </c>
      <c r="G153" s="24">
        <v>28</v>
      </c>
      <c r="H153" s="5">
        <v>109</v>
      </c>
      <c r="I153" s="50">
        <v>7.5</v>
      </c>
      <c r="J153" s="26">
        <v>556463.13847890927</v>
      </c>
      <c r="K153" s="27">
        <v>479281.13125082123</v>
      </c>
      <c r="L153" s="27">
        <v>22996.789157733536</v>
      </c>
      <c r="M153" s="27">
        <v>7746.6688060473152</v>
      </c>
      <c r="N153" s="27">
        <v>4188.4057359735389</v>
      </c>
      <c r="O153" s="27">
        <v>12282.63975709948</v>
      </c>
      <c r="P153" s="16">
        <v>0.51133333333333331</v>
      </c>
      <c r="Q153" s="12">
        <v>0.40300000000000002</v>
      </c>
      <c r="R153" s="23">
        <v>6.34</v>
      </c>
      <c r="S153" s="23">
        <v>1.8430232558139534</v>
      </c>
      <c r="U153" s="5"/>
      <c r="Z153"/>
    </row>
    <row r="154" spans="1:430" x14ac:dyDescent="0.25">
      <c r="A154" s="5" t="s">
        <v>169</v>
      </c>
      <c r="B154" s="5">
        <v>6</v>
      </c>
      <c r="C154" s="5" t="s">
        <v>19</v>
      </c>
      <c r="D154" s="5" t="s">
        <v>213</v>
      </c>
      <c r="E154" s="8">
        <v>24</v>
      </c>
      <c r="F154" s="24">
        <v>27</v>
      </c>
      <c r="G154" s="24">
        <v>28.9</v>
      </c>
      <c r="H154" s="5">
        <v>103</v>
      </c>
      <c r="I154" s="50">
        <v>12.4</v>
      </c>
      <c r="J154" s="26">
        <v>384231.22288051661</v>
      </c>
      <c r="K154" s="27">
        <v>342695.34130486398</v>
      </c>
      <c r="L154" s="27">
        <v>21556.04949895851</v>
      </c>
      <c r="M154" s="27">
        <v>5548.5681273426144</v>
      </c>
      <c r="N154" s="27">
        <v>12831.263949351498</v>
      </c>
      <c r="O154" s="27">
        <v>1600</v>
      </c>
      <c r="P154" s="16">
        <v>0.64600000000000002</v>
      </c>
      <c r="Q154" s="12">
        <v>0.52800000000000002</v>
      </c>
      <c r="R154" s="23">
        <v>8.3840000000000003</v>
      </c>
      <c r="S154" s="23">
        <v>4.1098039215686279</v>
      </c>
      <c r="U154" s="5"/>
      <c r="Z154"/>
    </row>
    <row r="155" spans="1:430" x14ac:dyDescent="0.25">
      <c r="A155" s="5" t="s">
        <v>170</v>
      </c>
      <c r="B155" s="5">
        <v>6</v>
      </c>
      <c r="C155" s="5" t="s">
        <v>19</v>
      </c>
      <c r="D155" s="5" t="s">
        <v>213</v>
      </c>
      <c r="E155" s="8">
        <v>24</v>
      </c>
      <c r="F155" s="24">
        <v>25.3</v>
      </c>
      <c r="G155" s="24">
        <v>27.4</v>
      </c>
      <c r="H155" s="5">
        <v>102</v>
      </c>
      <c r="I155" s="50">
        <v>7.8</v>
      </c>
      <c r="J155" s="26">
        <v>317390.116362645</v>
      </c>
      <c r="K155" s="27">
        <v>276182.37179279875</v>
      </c>
      <c r="L155" s="27">
        <v>17592.303852915331</v>
      </c>
      <c r="M155" s="27">
        <v>3158.0747028490732</v>
      </c>
      <c r="N155" s="27">
        <v>16857.366014081806</v>
      </c>
      <c r="O155" s="27">
        <v>3600</v>
      </c>
      <c r="P155" s="16">
        <v>0.51266666666666671</v>
      </c>
      <c r="Q155" s="12">
        <v>0.40933333333333333</v>
      </c>
      <c r="R155" s="23">
        <v>6.0630000000000006</v>
      </c>
      <c r="S155" s="23">
        <v>2.6592105263157899</v>
      </c>
      <c r="U155" s="5"/>
      <c r="Z155"/>
    </row>
    <row r="156" spans="1:430" x14ac:dyDescent="0.25">
      <c r="A156" s="5" t="s">
        <v>171</v>
      </c>
      <c r="B156" s="5">
        <v>6</v>
      </c>
      <c r="C156" s="5" t="s">
        <v>15</v>
      </c>
      <c r="D156" s="5" t="s">
        <v>214</v>
      </c>
      <c r="E156" s="8">
        <v>27</v>
      </c>
      <c r="F156" s="24">
        <v>19.350000000000001</v>
      </c>
      <c r="G156" s="24">
        <v>18.899999999999999</v>
      </c>
      <c r="H156" s="5">
        <v>117</v>
      </c>
      <c r="I156" s="50">
        <v>5.0999999999999996</v>
      </c>
      <c r="J156" s="26">
        <v>168758.66197615126</v>
      </c>
      <c r="K156" s="27">
        <v>140334.28170065014</v>
      </c>
      <c r="L156" s="27">
        <v>9683.8374230488134</v>
      </c>
      <c r="M156" s="27">
        <v>4648.3051428965946</v>
      </c>
      <c r="N156" s="27">
        <v>9715.9219200820062</v>
      </c>
      <c r="O156" s="27">
        <v>4376.3157894736842</v>
      </c>
      <c r="P156" s="16">
        <v>0.57533333333333336</v>
      </c>
      <c r="Q156" s="12">
        <v>0.442</v>
      </c>
      <c r="R156" s="23">
        <v>8.4009999999999998</v>
      </c>
      <c r="S156" s="23">
        <v>4.6414364640883976</v>
      </c>
      <c r="T156" s="26">
        <v>56163.861054462948</v>
      </c>
      <c r="U156" s="29">
        <v>2128.7474103585655</v>
      </c>
      <c r="V156" s="29">
        <v>5539.3665809768636</v>
      </c>
      <c r="W156" s="29">
        <v>10352.883561643835</v>
      </c>
      <c r="X156" s="29">
        <v>17902.86350148368</v>
      </c>
      <c r="Y156" s="38">
        <v>20240</v>
      </c>
      <c r="Z156"/>
    </row>
    <row r="157" spans="1:430" x14ac:dyDescent="0.25">
      <c r="A157" s="5" t="s">
        <v>172</v>
      </c>
      <c r="B157" s="5">
        <v>6</v>
      </c>
      <c r="C157" s="5" t="s">
        <v>15</v>
      </c>
      <c r="D157" s="5" t="s">
        <v>214</v>
      </c>
      <c r="E157" s="8">
        <v>27</v>
      </c>
      <c r="F157" s="24">
        <v>21.1</v>
      </c>
      <c r="G157" s="24">
        <v>18.899999999999999</v>
      </c>
      <c r="H157" s="5">
        <v>120</v>
      </c>
      <c r="I157" s="50">
        <v>4.4000000000000004</v>
      </c>
      <c r="J157" s="26">
        <v>175341.59570518252</v>
      </c>
      <c r="K157" s="27">
        <v>142247.09039993983</v>
      </c>
      <c r="L157" s="27">
        <v>11272.938618463952</v>
      </c>
      <c r="M157" s="27">
        <v>5631.5045259533154</v>
      </c>
      <c r="N157" s="27">
        <v>12048.936155463491</v>
      </c>
      <c r="O157" s="27">
        <v>4141.1260053619308</v>
      </c>
      <c r="P157" s="16">
        <v>0.49833333333333335</v>
      </c>
      <c r="Q157" s="12">
        <v>0.35866666666666669</v>
      </c>
      <c r="R157" s="23">
        <v>3.5500000000000003</v>
      </c>
      <c r="S157" s="23">
        <v>1.7574257425742574</v>
      </c>
      <c r="T157" s="26"/>
      <c r="U157" s="27"/>
      <c r="V157" s="27"/>
      <c r="W157" s="27"/>
      <c r="X157" s="27"/>
      <c r="Z157"/>
    </row>
    <row r="158" spans="1:430" x14ac:dyDescent="0.25">
      <c r="A158" s="5" t="s">
        <v>173</v>
      </c>
      <c r="B158" s="5">
        <v>6</v>
      </c>
      <c r="C158" s="5" t="s">
        <v>15</v>
      </c>
      <c r="D158" s="5" t="s">
        <v>214</v>
      </c>
      <c r="E158" s="8">
        <v>27</v>
      </c>
      <c r="F158" s="24">
        <v>25.2</v>
      </c>
      <c r="G158" s="24">
        <v>20.6</v>
      </c>
      <c r="H158" s="5">
        <v>120</v>
      </c>
      <c r="I158" s="50">
        <v>6.3</v>
      </c>
      <c r="J158" s="26">
        <v>223859.14615370575</v>
      </c>
      <c r="K158" s="27">
        <v>187003.42882426796</v>
      </c>
      <c r="L158" s="27">
        <v>17314.638640893714</v>
      </c>
      <c r="M158" s="27">
        <v>4747.9436892063623</v>
      </c>
      <c r="N158" s="27">
        <v>12202.568961601886</v>
      </c>
      <c r="O158" s="27">
        <v>2590.566037735849</v>
      </c>
      <c r="P158" s="16">
        <v>0.4936666666666667</v>
      </c>
      <c r="Q158" s="12">
        <v>0.40933333333333333</v>
      </c>
      <c r="R158" s="23">
        <v>6.7569999999999997</v>
      </c>
      <c r="S158" s="23">
        <v>3.2023696682464453</v>
      </c>
      <c r="T158" s="26">
        <v>107360.15860327173</v>
      </c>
      <c r="U158" s="29">
        <v>4772.5407407407411</v>
      </c>
      <c r="V158" s="29">
        <v>18669.78732592033</v>
      </c>
      <c r="W158" s="29">
        <v>9929.2955715756962</v>
      </c>
      <c r="X158" s="29">
        <v>46992.534965034967</v>
      </c>
      <c r="Y158" s="38">
        <v>26996.000000000004</v>
      </c>
      <c r="Z158"/>
    </row>
    <row r="159" spans="1:430" x14ac:dyDescent="0.25">
      <c r="A159" s="5" t="s">
        <v>174</v>
      </c>
      <c r="B159" s="5">
        <v>6</v>
      </c>
      <c r="C159" s="5" t="s">
        <v>15</v>
      </c>
      <c r="D159" s="5" t="s">
        <v>214</v>
      </c>
      <c r="E159" s="8">
        <v>27</v>
      </c>
      <c r="F159" s="24">
        <v>16.3</v>
      </c>
      <c r="G159" s="24">
        <v>17</v>
      </c>
      <c r="H159" s="5">
        <v>105</v>
      </c>
      <c r="I159" s="50">
        <v>3.4</v>
      </c>
      <c r="J159" s="26">
        <v>91622.083729415535</v>
      </c>
      <c r="K159" s="27">
        <v>75863.185751182929</v>
      </c>
      <c r="L159" s="27">
        <v>5432.1240226379532</v>
      </c>
      <c r="M159" s="27">
        <v>2714.1771747416506</v>
      </c>
      <c r="N159" s="27">
        <v>6768.3014788395685</v>
      </c>
      <c r="O159" s="27">
        <v>844.29530201342288</v>
      </c>
      <c r="P159" s="16">
        <v>0.44333333333333336</v>
      </c>
      <c r="Q159" s="12">
        <v>0.40333333333333332</v>
      </c>
      <c r="R159" s="23">
        <v>1.2510000000000001</v>
      </c>
      <c r="S159" s="23">
        <v>0.80709677419354842</v>
      </c>
      <c r="T159" s="26"/>
      <c r="U159" s="27"/>
      <c r="V159" s="27"/>
      <c r="W159" s="27"/>
      <c r="X159" s="27"/>
      <c r="Z159"/>
    </row>
    <row r="160" spans="1:430" x14ac:dyDescent="0.25">
      <c r="A160" s="5" t="s">
        <v>175</v>
      </c>
      <c r="B160" s="5">
        <v>6</v>
      </c>
      <c r="C160" s="5" t="s">
        <v>17</v>
      </c>
      <c r="D160" s="5" t="s">
        <v>210</v>
      </c>
      <c r="E160" s="8">
        <v>18</v>
      </c>
      <c r="F160" s="24">
        <v>11</v>
      </c>
      <c r="G160" s="24">
        <v>12.5</v>
      </c>
      <c r="H160" s="5">
        <v>110</v>
      </c>
      <c r="I160" s="50">
        <v>3.1</v>
      </c>
      <c r="J160" s="26">
        <v>34148.064912763388</v>
      </c>
      <c r="K160" s="27">
        <v>27896.819609677965</v>
      </c>
      <c r="L160" s="27">
        <v>2716.2046567573316</v>
      </c>
      <c r="M160" s="27">
        <v>911.43227156939804</v>
      </c>
      <c r="N160" s="27">
        <v>1826.9417080920286</v>
      </c>
      <c r="O160" s="27">
        <v>796.66666666666663</v>
      </c>
      <c r="P160" s="16">
        <v>0.5116666666666666</v>
      </c>
      <c r="Q160" s="12">
        <v>0.44966666666666666</v>
      </c>
      <c r="R160" s="23">
        <v>1.212</v>
      </c>
      <c r="S160" s="23">
        <v>1.212</v>
      </c>
      <c r="T160" s="26"/>
      <c r="U160" s="27"/>
      <c r="V160" s="27"/>
      <c r="W160" s="27"/>
      <c r="X160" s="27"/>
      <c r="Z160"/>
    </row>
    <row r="161" spans="1:430" s="3" customFormat="1" x14ac:dyDescent="0.25">
      <c r="A161" s="9" t="s">
        <v>176</v>
      </c>
      <c r="B161" s="9">
        <v>6</v>
      </c>
      <c r="C161" s="9" t="s">
        <v>17</v>
      </c>
      <c r="D161" s="5" t="s">
        <v>210</v>
      </c>
      <c r="E161" s="10">
        <v>18</v>
      </c>
      <c r="F161" s="41">
        <v>14.4</v>
      </c>
      <c r="G161" s="41">
        <v>14.7</v>
      </c>
      <c r="H161" s="9">
        <v>110</v>
      </c>
      <c r="I161" s="51">
        <v>4.3</v>
      </c>
      <c r="J161" s="31">
        <v>68539.496030584865</v>
      </c>
      <c r="K161" s="35">
        <v>51882.605054679574</v>
      </c>
      <c r="L161" s="35">
        <v>4747.8116534096398</v>
      </c>
      <c r="M161" s="35">
        <v>3546.8892106062758</v>
      </c>
      <c r="N161" s="35">
        <v>6382.1901118893729</v>
      </c>
      <c r="O161" s="35">
        <v>1980</v>
      </c>
      <c r="P161" s="17">
        <v>0.55466666666666675</v>
      </c>
      <c r="Q161" s="13">
        <v>0.42666666666666669</v>
      </c>
      <c r="R161" s="41">
        <v>6.3449999999999998</v>
      </c>
      <c r="S161" s="41">
        <v>4.7</v>
      </c>
      <c r="T161" s="32"/>
      <c r="U161" s="9"/>
      <c r="V161" s="9"/>
      <c r="W161" s="9"/>
      <c r="X161" s="9"/>
      <c r="Y161" s="10"/>
      <c r="Z161" s="1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</row>
    <row r="162" spans="1:430" x14ac:dyDescent="0.25">
      <c r="A162" s="5" t="s">
        <v>177</v>
      </c>
      <c r="B162" s="5">
        <v>7</v>
      </c>
      <c r="C162" s="5" t="s">
        <v>19</v>
      </c>
      <c r="D162" s="42" t="s">
        <v>215</v>
      </c>
      <c r="E162" s="8">
        <v>37</v>
      </c>
      <c r="F162" s="24">
        <v>30.1</v>
      </c>
      <c r="G162" s="24">
        <v>30.6</v>
      </c>
      <c r="H162" s="5">
        <v>121</v>
      </c>
      <c r="I162" s="50">
        <v>9.6</v>
      </c>
      <c r="J162" s="26">
        <v>476020.76691101614</v>
      </c>
      <c r="K162" s="27">
        <v>419863.79860245768</v>
      </c>
      <c r="L162" s="27">
        <v>20492.822929185008</v>
      </c>
      <c r="M162" s="27">
        <v>10415.254471660863</v>
      </c>
      <c r="N162" s="27">
        <v>23832.620289876439</v>
      </c>
      <c r="O162" s="27">
        <v>1416.2706178361755</v>
      </c>
      <c r="P162" s="16">
        <v>0.57299999999999995</v>
      </c>
      <c r="Q162" s="12">
        <v>0.41433333333333328</v>
      </c>
      <c r="R162" s="23">
        <v>9.4030000000000005</v>
      </c>
      <c r="S162" s="23">
        <v>3.2202054794520549</v>
      </c>
      <c r="U162" s="5"/>
      <c r="Z162"/>
    </row>
    <row r="163" spans="1:430" x14ac:dyDescent="0.25">
      <c r="A163" s="5" t="s">
        <v>178</v>
      </c>
      <c r="B163" s="5">
        <v>7</v>
      </c>
      <c r="C163" s="5" t="s">
        <v>19</v>
      </c>
      <c r="D163" s="5" t="s">
        <v>215</v>
      </c>
      <c r="E163" s="8">
        <v>37</v>
      </c>
      <c r="F163" s="24">
        <v>31.9</v>
      </c>
      <c r="G163" s="24">
        <v>29.6</v>
      </c>
      <c r="H163" s="5">
        <v>121</v>
      </c>
      <c r="I163" s="50">
        <v>9.1</v>
      </c>
      <c r="J163" s="26">
        <v>502139.80252452422</v>
      </c>
      <c r="K163" s="27">
        <v>443575.07437006646</v>
      </c>
      <c r="L163" s="27">
        <v>25308.848483091235</v>
      </c>
      <c r="M163" s="27">
        <v>8529.5764996381367</v>
      </c>
      <c r="N163" s="27">
        <v>22482.707666110437</v>
      </c>
      <c r="O163" s="27">
        <v>2243.5955056179773</v>
      </c>
      <c r="P163" s="16">
        <v>0.54900000000000004</v>
      </c>
      <c r="Q163" s="12">
        <v>0.437</v>
      </c>
      <c r="R163" s="23">
        <v>9.82</v>
      </c>
      <c r="S163" s="23">
        <v>3.5071428571428571</v>
      </c>
      <c r="U163" s="5"/>
      <c r="Z163"/>
    </row>
    <row r="164" spans="1:430" x14ac:dyDescent="0.25">
      <c r="A164" s="5" t="s">
        <v>179</v>
      </c>
      <c r="B164" s="5">
        <v>7</v>
      </c>
      <c r="C164" s="5" t="s">
        <v>19</v>
      </c>
      <c r="D164" s="5" t="s">
        <v>39</v>
      </c>
      <c r="E164" s="8">
        <v>14</v>
      </c>
      <c r="F164" s="24">
        <v>44.5</v>
      </c>
      <c r="G164" s="24">
        <v>30</v>
      </c>
      <c r="H164" s="5">
        <v>140</v>
      </c>
      <c r="I164" s="50">
        <v>12</v>
      </c>
      <c r="J164" s="26">
        <v>1015124.9010648191</v>
      </c>
      <c r="K164" s="27">
        <v>850183.48989949469</v>
      </c>
      <c r="L164" s="27">
        <v>46896.721121274189</v>
      </c>
      <c r="M164" s="27">
        <v>16939.641328511458</v>
      </c>
      <c r="N164" s="27">
        <v>98622.371550184485</v>
      </c>
      <c r="O164" s="27">
        <v>2482.6771653543306</v>
      </c>
      <c r="P164" s="16">
        <v>0.56399999999999995</v>
      </c>
      <c r="Q164" s="12">
        <v>0.40399999999999997</v>
      </c>
      <c r="R164" s="23">
        <v>14.36</v>
      </c>
      <c r="S164" s="23">
        <v>4.2111436950146626</v>
      </c>
      <c r="U164" s="5"/>
      <c r="Z164"/>
    </row>
    <row r="165" spans="1:430" x14ac:dyDescent="0.25">
      <c r="A165" s="5" t="s">
        <v>180</v>
      </c>
      <c r="B165" s="5">
        <v>7</v>
      </c>
      <c r="C165" s="5" t="s">
        <v>15</v>
      </c>
      <c r="D165" s="5" t="s">
        <v>216</v>
      </c>
      <c r="E165" s="8">
        <v>21</v>
      </c>
      <c r="F165" s="24">
        <v>26</v>
      </c>
      <c r="G165" s="24">
        <v>25.4</v>
      </c>
      <c r="H165" s="5">
        <v>125</v>
      </c>
      <c r="I165" s="50">
        <v>7.8</v>
      </c>
      <c r="J165" s="26">
        <v>336160.44070231379</v>
      </c>
      <c r="K165" s="27">
        <v>265193.63370826846</v>
      </c>
      <c r="L165" s="27">
        <v>24062.955843573534</v>
      </c>
      <c r="M165" s="27">
        <v>5591.1659152473094</v>
      </c>
      <c r="N165" s="27">
        <v>37731.872684942908</v>
      </c>
      <c r="O165" s="27">
        <v>3580.8125502815769</v>
      </c>
      <c r="P165" s="16">
        <v>0.49466666666666664</v>
      </c>
      <c r="Q165" s="12">
        <v>0.43433333333333329</v>
      </c>
      <c r="R165" s="23">
        <v>4.7</v>
      </c>
      <c r="S165" s="23">
        <v>2.175925925925926</v>
      </c>
      <c r="U165" s="5"/>
      <c r="Z165"/>
    </row>
    <row r="166" spans="1:430" s="3" customFormat="1" x14ac:dyDescent="0.25">
      <c r="A166" s="9" t="s">
        <v>181</v>
      </c>
      <c r="B166" s="9">
        <v>7</v>
      </c>
      <c r="C166" s="9" t="s">
        <v>17</v>
      </c>
      <c r="D166" s="9" t="s">
        <v>210</v>
      </c>
      <c r="E166" s="10">
        <v>18</v>
      </c>
      <c r="F166" s="41">
        <v>13.4</v>
      </c>
      <c r="G166" s="41">
        <v>15</v>
      </c>
      <c r="H166" s="9">
        <v>139</v>
      </c>
      <c r="I166" s="51">
        <v>4</v>
      </c>
      <c r="J166" s="31">
        <v>53622.511734605258</v>
      </c>
      <c r="K166" s="35">
        <v>42755.722168281347</v>
      </c>
      <c r="L166" s="35">
        <v>4749.3727682235085</v>
      </c>
      <c r="M166" s="35">
        <v>2313.0348491689183</v>
      </c>
      <c r="N166" s="35">
        <v>2571.6280857968227</v>
      </c>
      <c r="O166" s="35">
        <v>1232.7538631346579</v>
      </c>
      <c r="P166" s="17">
        <v>0.60833333333333339</v>
      </c>
      <c r="Q166" s="13">
        <v>0.45800000000000002</v>
      </c>
      <c r="R166" s="41">
        <v>6.6219999999999999</v>
      </c>
      <c r="S166" s="41">
        <v>5.7086206896551728</v>
      </c>
      <c r="T166" s="32"/>
      <c r="U166" s="9"/>
      <c r="V166" s="9"/>
      <c r="W166" s="9"/>
      <c r="X166" s="9"/>
      <c r="Y166" s="10"/>
      <c r="Z166" s="11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</row>
    <row r="167" spans="1:430" x14ac:dyDescent="0.25">
      <c r="F167" s="5"/>
      <c r="K167" s="5"/>
      <c r="U167" s="5"/>
      <c r="Z167"/>
    </row>
    <row r="168" spans="1:430" x14ac:dyDescent="0.25">
      <c r="F168" s="5"/>
      <c r="K168" s="5"/>
      <c r="U168" s="5"/>
      <c r="Z168"/>
    </row>
    <row r="169" spans="1:430" x14ac:dyDescent="0.25">
      <c r="F169" s="5"/>
      <c r="K169" s="5"/>
      <c r="U169" s="5"/>
      <c r="Z169"/>
    </row>
    <row r="170" spans="1:430" x14ac:dyDescent="0.25">
      <c r="F170" s="5"/>
      <c r="K170" s="5"/>
      <c r="U170" s="5"/>
      <c r="Z170"/>
    </row>
    <row r="171" spans="1:430" x14ac:dyDescent="0.25">
      <c r="F171" s="5"/>
      <c r="K171" s="5"/>
      <c r="U171" s="5"/>
      <c r="Z171"/>
    </row>
    <row r="172" spans="1:430" x14ac:dyDescent="0.25">
      <c r="F172" s="5"/>
      <c r="K172" s="5"/>
      <c r="U172" s="5"/>
      <c r="Z172"/>
    </row>
    <row r="173" spans="1:430" x14ac:dyDescent="0.25">
      <c r="F173" s="5"/>
      <c r="K173" s="5"/>
      <c r="U173" s="5"/>
      <c r="Z173"/>
    </row>
    <row r="174" spans="1:430" x14ac:dyDescent="0.25">
      <c r="F174" s="5"/>
      <c r="K174" s="5"/>
      <c r="U174" s="5"/>
      <c r="Z174"/>
    </row>
    <row r="175" spans="1:430" x14ac:dyDescent="0.25">
      <c r="F175" s="5"/>
      <c r="K175" s="5"/>
      <c r="U175" s="5"/>
      <c r="Z175"/>
    </row>
    <row r="176" spans="1:430" x14ac:dyDescent="0.25">
      <c r="F176" s="5"/>
      <c r="K176" s="5"/>
      <c r="U176" s="5"/>
      <c r="Z176"/>
    </row>
    <row r="177" spans="6:26" x14ac:dyDescent="0.25">
      <c r="F177" s="5"/>
      <c r="K177" s="5"/>
      <c r="U177" s="5"/>
      <c r="Z177"/>
    </row>
    <row r="178" spans="6:26" x14ac:dyDescent="0.25">
      <c r="F178" s="5"/>
      <c r="K178" s="5"/>
      <c r="U178" s="5"/>
      <c r="Z178"/>
    </row>
    <row r="179" spans="6:26" x14ac:dyDescent="0.25">
      <c r="F179" s="5"/>
      <c r="K179" s="5"/>
      <c r="U179" s="5"/>
      <c r="Z179"/>
    </row>
    <row r="180" spans="6:26" x14ac:dyDescent="0.25">
      <c r="F180" s="5"/>
      <c r="K180" s="5"/>
      <c r="U180" s="5"/>
      <c r="Z180"/>
    </row>
    <row r="181" spans="6:26" x14ac:dyDescent="0.25">
      <c r="F181" s="5"/>
      <c r="K181" s="5"/>
      <c r="U181" s="5"/>
      <c r="Z181"/>
    </row>
    <row r="182" spans="6:26" x14ac:dyDescent="0.25">
      <c r="F182" s="5"/>
      <c r="K182" s="5"/>
      <c r="U182" s="5"/>
      <c r="Z182"/>
    </row>
    <row r="183" spans="6:26" x14ac:dyDescent="0.25">
      <c r="F183" s="5"/>
      <c r="K183" s="5"/>
      <c r="U183" s="5"/>
      <c r="Z183"/>
    </row>
    <row r="184" spans="6:26" x14ac:dyDescent="0.25">
      <c r="F184" s="5"/>
      <c r="K184" s="5"/>
      <c r="U184" s="5"/>
      <c r="Z184"/>
    </row>
    <row r="185" spans="6:26" x14ac:dyDescent="0.25">
      <c r="F185" s="5"/>
      <c r="K185" s="5"/>
      <c r="U185" s="5"/>
      <c r="Z185"/>
    </row>
    <row r="186" spans="6:26" x14ac:dyDescent="0.25">
      <c r="F186" s="5"/>
      <c r="K186" s="5"/>
      <c r="U186" s="5"/>
      <c r="Z186"/>
    </row>
    <row r="187" spans="6:26" x14ac:dyDescent="0.25">
      <c r="F187" s="5"/>
      <c r="K187" s="5"/>
      <c r="U187" s="5"/>
      <c r="Z187"/>
    </row>
    <row r="188" spans="6:26" x14ac:dyDescent="0.25">
      <c r="F188" s="5"/>
      <c r="K188" s="5"/>
      <c r="U188" s="5"/>
      <c r="Z188"/>
    </row>
    <row r="189" spans="6:26" x14ac:dyDescent="0.25">
      <c r="F189" s="5"/>
      <c r="K189" s="5"/>
      <c r="U189" s="5"/>
      <c r="Z189"/>
    </row>
    <row r="190" spans="6:26" x14ac:dyDescent="0.25">
      <c r="F190" s="5"/>
      <c r="K190" s="5"/>
      <c r="U190" s="5"/>
      <c r="Z190"/>
    </row>
    <row r="191" spans="6:26" x14ac:dyDescent="0.25">
      <c r="F191" s="5"/>
      <c r="K191" s="5"/>
      <c r="U191" s="5"/>
      <c r="Z191"/>
    </row>
    <row r="192" spans="6:26" x14ac:dyDescent="0.25">
      <c r="F192" s="5"/>
      <c r="K192" s="5"/>
      <c r="U192" s="5"/>
      <c r="Z192"/>
    </row>
    <row r="193" spans="6:26" x14ac:dyDescent="0.25">
      <c r="F193" s="5"/>
      <c r="K193" s="5"/>
      <c r="U193" s="5"/>
      <c r="Z193"/>
    </row>
    <row r="194" spans="6:26" x14ac:dyDescent="0.25">
      <c r="F194" s="5"/>
      <c r="K194" s="5"/>
      <c r="U194" s="5"/>
      <c r="Z194"/>
    </row>
    <row r="195" spans="6:26" x14ac:dyDescent="0.25">
      <c r="F195" s="5"/>
      <c r="K195" s="5"/>
      <c r="U195" s="5"/>
      <c r="Z195"/>
    </row>
    <row r="196" spans="6:26" x14ac:dyDescent="0.25">
      <c r="F196" s="5"/>
      <c r="K196" s="5"/>
      <c r="U196" s="5"/>
      <c r="Z196"/>
    </row>
    <row r="197" spans="6:26" x14ac:dyDescent="0.25">
      <c r="F197" s="5"/>
      <c r="K197" s="5"/>
      <c r="U197" s="5"/>
      <c r="Z197"/>
    </row>
    <row r="198" spans="6:26" x14ac:dyDescent="0.25">
      <c r="F198" s="5"/>
      <c r="K198" s="5"/>
      <c r="U198" s="5"/>
      <c r="Z198"/>
    </row>
    <row r="199" spans="6:26" x14ac:dyDescent="0.25">
      <c r="F199" s="5"/>
      <c r="K199" s="5"/>
      <c r="U199" s="5"/>
      <c r="Z199"/>
    </row>
    <row r="200" spans="6:26" x14ac:dyDescent="0.25">
      <c r="F200" s="5"/>
      <c r="K200" s="5"/>
      <c r="U200" s="5"/>
      <c r="Z200"/>
    </row>
    <row r="201" spans="6:26" x14ac:dyDescent="0.25">
      <c r="F201" s="5"/>
      <c r="K201" s="5"/>
      <c r="U201" s="5"/>
      <c r="Z201"/>
    </row>
    <row r="202" spans="6:26" x14ac:dyDescent="0.25">
      <c r="F202" s="5"/>
      <c r="K202" s="5"/>
      <c r="U202" s="5"/>
      <c r="Z202"/>
    </row>
    <row r="203" spans="6:26" x14ac:dyDescent="0.25">
      <c r="F203" s="5"/>
      <c r="K203" s="5"/>
      <c r="U203" s="5"/>
      <c r="Z203"/>
    </row>
    <row r="204" spans="6:26" x14ac:dyDescent="0.25">
      <c r="F204" s="5"/>
      <c r="K204" s="5"/>
      <c r="U204" s="5"/>
      <c r="Z204"/>
    </row>
    <row r="205" spans="6:26" x14ac:dyDescent="0.25">
      <c r="F205" s="5"/>
      <c r="K205" s="5"/>
      <c r="U205" s="5"/>
      <c r="Z205"/>
    </row>
    <row r="206" spans="6:26" x14ac:dyDescent="0.25">
      <c r="F206" s="5"/>
      <c r="K206" s="5"/>
      <c r="U206" s="5"/>
      <c r="Z206"/>
    </row>
    <row r="207" spans="6:26" x14ac:dyDescent="0.25">
      <c r="F207" s="5"/>
      <c r="K207" s="5"/>
      <c r="U207" s="5"/>
      <c r="Z207"/>
    </row>
    <row r="208" spans="6:26" x14ac:dyDescent="0.25">
      <c r="F208" s="5"/>
      <c r="K208" s="5"/>
      <c r="U208" s="5"/>
      <c r="Z208"/>
    </row>
    <row r="209" spans="6:26" x14ac:dyDescent="0.25">
      <c r="F209" s="5"/>
      <c r="K209" s="5"/>
      <c r="U209" s="5"/>
      <c r="Z209"/>
    </row>
    <row r="210" spans="6:26" x14ac:dyDescent="0.25">
      <c r="F210" s="5"/>
      <c r="K210" s="5"/>
      <c r="U210" s="5"/>
      <c r="Z210"/>
    </row>
    <row r="211" spans="6:26" x14ac:dyDescent="0.25">
      <c r="F211" s="5"/>
      <c r="K211" s="5"/>
      <c r="U211" s="5"/>
      <c r="Z211"/>
    </row>
    <row r="212" spans="6:26" x14ac:dyDescent="0.25">
      <c r="F212" s="5"/>
      <c r="K212" s="5"/>
      <c r="U212" s="5"/>
      <c r="Z212"/>
    </row>
    <row r="213" spans="6:26" x14ac:dyDescent="0.25">
      <c r="F213" s="5"/>
      <c r="K213" s="5"/>
      <c r="U213" s="5"/>
      <c r="Z213"/>
    </row>
    <row r="214" spans="6:26" x14ac:dyDescent="0.25">
      <c r="F214" s="5"/>
      <c r="K214" s="5"/>
      <c r="U214" s="5"/>
      <c r="Z214"/>
    </row>
    <row r="215" spans="6:26" x14ac:dyDescent="0.25">
      <c r="F215" s="5"/>
      <c r="K215" s="5"/>
      <c r="U215" s="5"/>
      <c r="Z215"/>
    </row>
    <row r="216" spans="6:26" x14ac:dyDescent="0.25">
      <c r="F216" s="5"/>
      <c r="K216" s="5"/>
      <c r="U216" s="5"/>
      <c r="Z216"/>
    </row>
    <row r="217" spans="6:26" x14ac:dyDescent="0.25">
      <c r="F217" s="5"/>
      <c r="K217" s="5"/>
      <c r="U217" s="5"/>
      <c r="Z217"/>
    </row>
    <row r="218" spans="6:26" x14ac:dyDescent="0.25">
      <c r="F218" s="5"/>
      <c r="K218" s="5"/>
      <c r="U218" s="5"/>
      <c r="Z218"/>
    </row>
    <row r="219" spans="6:26" x14ac:dyDescent="0.25">
      <c r="F219" s="5"/>
      <c r="K219" s="5"/>
      <c r="U219" s="5"/>
      <c r="Z219"/>
    </row>
    <row r="220" spans="6:26" x14ac:dyDescent="0.25">
      <c r="F220" s="5"/>
      <c r="K220" s="5"/>
      <c r="U220" s="5"/>
      <c r="Z220"/>
    </row>
    <row r="221" spans="6:26" x14ac:dyDescent="0.25">
      <c r="F221" s="5"/>
      <c r="K221" s="5"/>
      <c r="U221" s="5"/>
      <c r="Z221"/>
    </row>
    <row r="222" spans="6:26" x14ac:dyDescent="0.25">
      <c r="F222" s="5"/>
      <c r="K222" s="5"/>
      <c r="U222" s="5"/>
      <c r="Z222"/>
    </row>
    <row r="223" spans="6:26" x14ac:dyDescent="0.25">
      <c r="F223" s="5"/>
      <c r="K223" s="5"/>
      <c r="U223" s="5"/>
      <c r="Z223"/>
    </row>
    <row r="224" spans="6:26" x14ac:dyDescent="0.25">
      <c r="F224" s="5"/>
      <c r="K224" s="5"/>
      <c r="U224" s="5"/>
      <c r="Z224"/>
    </row>
    <row r="225" spans="6:26" x14ac:dyDescent="0.25">
      <c r="F225" s="5"/>
      <c r="K225" s="5"/>
      <c r="U225" s="5"/>
      <c r="Z225"/>
    </row>
    <row r="226" spans="6:26" x14ac:dyDescent="0.25">
      <c r="F226" s="5"/>
      <c r="K226" s="5"/>
      <c r="U226" s="5"/>
      <c r="Z226"/>
    </row>
    <row r="227" spans="6:26" x14ac:dyDescent="0.25">
      <c r="F227" s="5"/>
      <c r="K227" s="5"/>
      <c r="U227" s="5"/>
      <c r="Z227"/>
    </row>
    <row r="228" spans="6:26" x14ac:dyDescent="0.25">
      <c r="F228" s="5"/>
      <c r="K228" s="5"/>
      <c r="U228" s="5"/>
      <c r="Z228"/>
    </row>
    <row r="229" spans="6:26" x14ac:dyDescent="0.25">
      <c r="F229" s="5"/>
      <c r="K229" s="5"/>
      <c r="U229" s="5"/>
      <c r="Z229"/>
    </row>
    <row r="230" spans="6:26" x14ac:dyDescent="0.25">
      <c r="F230" s="5"/>
      <c r="K230" s="5"/>
      <c r="U230" s="5"/>
      <c r="Z230"/>
    </row>
    <row r="231" spans="6:26" x14ac:dyDescent="0.25">
      <c r="F231" s="5"/>
      <c r="K231" s="5"/>
      <c r="U231" s="5"/>
      <c r="Z231"/>
    </row>
    <row r="232" spans="6:26" x14ac:dyDescent="0.25">
      <c r="F232" s="5"/>
      <c r="K232" s="5"/>
      <c r="U232" s="5"/>
      <c r="Z232"/>
    </row>
    <row r="233" spans="6:26" x14ac:dyDescent="0.25">
      <c r="F233" s="5"/>
      <c r="K233" s="5"/>
      <c r="U233" s="5"/>
      <c r="Z233"/>
    </row>
    <row r="234" spans="6:26" x14ac:dyDescent="0.25">
      <c r="F234" s="5"/>
      <c r="K234" s="5"/>
      <c r="U234" s="5"/>
      <c r="Z234"/>
    </row>
    <row r="235" spans="6:26" x14ac:dyDescent="0.25">
      <c r="F235" s="5"/>
      <c r="K235" s="5"/>
      <c r="U235" s="5"/>
      <c r="Z235"/>
    </row>
    <row r="236" spans="6:26" x14ac:dyDescent="0.25">
      <c r="F236" s="5"/>
      <c r="K236" s="5"/>
      <c r="U236" s="5"/>
      <c r="Z236"/>
    </row>
    <row r="237" spans="6:26" x14ac:dyDescent="0.25">
      <c r="F237" s="5"/>
      <c r="K237" s="5"/>
      <c r="U237" s="5"/>
      <c r="Z237"/>
    </row>
    <row r="238" spans="6:26" x14ac:dyDescent="0.25">
      <c r="F238" s="5"/>
      <c r="K238" s="5"/>
      <c r="U238" s="5"/>
      <c r="Z238"/>
    </row>
    <row r="239" spans="6:26" x14ac:dyDescent="0.25">
      <c r="F239" s="5"/>
      <c r="K239" s="5"/>
      <c r="U239" s="5"/>
      <c r="Z239"/>
    </row>
    <row r="240" spans="6:26" x14ac:dyDescent="0.25">
      <c r="F240" s="5"/>
      <c r="K240" s="5"/>
      <c r="U240" s="5"/>
      <c r="Z240"/>
    </row>
    <row r="241" spans="6:26" x14ac:dyDescent="0.25">
      <c r="F241" s="5"/>
      <c r="K241" s="5"/>
      <c r="U241" s="5"/>
      <c r="Z241"/>
    </row>
    <row r="242" spans="6:26" x14ac:dyDescent="0.25">
      <c r="F242" s="5"/>
      <c r="K242" s="5"/>
      <c r="U242" s="5"/>
      <c r="Z242"/>
    </row>
    <row r="243" spans="6:26" x14ac:dyDescent="0.25">
      <c r="F243" s="5"/>
      <c r="K243" s="5"/>
      <c r="U243" s="5"/>
      <c r="Z243"/>
    </row>
    <row r="244" spans="6:26" x14ac:dyDescent="0.25">
      <c r="F244" s="5"/>
      <c r="K244" s="5"/>
      <c r="U244" s="5"/>
      <c r="Z244"/>
    </row>
    <row r="245" spans="6:26" x14ac:dyDescent="0.25">
      <c r="F245" s="5"/>
      <c r="K245" s="5"/>
      <c r="U245" s="5"/>
      <c r="Z245"/>
    </row>
    <row r="246" spans="6:26" x14ac:dyDescent="0.25">
      <c r="F246" s="5"/>
      <c r="K246" s="5"/>
      <c r="U246" s="5"/>
      <c r="Z246"/>
    </row>
    <row r="247" spans="6:26" x14ac:dyDescent="0.25">
      <c r="F247" s="5"/>
      <c r="K247" s="5"/>
      <c r="U247" s="5"/>
      <c r="Z247"/>
    </row>
    <row r="248" spans="6:26" x14ac:dyDescent="0.25">
      <c r="F248" s="5"/>
      <c r="K248" s="5"/>
      <c r="U248" s="5"/>
      <c r="Z248"/>
    </row>
    <row r="249" spans="6:26" x14ac:dyDescent="0.25">
      <c r="F249" s="5"/>
      <c r="K249" s="5"/>
      <c r="U249" s="5"/>
      <c r="Z249"/>
    </row>
    <row r="250" spans="6:26" x14ac:dyDescent="0.25">
      <c r="F250" s="5"/>
      <c r="K250" s="5"/>
      <c r="U250" s="5"/>
      <c r="Z250"/>
    </row>
    <row r="251" spans="6:26" x14ac:dyDescent="0.25">
      <c r="F251" s="5"/>
      <c r="K251" s="5"/>
      <c r="U251" s="5"/>
      <c r="Z251"/>
    </row>
    <row r="252" spans="6:26" x14ac:dyDescent="0.25">
      <c r="F252" s="5"/>
      <c r="K252" s="5"/>
      <c r="U252" s="5"/>
      <c r="Z252"/>
    </row>
    <row r="253" spans="6:26" x14ac:dyDescent="0.25">
      <c r="F253" s="5"/>
      <c r="K253" s="5"/>
      <c r="U253" s="5"/>
      <c r="Z253"/>
    </row>
    <row r="254" spans="6:26" x14ac:dyDescent="0.25">
      <c r="F254" s="5"/>
      <c r="K254" s="5"/>
      <c r="U254" s="5"/>
      <c r="Z254"/>
    </row>
    <row r="255" spans="6:26" x14ac:dyDescent="0.25">
      <c r="F255" s="5"/>
      <c r="K255" s="5"/>
      <c r="U255" s="5"/>
      <c r="Z255"/>
    </row>
    <row r="256" spans="6:26" x14ac:dyDescent="0.25">
      <c r="F256" s="5"/>
      <c r="K256" s="5"/>
      <c r="U256" s="5"/>
      <c r="Z256"/>
    </row>
    <row r="257" spans="6:26" x14ac:dyDescent="0.25">
      <c r="F257" s="5"/>
      <c r="K257" s="5"/>
      <c r="U257" s="5"/>
      <c r="Z257"/>
    </row>
    <row r="258" spans="6:26" x14ac:dyDescent="0.25">
      <c r="F258" s="5"/>
      <c r="K258" s="5"/>
      <c r="U258" s="5"/>
      <c r="Z258"/>
    </row>
    <row r="259" spans="6:26" x14ac:dyDescent="0.25">
      <c r="F259" s="5"/>
      <c r="K259" s="5"/>
      <c r="U259" s="5"/>
      <c r="Z259"/>
    </row>
    <row r="260" spans="6:26" x14ac:dyDescent="0.25">
      <c r="F260" s="5"/>
      <c r="K260" s="5"/>
      <c r="U260" s="5"/>
      <c r="Z260"/>
    </row>
    <row r="261" spans="6:26" x14ac:dyDescent="0.25">
      <c r="F261" s="5"/>
      <c r="K261" s="5"/>
      <c r="U261" s="5"/>
      <c r="Z261"/>
    </row>
    <row r="262" spans="6:26" x14ac:dyDescent="0.25">
      <c r="F262" s="5"/>
      <c r="K262" s="5"/>
      <c r="U262" s="5"/>
      <c r="Z262"/>
    </row>
    <row r="263" spans="6:26" x14ac:dyDescent="0.25">
      <c r="F263" s="5"/>
      <c r="K263" s="5"/>
      <c r="U263" s="5"/>
      <c r="Z263"/>
    </row>
    <row r="264" spans="6:26" x14ac:dyDescent="0.25">
      <c r="F264" s="5"/>
      <c r="K264" s="5"/>
      <c r="U264" s="5"/>
      <c r="Z264"/>
    </row>
    <row r="265" spans="6:26" x14ac:dyDescent="0.25">
      <c r="F265" s="5"/>
      <c r="K265" s="5"/>
      <c r="U265" s="5"/>
      <c r="Z265"/>
    </row>
    <row r="266" spans="6:26" x14ac:dyDescent="0.25">
      <c r="F266" s="5"/>
      <c r="K266" s="5"/>
      <c r="U266" s="5"/>
      <c r="Z266"/>
    </row>
    <row r="267" spans="6:26" x14ac:dyDescent="0.25">
      <c r="F267" s="5"/>
      <c r="K267" s="5"/>
      <c r="U267" s="5"/>
      <c r="Z267"/>
    </row>
    <row r="268" spans="6:26" x14ac:dyDescent="0.25">
      <c r="F268" s="5"/>
      <c r="K268" s="5"/>
      <c r="U268" s="5"/>
      <c r="Z268"/>
    </row>
    <row r="269" spans="6:26" x14ac:dyDescent="0.25">
      <c r="F269" s="5"/>
      <c r="K269" s="5"/>
      <c r="U269" s="5"/>
      <c r="Z269"/>
    </row>
    <row r="270" spans="6:26" x14ac:dyDescent="0.25">
      <c r="F270" s="5"/>
      <c r="K270" s="5"/>
      <c r="U270" s="5"/>
      <c r="Z270"/>
    </row>
    <row r="271" spans="6:26" x14ac:dyDescent="0.25">
      <c r="F271" s="5"/>
      <c r="K271" s="5"/>
      <c r="U271" s="5"/>
      <c r="Z271"/>
    </row>
    <row r="272" spans="6:26" x14ac:dyDescent="0.25">
      <c r="F272" s="5"/>
      <c r="K272" s="5"/>
      <c r="U272" s="5"/>
      <c r="Z272"/>
    </row>
    <row r="273" spans="6:26" x14ac:dyDescent="0.25">
      <c r="F273" s="5"/>
      <c r="K273" s="5"/>
      <c r="U273" s="5"/>
      <c r="Z273"/>
    </row>
    <row r="274" spans="6:26" x14ac:dyDescent="0.25">
      <c r="F274" s="5"/>
      <c r="K274" s="5"/>
      <c r="U274" s="5"/>
      <c r="Z274"/>
    </row>
    <row r="275" spans="6:26" x14ac:dyDescent="0.25">
      <c r="F275" s="5"/>
      <c r="K275" s="5"/>
      <c r="U275" s="5"/>
      <c r="Z275"/>
    </row>
    <row r="276" spans="6:26" x14ac:dyDescent="0.25">
      <c r="F276" s="5"/>
      <c r="K276" s="5"/>
      <c r="U276" s="5"/>
      <c r="Z276"/>
    </row>
    <row r="277" spans="6:26" x14ac:dyDescent="0.25">
      <c r="F277" s="5"/>
      <c r="K277" s="5"/>
      <c r="U277" s="5"/>
      <c r="Z277"/>
    </row>
    <row r="278" spans="6:26" x14ac:dyDescent="0.25">
      <c r="F278" s="5"/>
      <c r="K278" s="5"/>
      <c r="U278" s="5"/>
      <c r="Z278"/>
    </row>
    <row r="279" spans="6:26" x14ac:dyDescent="0.25">
      <c r="F279" s="5"/>
      <c r="K279" s="5"/>
      <c r="U279" s="5"/>
      <c r="Z279"/>
    </row>
    <row r="280" spans="6:26" x14ac:dyDescent="0.25">
      <c r="F280" s="5"/>
      <c r="K280" s="5"/>
      <c r="U280" s="5"/>
      <c r="Z280"/>
    </row>
    <row r="281" spans="6:26" x14ac:dyDescent="0.25">
      <c r="F281" s="5"/>
      <c r="K281" s="5"/>
      <c r="U281" s="5"/>
      <c r="Z281"/>
    </row>
    <row r="282" spans="6:26" x14ac:dyDescent="0.25">
      <c r="F282" s="5"/>
      <c r="K282" s="5"/>
      <c r="U282" s="5"/>
      <c r="Z282"/>
    </row>
    <row r="283" spans="6:26" x14ac:dyDescent="0.25">
      <c r="F283" s="5"/>
      <c r="K283" s="5"/>
      <c r="U283" s="5"/>
      <c r="Z283"/>
    </row>
    <row r="284" spans="6:26" x14ac:dyDescent="0.25">
      <c r="F284" s="5"/>
      <c r="K284" s="5"/>
      <c r="U284" s="5"/>
      <c r="Z284"/>
    </row>
    <row r="285" spans="6:26" x14ac:dyDescent="0.25">
      <c r="F285" s="5"/>
      <c r="K285" s="5"/>
      <c r="U285" s="5"/>
      <c r="Z285"/>
    </row>
    <row r="286" spans="6:26" x14ac:dyDescent="0.25">
      <c r="F286" s="5"/>
      <c r="K286" s="5"/>
      <c r="U286" s="5"/>
      <c r="Z286"/>
    </row>
    <row r="287" spans="6:26" x14ac:dyDescent="0.25">
      <c r="F287" s="5"/>
      <c r="K287" s="5"/>
      <c r="U287" s="5"/>
      <c r="Z287"/>
    </row>
    <row r="288" spans="6:26" x14ac:dyDescent="0.25">
      <c r="F288" s="5"/>
      <c r="K288" s="5"/>
      <c r="U288" s="5"/>
      <c r="Z288"/>
    </row>
    <row r="289" spans="6:26" x14ac:dyDescent="0.25">
      <c r="F289" s="5"/>
      <c r="K289" s="5"/>
      <c r="U289" s="5"/>
      <c r="Z289"/>
    </row>
    <row r="290" spans="6:26" x14ac:dyDescent="0.25">
      <c r="F290" s="5"/>
      <c r="K290" s="5"/>
      <c r="U290" s="5"/>
      <c r="Z290"/>
    </row>
    <row r="291" spans="6:26" x14ac:dyDescent="0.25">
      <c r="F291" s="5"/>
      <c r="K291" s="5"/>
      <c r="U291" s="5"/>
      <c r="Z291"/>
    </row>
    <row r="292" spans="6:26" x14ac:dyDescent="0.25">
      <c r="F292" s="5"/>
      <c r="K292" s="5"/>
      <c r="U292" s="5"/>
      <c r="Z292"/>
    </row>
    <row r="293" spans="6:26" x14ac:dyDescent="0.25">
      <c r="F293" s="5"/>
      <c r="K293" s="5"/>
      <c r="U293" s="5"/>
      <c r="Z293"/>
    </row>
    <row r="294" spans="6:26" x14ac:dyDescent="0.25">
      <c r="F294" s="5"/>
      <c r="K294" s="5"/>
      <c r="U294" s="5"/>
      <c r="Z294"/>
    </row>
    <row r="295" spans="6:26" x14ac:dyDescent="0.25">
      <c r="F295" s="5"/>
      <c r="K295" s="5"/>
      <c r="U295" s="5"/>
      <c r="Z295"/>
    </row>
    <row r="296" spans="6:26" x14ac:dyDescent="0.25">
      <c r="F296" s="5"/>
      <c r="K296" s="5"/>
      <c r="U296" s="5"/>
      <c r="Z296"/>
    </row>
    <row r="297" spans="6:26" x14ac:dyDescent="0.25">
      <c r="F297" s="5"/>
      <c r="K297" s="5"/>
      <c r="U297" s="5"/>
      <c r="Z297"/>
    </row>
    <row r="298" spans="6:26" x14ac:dyDescent="0.25">
      <c r="F298" s="5"/>
      <c r="K298" s="5"/>
      <c r="U298" s="5"/>
      <c r="Z298"/>
    </row>
    <row r="299" spans="6:26" x14ac:dyDescent="0.25">
      <c r="F299" s="5"/>
      <c r="K299" s="5"/>
      <c r="U299" s="5"/>
      <c r="Z299"/>
    </row>
    <row r="300" spans="6:26" x14ac:dyDescent="0.25">
      <c r="F300" s="5"/>
      <c r="K300" s="5"/>
      <c r="U300" s="5"/>
      <c r="Z300"/>
    </row>
    <row r="301" spans="6:26" x14ac:dyDescent="0.25">
      <c r="F301" s="5"/>
      <c r="K301" s="5"/>
      <c r="U301" s="5"/>
      <c r="Z301"/>
    </row>
    <row r="302" spans="6:26" x14ac:dyDescent="0.25">
      <c r="F302" s="5"/>
      <c r="K302" s="5"/>
      <c r="U302" s="5"/>
      <c r="Z302"/>
    </row>
    <row r="303" spans="6:26" x14ac:dyDescent="0.25">
      <c r="F303" s="5"/>
      <c r="K303" s="5"/>
      <c r="U303" s="5"/>
      <c r="Z303"/>
    </row>
    <row r="304" spans="6:26" x14ac:dyDescent="0.25">
      <c r="F304" s="5"/>
      <c r="K304" s="5"/>
      <c r="U304" s="5"/>
      <c r="Z304"/>
    </row>
    <row r="305" spans="6:26" x14ac:dyDescent="0.25">
      <c r="F305" s="5"/>
      <c r="K305" s="5"/>
      <c r="U305" s="5"/>
      <c r="Z305"/>
    </row>
    <row r="306" spans="6:26" x14ac:dyDescent="0.25">
      <c r="F306" s="5"/>
      <c r="K306" s="5"/>
      <c r="U306" s="5"/>
      <c r="Z306"/>
    </row>
    <row r="307" spans="6:26" x14ac:dyDescent="0.25">
      <c r="F307" s="5"/>
      <c r="K307" s="5"/>
      <c r="U307" s="5"/>
      <c r="Z307"/>
    </row>
    <row r="308" spans="6:26" x14ac:dyDescent="0.25">
      <c r="F308" s="5"/>
      <c r="K308" s="5"/>
      <c r="U308" s="5"/>
      <c r="Z308"/>
    </row>
    <row r="309" spans="6:26" x14ac:dyDescent="0.25">
      <c r="F309" s="5"/>
      <c r="K309" s="5"/>
      <c r="U309" s="5"/>
      <c r="Z309"/>
    </row>
    <row r="310" spans="6:26" x14ac:dyDescent="0.25">
      <c r="F310" s="5"/>
      <c r="K310" s="5"/>
      <c r="U310" s="5"/>
      <c r="Z310"/>
    </row>
    <row r="311" spans="6:26" x14ac:dyDescent="0.25">
      <c r="F311" s="5"/>
      <c r="K311" s="5"/>
      <c r="U311" s="5"/>
      <c r="Z311"/>
    </row>
    <row r="312" spans="6:26" x14ac:dyDescent="0.25">
      <c r="F312" s="5"/>
      <c r="K312" s="5"/>
      <c r="U312" s="5"/>
      <c r="Z312"/>
    </row>
    <row r="313" spans="6:26" x14ac:dyDescent="0.25">
      <c r="F313" s="5"/>
      <c r="K313" s="5"/>
      <c r="U313" s="5"/>
      <c r="Z313"/>
    </row>
    <row r="314" spans="6:26" x14ac:dyDescent="0.25">
      <c r="F314" s="5"/>
      <c r="K314" s="5"/>
      <c r="U314" s="5"/>
      <c r="Z314"/>
    </row>
    <row r="315" spans="6:26" x14ac:dyDescent="0.25">
      <c r="F315" s="5"/>
      <c r="K315" s="5"/>
      <c r="U315" s="5"/>
      <c r="Z315"/>
    </row>
    <row r="316" spans="6:26" x14ac:dyDescent="0.25">
      <c r="F316" s="5"/>
      <c r="K316" s="5"/>
      <c r="U316" s="5"/>
      <c r="Z316"/>
    </row>
    <row r="317" spans="6:26" x14ac:dyDescent="0.25">
      <c r="F317" s="5"/>
      <c r="K317" s="5"/>
      <c r="U317" s="5"/>
      <c r="Z317"/>
    </row>
    <row r="318" spans="6:26" x14ac:dyDescent="0.25">
      <c r="F318" s="5"/>
      <c r="K318" s="5"/>
      <c r="U318" s="5"/>
      <c r="Z318"/>
    </row>
    <row r="319" spans="6:26" x14ac:dyDescent="0.25">
      <c r="F319" s="5"/>
      <c r="K319" s="5"/>
      <c r="U319" s="5"/>
      <c r="Z319"/>
    </row>
    <row r="320" spans="6:26" x14ac:dyDescent="0.25">
      <c r="F320" s="5"/>
      <c r="K320" s="5"/>
      <c r="U320" s="5"/>
      <c r="Z320"/>
    </row>
    <row r="321" spans="6:26" x14ac:dyDescent="0.25">
      <c r="F321" s="5"/>
      <c r="K321" s="5"/>
      <c r="U321" s="5"/>
      <c r="Z321"/>
    </row>
    <row r="322" spans="6:26" x14ac:dyDescent="0.25">
      <c r="F322" s="5"/>
      <c r="K322" s="5"/>
      <c r="U322" s="5"/>
      <c r="Z322"/>
    </row>
    <row r="323" spans="6:26" x14ac:dyDescent="0.25">
      <c r="F323" s="5"/>
      <c r="K323" s="5"/>
      <c r="U323" s="5"/>
      <c r="Z323"/>
    </row>
    <row r="324" spans="6:26" x14ac:dyDescent="0.25">
      <c r="F324" s="5"/>
      <c r="K324" s="5"/>
      <c r="U324" s="5"/>
      <c r="Z324"/>
    </row>
    <row r="325" spans="6:26" x14ac:dyDescent="0.25">
      <c r="F325" s="5"/>
      <c r="K325" s="5"/>
      <c r="U325" s="5"/>
      <c r="Z325"/>
    </row>
    <row r="326" spans="6:26" x14ac:dyDescent="0.25">
      <c r="F326" s="5"/>
      <c r="K326" s="5"/>
      <c r="U326" s="5"/>
      <c r="Z326"/>
    </row>
    <row r="327" spans="6:26" x14ac:dyDescent="0.25">
      <c r="F327" s="5"/>
      <c r="K327" s="5"/>
      <c r="U327" s="5"/>
      <c r="Z327"/>
    </row>
    <row r="328" spans="6:26" x14ac:dyDescent="0.25">
      <c r="F328" s="5"/>
      <c r="K328" s="5"/>
      <c r="U328" s="5"/>
      <c r="Z328"/>
    </row>
    <row r="329" spans="6:26" x14ac:dyDescent="0.25">
      <c r="F329" s="5"/>
      <c r="K329" s="5"/>
      <c r="U329" s="5"/>
      <c r="Z329"/>
    </row>
    <row r="330" spans="6:26" x14ac:dyDescent="0.25">
      <c r="F330" s="5"/>
      <c r="K330" s="5"/>
      <c r="U330" s="5"/>
      <c r="Z330"/>
    </row>
    <row r="331" spans="6:26" x14ac:dyDescent="0.25">
      <c r="F331" s="5"/>
      <c r="K331" s="5"/>
      <c r="U331" s="5"/>
      <c r="Z331"/>
    </row>
    <row r="332" spans="6:26" x14ac:dyDescent="0.25">
      <c r="F332" s="5"/>
      <c r="K332" s="5"/>
      <c r="U332" s="5"/>
      <c r="Z332"/>
    </row>
    <row r="333" spans="6:26" x14ac:dyDescent="0.25">
      <c r="F333" s="5"/>
      <c r="K333" s="5"/>
      <c r="U333" s="5"/>
      <c r="Z333"/>
    </row>
    <row r="334" spans="6:26" x14ac:dyDescent="0.25">
      <c r="F334" s="5"/>
      <c r="K334" s="5"/>
      <c r="U334" s="5"/>
      <c r="Z334"/>
    </row>
    <row r="335" spans="6:26" x14ac:dyDescent="0.25">
      <c r="F335" s="5"/>
      <c r="K335" s="5"/>
      <c r="U335" s="5"/>
      <c r="Z335"/>
    </row>
    <row r="336" spans="6:26" x14ac:dyDescent="0.25">
      <c r="F336" s="5"/>
      <c r="K336" s="5"/>
      <c r="U336" s="5"/>
      <c r="Z336"/>
    </row>
    <row r="337" spans="6:26" x14ac:dyDescent="0.25">
      <c r="F337" s="5"/>
      <c r="K337" s="5"/>
      <c r="U337" s="5"/>
      <c r="Z337"/>
    </row>
    <row r="338" spans="6:26" x14ac:dyDescent="0.25">
      <c r="F338" s="5"/>
      <c r="K338" s="5"/>
      <c r="U338" s="5"/>
      <c r="Z338"/>
    </row>
    <row r="339" spans="6:26" x14ac:dyDescent="0.25">
      <c r="F339" s="5"/>
      <c r="K339" s="5"/>
      <c r="U339" s="5"/>
      <c r="Z339"/>
    </row>
    <row r="340" spans="6:26" x14ac:dyDescent="0.25">
      <c r="F340" s="5"/>
      <c r="K340" s="5"/>
      <c r="U340" s="5"/>
      <c r="Z340"/>
    </row>
    <row r="341" spans="6:26" x14ac:dyDescent="0.25">
      <c r="F341" s="5"/>
      <c r="K341" s="5"/>
      <c r="U341" s="5"/>
      <c r="Z341"/>
    </row>
    <row r="342" spans="6:26" x14ac:dyDescent="0.25">
      <c r="F342" s="5"/>
      <c r="K342" s="5"/>
      <c r="U342" s="5"/>
      <c r="Z342"/>
    </row>
    <row r="343" spans="6:26" x14ac:dyDescent="0.25">
      <c r="F343" s="5"/>
      <c r="K343" s="5"/>
      <c r="U343" s="5"/>
      <c r="Z343"/>
    </row>
    <row r="344" spans="6:26" x14ac:dyDescent="0.25">
      <c r="F344" s="5"/>
      <c r="K344" s="5"/>
      <c r="U344" s="5"/>
      <c r="Z344"/>
    </row>
    <row r="345" spans="6:26" x14ac:dyDescent="0.25">
      <c r="F345" s="5"/>
      <c r="K345" s="5"/>
      <c r="U345" s="5"/>
      <c r="Z345"/>
    </row>
    <row r="346" spans="6:26" x14ac:dyDescent="0.25">
      <c r="F346" s="5"/>
      <c r="K346" s="5"/>
      <c r="U346" s="5"/>
      <c r="Z346"/>
    </row>
    <row r="347" spans="6:26" x14ac:dyDescent="0.25">
      <c r="F347" s="5"/>
      <c r="K347" s="5"/>
      <c r="U347" s="5"/>
      <c r="Z347"/>
    </row>
    <row r="348" spans="6:26" x14ac:dyDescent="0.25">
      <c r="F348" s="5"/>
      <c r="K348" s="5"/>
      <c r="U348" s="5"/>
      <c r="Z348"/>
    </row>
    <row r="349" spans="6:26" x14ac:dyDescent="0.25">
      <c r="F349" s="5"/>
      <c r="K349" s="5"/>
      <c r="U349" s="5"/>
      <c r="Z349"/>
    </row>
    <row r="350" spans="6:26" x14ac:dyDescent="0.25">
      <c r="F350" s="5"/>
      <c r="K350" s="5"/>
      <c r="U350" s="5"/>
      <c r="Z350"/>
    </row>
    <row r="351" spans="6:26" x14ac:dyDescent="0.25">
      <c r="K351" s="23"/>
      <c r="L351" s="24"/>
      <c r="M351" s="24"/>
      <c r="N351" s="24"/>
      <c r="O351" s="24"/>
    </row>
    <row r="352" spans="6:26" x14ac:dyDescent="0.25">
      <c r="K352" s="23"/>
      <c r="L352" s="24"/>
      <c r="M352" s="24"/>
      <c r="N352" s="24"/>
      <c r="O352" s="24"/>
    </row>
    <row r="353" spans="11:15" x14ac:dyDescent="0.25">
      <c r="K353" s="23"/>
      <c r="L353" s="24"/>
      <c r="M353" s="24"/>
      <c r="N353" s="24"/>
      <c r="O353" s="24"/>
    </row>
    <row r="354" spans="11:15" x14ac:dyDescent="0.25">
      <c r="K354" s="23"/>
      <c r="L354" s="24"/>
      <c r="M354" s="24"/>
      <c r="N354" s="24"/>
      <c r="O354" s="24"/>
    </row>
    <row r="355" spans="11:15" x14ac:dyDescent="0.25">
      <c r="K355" s="23"/>
      <c r="L355" s="24"/>
      <c r="M355" s="24"/>
      <c r="N355" s="24"/>
      <c r="O355" s="24"/>
    </row>
    <row r="356" spans="11:15" x14ac:dyDescent="0.25">
      <c r="K356" s="23"/>
      <c r="L356" s="24"/>
      <c r="M356" s="24"/>
      <c r="N356" s="24"/>
      <c r="O356" s="24"/>
    </row>
    <row r="357" spans="11:15" x14ac:dyDescent="0.25">
      <c r="K357" s="23"/>
      <c r="L357" s="24"/>
      <c r="M357" s="24"/>
      <c r="N357" s="24"/>
      <c r="O357" s="24"/>
    </row>
    <row r="358" spans="11:15" x14ac:dyDescent="0.25">
      <c r="K358" s="23"/>
      <c r="L358" s="24"/>
      <c r="M358" s="24"/>
      <c r="N358" s="24"/>
      <c r="O358" s="24"/>
    </row>
    <row r="359" spans="11:15" x14ac:dyDescent="0.25">
      <c r="K359" s="23"/>
      <c r="L359" s="24"/>
      <c r="M359" s="24"/>
      <c r="N359" s="24"/>
      <c r="O359" s="24"/>
    </row>
    <row r="360" spans="11:15" x14ac:dyDescent="0.25">
      <c r="K360" s="23"/>
      <c r="L360" s="24"/>
      <c r="M360" s="24"/>
      <c r="N360" s="24"/>
      <c r="O360" s="24"/>
    </row>
    <row r="361" spans="11:15" x14ac:dyDescent="0.25">
      <c r="K361" s="23"/>
      <c r="L361" s="24"/>
      <c r="M361" s="24"/>
      <c r="N361" s="24"/>
      <c r="O361" s="24"/>
    </row>
    <row r="362" spans="11:15" x14ac:dyDescent="0.25">
      <c r="K362" s="23"/>
      <c r="L362" s="24"/>
      <c r="M362" s="24"/>
      <c r="N362" s="24"/>
      <c r="O362" s="24"/>
    </row>
    <row r="363" spans="11:15" x14ac:dyDescent="0.25">
      <c r="K363" s="23"/>
      <c r="L363" s="24"/>
      <c r="M363" s="24"/>
      <c r="N363" s="24"/>
      <c r="O363" s="24"/>
    </row>
    <row r="364" spans="11:15" x14ac:dyDescent="0.25">
      <c r="K364" s="23"/>
      <c r="L364" s="24"/>
      <c r="M364" s="24"/>
      <c r="N364" s="24"/>
      <c r="O364" s="24"/>
    </row>
    <row r="365" spans="11:15" x14ac:dyDescent="0.25">
      <c r="K365" s="23"/>
      <c r="L365" s="24"/>
      <c r="M365" s="24"/>
      <c r="N365" s="24"/>
      <c r="O365" s="24"/>
    </row>
    <row r="366" spans="11:15" x14ac:dyDescent="0.25">
      <c r="K366" s="23"/>
      <c r="L366" s="24"/>
      <c r="M366" s="24"/>
      <c r="N366" s="24"/>
      <c r="O366" s="24"/>
    </row>
    <row r="367" spans="11:15" x14ac:dyDescent="0.25">
      <c r="K367" s="23"/>
      <c r="L367" s="24"/>
      <c r="M367" s="24"/>
      <c r="N367" s="24"/>
      <c r="O367" s="24"/>
    </row>
    <row r="368" spans="11:15" x14ac:dyDescent="0.25">
      <c r="K368" s="23"/>
      <c r="L368" s="24"/>
      <c r="M368" s="24"/>
      <c r="N368" s="24"/>
      <c r="O368" s="24"/>
    </row>
    <row r="369" spans="11:15" x14ac:dyDescent="0.25">
      <c r="K369" s="23"/>
      <c r="L369" s="24"/>
      <c r="M369" s="24"/>
      <c r="N369" s="24"/>
      <c r="O369" s="24"/>
    </row>
    <row r="370" spans="11:15" x14ac:dyDescent="0.25">
      <c r="K370" s="23"/>
      <c r="L370" s="24"/>
      <c r="M370" s="24"/>
      <c r="N370" s="24"/>
      <c r="O370" s="24"/>
    </row>
    <row r="371" spans="11:15" x14ac:dyDescent="0.25">
      <c r="K371" s="23"/>
      <c r="L371" s="24"/>
      <c r="M371" s="24"/>
      <c r="N371" s="24"/>
      <c r="O371" s="24"/>
    </row>
    <row r="372" spans="11:15" x14ac:dyDescent="0.25">
      <c r="K372" s="23"/>
      <c r="L372" s="24"/>
      <c r="M372" s="24"/>
      <c r="N372" s="24"/>
      <c r="O372" s="24"/>
    </row>
    <row r="373" spans="11:15" x14ac:dyDescent="0.25">
      <c r="K373" s="23"/>
      <c r="L373" s="24"/>
      <c r="M373" s="24"/>
      <c r="N373" s="24"/>
      <c r="O373" s="24"/>
    </row>
    <row r="374" spans="11:15" x14ac:dyDescent="0.25">
      <c r="K374" s="23"/>
      <c r="L374" s="24"/>
      <c r="M374" s="24"/>
      <c r="N374" s="24"/>
      <c r="O374" s="24"/>
    </row>
    <row r="375" spans="11:15" x14ac:dyDescent="0.25">
      <c r="K375" s="23"/>
      <c r="L375" s="24"/>
      <c r="M375" s="24"/>
      <c r="N375" s="24"/>
      <c r="O375" s="24"/>
    </row>
    <row r="376" spans="11:15" x14ac:dyDescent="0.25">
      <c r="K376" s="23"/>
      <c r="L376" s="24"/>
      <c r="M376" s="24"/>
      <c r="N376" s="24"/>
      <c r="O376" s="24"/>
    </row>
    <row r="377" spans="11:15" x14ac:dyDescent="0.25">
      <c r="K377" s="23"/>
      <c r="L377" s="24"/>
      <c r="M377" s="24"/>
      <c r="N377" s="24"/>
      <c r="O377" s="24"/>
    </row>
    <row r="378" spans="11:15" x14ac:dyDescent="0.25">
      <c r="K378" s="23"/>
      <c r="L378" s="24"/>
      <c r="M378" s="24"/>
      <c r="N378" s="24"/>
      <c r="O378" s="24"/>
    </row>
    <row r="379" spans="11:15" x14ac:dyDescent="0.25">
      <c r="K379" s="23"/>
      <c r="L379" s="24"/>
      <c r="M379" s="24"/>
      <c r="N379" s="24"/>
      <c r="O379" s="24"/>
    </row>
    <row r="380" spans="11:15" x14ac:dyDescent="0.25">
      <c r="K380" s="23"/>
      <c r="L380" s="24"/>
      <c r="M380" s="24"/>
      <c r="N380" s="24"/>
      <c r="O380" s="24"/>
    </row>
    <row r="381" spans="11:15" x14ac:dyDescent="0.25">
      <c r="K381" s="23"/>
      <c r="L381" s="24"/>
      <c r="M381" s="24"/>
      <c r="N381" s="24"/>
      <c r="O381" s="24"/>
    </row>
    <row r="382" spans="11:15" x14ac:dyDescent="0.25">
      <c r="K382" s="23"/>
      <c r="L382" s="24"/>
      <c r="M382" s="24"/>
      <c r="N382" s="24"/>
      <c r="O382" s="24"/>
    </row>
    <row r="383" spans="11:15" x14ac:dyDescent="0.25">
      <c r="K383" s="23"/>
      <c r="L383" s="24"/>
      <c r="M383" s="24"/>
      <c r="N383" s="24"/>
      <c r="O383" s="24"/>
    </row>
    <row r="384" spans="11:15" x14ac:dyDescent="0.25">
      <c r="K384" s="23"/>
      <c r="L384" s="24"/>
      <c r="M384" s="24"/>
      <c r="N384" s="24"/>
      <c r="O384" s="24"/>
    </row>
    <row r="385" spans="11:15" x14ac:dyDescent="0.25">
      <c r="K385" s="23"/>
      <c r="L385" s="24"/>
      <c r="M385" s="24"/>
      <c r="N385" s="24"/>
      <c r="O385" s="24"/>
    </row>
    <row r="386" spans="11:15" x14ac:dyDescent="0.25">
      <c r="K386" s="23"/>
      <c r="L386" s="24"/>
      <c r="M386" s="24"/>
      <c r="N386" s="24"/>
      <c r="O386" s="24"/>
    </row>
    <row r="387" spans="11:15" x14ac:dyDescent="0.25">
      <c r="K387" s="23"/>
      <c r="L387" s="24"/>
      <c r="M387" s="24"/>
      <c r="N387" s="24"/>
      <c r="O387" s="24"/>
    </row>
    <row r="388" spans="11:15" x14ac:dyDescent="0.25">
      <c r="K388" s="23"/>
      <c r="L388" s="24"/>
      <c r="M388" s="24"/>
      <c r="N388" s="24"/>
      <c r="O388" s="24"/>
    </row>
    <row r="389" spans="11:15" x14ac:dyDescent="0.25">
      <c r="K389" s="23"/>
      <c r="L389" s="24"/>
      <c r="M389" s="24"/>
      <c r="N389" s="24"/>
      <c r="O389" s="24"/>
    </row>
    <row r="390" spans="11:15" x14ac:dyDescent="0.25">
      <c r="K390" s="23"/>
      <c r="L390" s="24"/>
      <c r="M390" s="24"/>
      <c r="N390" s="24"/>
      <c r="O390" s="24"/>
    </row>
    <row r="391" spans="11:15" x14ac:dyDescent="0.25">
      <c r="K391" s="23"/>
      <c r="L391" s="24"/>
      <c r="M391" s="24"/>
      <c r="N391" s="24"/>
      <c r="O391" s="24"/>
    </row>
    <row r="392" spans="11:15" x14ac:dyDescent="0.25">
      <c r="K392" s="23"/>
      <c r="L392" s="24"/>
      <c r="M392" s="24"/>
      <c r="N392" s="24"/>
      <c r="O392" s="24"/>
    </row>
    <row r="393" spans="11:15" x14ac:dyDescent="0.25">
      <c r="K393" s="23"/>
      <c r="L393" s="24"/>
      <c r="M393" s="24"/>
      <c r="N393" s="24"/>
      <c r="O393" s="24"/>
    </row>
    <row r="394" spans="11:15" x14ac:dyDescent="0.25">
      <c r="K394" s="23"/>
      <c r="L394" s="24"/>
      <c r="M394" s="24"/>
      <c r="N394" s="24"/>
      <c r="O394" s="24"/>
    </row>
    <row r="395" spans="11:15" x14ac:dyDescent="0.25">
      <c r="K395" s="23"/>
      <c r="L395" s="24"/>
      <c r="M395" s="24"/>
      <c r="N395" s="24"/>
      <c r="O395" s="24"/>
    </row>
    <row r="396" spans="11:15" x14ac:dyDescent="0.25">
      <c r="K396" s="23"/>
      <c r="L396" s="24"/>
      <c r="M396" s="24"/>
      <c r="N396" s="24"/>
      <c r="O396" s="24"/>
    </row>
    <row r="397" spans="11:15" x14ac:dyDescent="0.25">
      <c r="K397" s="23"/>
      <c r="L397" s="24"/>
      <c r="M397" s="24"/>
      <c r="N397" s="24"/>
      <c r="O397" s="24"/>
    </row>
    <row r="398" spans="11:15" x14ac:dyDescent="0.25">
      <c r="K398" s="23"/>
      <c r="L398" s="24"/>
      <c r="M398" s="24"/>
      <c r="N398" s="24"/>
      <c r="O398" s="24"/>
    </row>
    <row r="399" spans="11:15" x14ac:dyDescent="0.25">
      <c r="K399" s="23"/>
      <c r="L399" s="24"/>
      <c r="M399" s="24"/>
      <c r="N399" s="24"/>
      <c r="O399" s="24"/>
    </row>
    <row r="400" spans="11:15" x14ac:dyDescent="0.25">
      <c r="K400" s="23"/>
      <c r="L400" s="24"/>
      <c r="M400" s="24"/>
      <c r="N400" s="24"/>
      <c r="O400" s="24"/>
    </row>
    <row r="401" spans="11:15" x14ac:dyDescent="0.25">
      <c r="K401" s="23"/>
      <c r="L401" s="24"/>
      <c r="M401" s="24"/>
      <c r="N401" s="24"/>
      <c r="O401" s="24"/>
    </row>
    <row r="402" spans="11:15" x14ac:dyDescent="0.25">
      <c r="K402" s="23"/>
      <c r="L402" s="24"/>
      <c r="M402" s="24"/>
      <c r="N402" s="24"/>
      <c r="O402" s="24"/>
    </row>
    <row r="403" spans="11:15" x14ac:dyDescent="0.25">
      <c r="K403" s="23"/>
      <c r="L403" s="24"/>
      <c r="M403" s="24"/>
      <c r="N403" s="24"/>
      <c r="O403" s="24"/>
    </row>
    <row r="404" spans="11:15" x14ac:dyDescent="0.25">
      <c r="K404" s="23"/>
      <c r="L404" s="24"/>
      <c r="M404" s="24"/>
      <c r="N404" s="24"/>
      <c r="O404" s="24"/>
    </row>
    <row r="405" spans="11:15" x14ac:dyDescent="0.25">
      <c r="K405" s="23"/>
      <c r="L405" s="24"/>
      <c r="M405" s="24"/>
      <c r="N405" s="24"/>
      <c r="O405" s="24"/>
    </row>
    <row r="406" spans="11:15" x14ac:dyDescent="0.25">
      <c r="K406" s="23"/>
      <c r="L406" s="24"/>
      <c r="M406" s="24"/>
      <c r="N406" s="24"/>
      <c r="O406" s="24"/>
    </row>
    <row r="407" spans="11:15" x14ac:dyDescent="0.25">
      <c r="K407" s="23"/>
      <c r="L407" s="24"/>
      <c r="M407" s="24"/>
      <c r="N407" s="24"/>
      <c r="O407" s="24"/>
    </row>
    <row r="408" spans="11:15" x14ac:dyDescent="0.25">
      <c r="K408" s="23"/>
      <c r="L408" s="24"/>
      <c r="M408" s="24"/>
      <c r="N408" s="24"/>
      <c r="O408" s="24"/>
    </row>
    <row r="409" spans="11:15" x14ac:dyDescent="0.25">
      <c r="K409" s="23"/>
      <c r="L409" s="24"/>
      <c r="M409" s="24"/>
      <c r="N409" s="24"/>
      <c r="O409" s="24"/>
    </row>
    <row r="410" spans="11:15" x14ac:dyDescent="0.25">
      <c r="K410" s="23"/>
      <c r="L410" s="24"/>
      <c r="M410" s="24"/>
      <c r="N410" s="24"/>
      <c r="O410" s="24"/>
    </row>
    <row r="411" spans="11:15" x14ac:dyDescent="0.25">
      <c r="K411" s="23"/>
      <c r="L411" s="24"/>
      <c r="M411" s="24"/>
      <c r="N411" s="24"/>
      <c r="O411" s="24"/>
    </row>
    <row r="412" spans="11:15" x14ac:dyDescent="0.25">
      <c r="K412" s="23"/>
      <c r="L412" s="24"/>
      <c r="M412" s="24"/>
      <c r="N412" s="24"/>
      <c r="O412" s="24"/>
    </row>
    <row r="413" spans="11:15" x14ac:dyDescent="0.25">
      <c r="K413" s="23"/>
      <c r="L413" s="24"/>
      <c r="M413" s="24"/>
      <c r="N413" s="24"/>
      <c r="O413" s="24"/>
    </row>
    <row r="414" spans="11:15" x14ac:dyDescent="0.25">
      <c r="K414" s="23"/>
      <c r="L414" s="24"/>
      <c r="M414" s="24"/>
      <c r="N414" s="24"/>
      <c r="O414" s="24"/>
    </row>
    <row r="415" spans="11:15" x14ac:dyDescent="0.25">
      <c r="K415" s="23"/>
      <c r="L415" s="24"/>
      <c r="M415" s="24"/>
      <c r="N415" s="24"/>
      <c r="O415" s="24"/>
    </row>
    <row r="416" spans="11:15" x14ac:dyDescent="0.25">
      <c r="K416" s="23"/>
      <c r="L416" s="24"/>
      <c r="M416" s="24"/>
      <c r="N416" s="24"/>
      <c r="O416" s="24"/>
    </row>
    <row r="417" spans="11:15" x14ac:dyDescent="0.25">
      <c r="K417" s="23"/>
      <c r="L417" s="24"/>
      <c r="M417" s="24"/>
      <c r="N417" s="24"/>
      <c r="O417" s="24"/>
    </row>
    <row r="418" spans="11:15" x14ac:dyDescent="0.25">
      <c r="K418" s="23"/>
      <c r="L418" s="24"/>
      <c r="M418" s="24"/>
      <c r="N418" s="24"/>
      <c r="O418" s="24"/>
    </row>
    <row r="419" spans="11:15" x14ac:dyDescent="0.25">
      <c r="K419" s="23"/>
      <c r="L419" s="24"/>
      <c r="M419" s="24"/>
      <c r="N419" s="24"/>
      <c r="O419" s="24"/>
    </row>
    <row r="420" spans="11:15" x14ac:dyDescent="0.25">
      <c r="K420" s="23"/>
      <c r="L420" s="24"/>
      <c r="M420" s="24"/>
      <c r="N420" s="24"/>
      <c r="O420" s="24"/>
    </row>
    <row r="421" spans="11:15" x14ac:dyDescent="0.25">
      <c r="K421" s="23"/>
      <c r="L421" s="24"/>
      <c r="M421" s="24"/>
      <c r="N421" s="24"/>
      <c r="O421" s="24"/>
    </row>
    <row r="422" spans="11:15" x14ac:dyDescent="0.25">
      <c r="K422" s="23"/>
      <c r="L422" s="24"/>
      <c r="M422" s="24"/>
      <c r="N422" s="24"/>
      <c r="O422" s="24"/>
    </row>
    <row r="423" spans="11:15" x14ac:dyDescent="0.25">
      <c r="K423" s="23"/>
      <c r="L423" s="24"/>
      <c r="M423" s="24"/>
      <c r="N423" s="24"/>
      <c r="O423" s="24"/>
    </row>
    <row r="424" spans="11:15" x14ac:dyDescent="0.25">
      <c r="K424" s="23"/>
      <c r="L424" s="24"/>
      <c r="M424" s="24"/>
      <c r="N424" s="24"/>
      <c r="O424" s="24"/>
    </row>
    <row r="425" spans="11:15" x14ac:dyDescent="0.25">
      <c r="K425" s="23"/>
      <c r="L425" s="24"/>
      <c r="M425" s="24"/>
      <c r="N425" s="24"/>
      <c r="O425" s="24"/>
    </row>
    <row r="426" spans="11:15" x14ac:dyDescent="0.25">
      <c r="K426" s="23"/>
      <c r="L426" s="24"/>
      <c r="M426" s="24"/>
      <c r="N426" s="24"/>
      <c r="O426" s="24"/>
    </row>
    <row r="427" spans="11:15" x14ac:dyDescent="0.25">
      <c r="K427" s="23"/>
      <c r="L427" s="24"/>
      <c r="M427" s="24"/>
      <c r="N427" s="24"/>
      <c r="O427" s="24"/>
    </row>
    <row r="428" spans="11:15" x14ac:dyDescent="0.25">
      <c r="K428" s="23"/>
      <c r="L428" s="24"/>
      <c r="M428" s="24"/>
      <c r="N428" s="24"/>
      <c r="O428" s="24"/>
    </row>
    <row r="429" spans="11:15" x14ac:dyDescent="0.25">
      <c r="K429" s="23"/>
      <c r="L429" s="24"/>
      <c r="M429" s="24"/>
      <c r="N429" s="24"/>
      <c r="O429" s="24"/>
    </row>
    <row r="430" spans="11:15" x14ac:dyDescent="0.25">
      <c r="K430" s="23"/>
      <c r="L430" s="24"/>
      <c r="M430" s="24"/>
      <c r="N430" s="24"/>
      <c r="O430" s="24"/>
    </row>
    <row r="431" spans="11:15" x14ac:dyDescent="0.25">
      <c r="K431" s="23"/>
      <c r="L431" s="24"/>
      <c r="M431" s="24"/>
      <c r="N431" s="24"/>
      <c r="O431" s="24"/>
    </row>
    <row r="432" spans="11:15" x14ac:dyDescent="0.25">
      <c r="K432" s="23"/>
      <c r="L432" s="24"/>
      <c r="M432" s="24"/>
      <c r="N432" s="24"/>
      <c r="O432" s="24"/>
    </row>
    <row r="433" spans="11:15" x14ac:dyDescent="0.25">
      <c r="K433" s="23"/>
      <c r="L433" s="24"/>
      <c r="M433" s="24"/>
      <c r="N433" s="24"/>
      <c r="O433" s="24"/>
    </row>
    <row r="434" spans="11:15" x14ac:dyDescent="0.25">
      <c r="K434" s="23"/>
      <c r="L434" s="24"/>
      <c r="M434" s="24"/>
      <c r="N434" s="24"/>
      <c r="O434" s="2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45"/>
  <sheetViews>
    <sheetView workbookViewId="0">
      <selection activeCell="T1" sqref="T1"/>
    </sheetView>
  </sheetViews>
  <sheetFormatPr defaultRowHeight="15" x14ac:dyDescent="0.25"/>
  <cols>
    <col min="1" max="1" width="9.140625" style="1"/>
    <col min="2" max="2" width="11.42578125" style="1" customWidth="1"/>
    <col min="3" max="3" width="12.5703125" style="1" bestFit="1" customWidth="1"/>
    <col min="4" max="4" width="21" style="1" bestFit="1" customWidth="1"/>
    <col min="5" max="5" width="6.28515625" style="49" customWidth="1"/>
    <col min="6" max="6" width="9.140625" style="4"/>
    <col min="7" max="8" width="9.140625" style="1"/>
    <col min="9" max="9" width="9.140625" style="49"/>
    <col min="10" max="10" width="16.5703125" style="68" bestFit="1" customWidth="1"/>
    <col min="11" max="11" width="11.5703125" style="4" bestFit="1" customWidth="1"/>
    <col min="12" max="12" width="10.7109375" style="1" bestFit="1" customWidth="1"/>
    <col min="13" max="13" width="10.5703125" style="1" bestFit="1" customWidth="1"/>
    <col min="14" max="14" width="11.5703125" style="1" bestFit="1" customWidth="1"/>
    <col min="15" max="15" width="13" style="1" bestFit="1" customWidth="1"/>
    <col min="16" max="16" width="12.5703125" style="70" customWidth="1"/>
    <col min="17" max="17" width="12.5703125" style="49" customWidth="1"/>
    <col min="18" max="18" width="14.28515625" style="4" bestFit="1" customWidth="1"/>
    <col min="19" max="19" width="14.28515625" style="4" customWidth="1"/>
    <col min="20" max="20" width="16.7109375" style="68" bestFit="1" customWidth="1"/>
    <col min="21" max="21" width="10.5703125" style="4" bestFit="1" customWidth="1"/>
    <col min="22" max="22" width="10.7109375" style="1" bestFit="1" customWidth="1"/>
    <col min="23" max="23" width="10.5703125" style="1" bestFit="1" customWidth="1"/>
    <col min="24" max="24" width="11.5703125" style="1" bestFit="1" customWidth="1"/>
    <col min="25" max="25" width="10.85546875" style="4" bestFit="1" customWidth="1"/>
    <col min="26" max="26" width="9.140625" style="70"/>
    <col min="27" max="16384" width="9.140625" style="1"/>
  </cols>
  <sheetData>
    <row r="1" spans="1:171" s="3" customFormat="1" x14ac:dyDescent="0.25">
      <c r="A1" s="20" t="s">
        <v>3</v>
      </c>
      <c r="B1" s="20" t="s">
        <v>0</v>
      </c>
      <c r="C1" s="20" t="s">
        <v>4</v>
      </c>
      <c r="D1" s="20" t="s">
        <v>1</v>
      </c>
      <c r="E1" s="21" t="s">
        <v>540</v>
      </c>
      <c r="F1" s="20" t="s">
        <v>536</v>
      </c>
      <c r="G1" s="20" t="s">
        <v>537</v>
      </c>
      <c r="H1" s="20" t="s">
        <v>538</v>
      </c>
      <c r="I1" s="21" t="s">
        <v>539</v>
      </c>
      <c r="J1" s="22" t="s">
        <v>530</v>
      </c>
      <c r="K1" s="20" t="s">
        <v>531</v>
      </c>
      <c r="L1" s="20" t="s">
        <v>532</v>
      </c>
      <c r="M1" s="20" t="s">
        <v>533</v>
      </c>
      <c r="N1" s="20" t="s">
        <v>534</v>
      </c>
      <c r="O1" s="20" t="s">
        <v>535</v>
      </c>
      <c r="P1" s="37" t="s">
        <v>548</v>
      </c>
      <c r="Q1" s="21" t="s">
        <v>549</v>
      </c>
      <c r="R1" s="20" t="s">
        <v>546</v>
      </c>
      <c r="S1" s="20" t="s">
        <v>547</v>
      </c>
      <c r="T1" s="22" t="s">
        <v>550</v>
      </c>
      <c r="U1" s="20" t="s">
        <v>541</v>
      </c>
      <c r="V1" s="20" t="s">
        <v>542</v>
      </c>
      <c r="W1" s="20" t="s">
        <v>543</v>
      </c>
      <c r="X1" s="20" t="s">
        <v>544</v>
      </c>
      <c r="Y1" s="21" t="s">
        <v>545</v>
      </c>
      <c r="Z1" s="48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</row>
    <row r="2" spans="1:171" x14ac:dyDescent="0.25">
      <c r="A2" s="1">
        <v>1</v>
      </c>
      <c r="B2" s="5" t="s">
        <v>220</v>
      </c>
      <c r="C2" s="5">
        <v>1</v>
      </c>
      <c r="D2" s="5" t="s">
        <v>221</v>
      </c>
      <c r="E2" s="5">
        <v>3.7</v>
      </c>
      <c r="F2" s="24">
        <v>6.7</v>
      </c>
      <c r="G2" s="24">
        <v>5.23</v>
      </c>
      <c r="H2" s="5">
        <v>10</v>
      </c>
      <c r="I2" s="50">
        <v>5.13</v>
      </c>
      <c r="J2" s="26">
        <v>13597.281928239347</v>
      </c>
      <c r="K2" s="27">
        <v>4139.35562059535</v>
      </c>
      <c r="L2" s="27">
        <v>601.45609396765474</v>
      </c>
      <c r="M2" s="27">
        <v>4098.9846767511845</v>
      </c>
      <c r="N2" s="27">
        <v>4757.4855369251572</v>
      </c>
      <c r="O2" s="27">
        <v>0</v>
      </c>
      <c r="P2" s="16">
        <v>0.35466666666666669</v>
      </c>
      <c r="Q2" s="12">
        <v>0.41333333333333333</v>
      </c>
      <c r="R2" s="24">
        <v>56.140999999999998</v>
      </c>
      <c r="S2" s="24">
        <v>87.720312499999991</v>
      </c>
      <c r="T2" s="25"/>
      <c r="U2" s="5"/>
      <c r="V2" s="5"/>
      <c r="W2" s="5"/>
      <c r="X2" s="5"/>
      <c r="Y2" s="14"/>
      <c r="Z2" s="48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</row>
    <row r="3" spans="1:171" x14ac:dyDescent="0.25">
      <c r="A3" s="1">
        <v>2</v>
      </c>
      <c r="B3" s="5" t="s">
        <v>222</v>
      </c>
      <c r="C3" s="5">
        <v>1</v>
      </c>
      <c r="D3" s="5" t="s">
        <v>221</v>
      </c>
      <c r="E3" s="5">
        <v>3.7</v>
      </c>
      <c r="F3" s="24">
        <v>5.25</v>
      </c>
      <c r="G3" s="24">
        <v>4.4800000000000004</v>
      </c>
      <c r="H3" s="5">
        <v>12</v>
      </c>
      <c r="I3" s="50">
        <v>4.4000000000000004</v>
      </c>
      <c r="J3" s="26">
        <v>6967.7502800312814</v>
      </c>
      <c r="K3" s="27">
        <v>2077.0433932818514</v>
      </c>
      <c r="L3" s="27">
        <v>313.26322638084702</v>
      </c>
      <c r="M3" s="27">
        <v>2224.2180014984774</v>
      </c>
      <c r="N3" s="27">
        <v>2353.2256588701061</v>
      </c>
      <c r="O3" s="27">
        <v>0</v>
      </c>
      <c r="P3" s="16">
        <v>0.34833333333333338</v>
      </c>
      <c r="Q3" s="12">
        <v>0.42700000000000005</v>
      </c>
      <c r="R3" s="24">
        <v>41.06</v>
      </c>
      <c r="S3" s="24">
        <v>83.795918367346943</v>
      </c>
      <c r="T3" s="25"/>
      <c r="U3" s="5"/>
      <c r="V3" s="5"/>
      <c r="W3" s="5"/>
      <c r="X3" s="5"/>
      <c r="Y3" s="14"/>
      <c r="Z3" s="48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</row>
    <row r="4" spans="1:171" x14ac:dyDescent="0.25">
      <c r="A4" s="1">
        <v>3</v>
      </c>
      <c r="B4" s="5" t="s">
        <v>223</v>
      </c>
      <c r="C4" s="5">
        <v>1</v>
      </c>
      <c r="D4" s="5" t="s">
        <v>221</v>
      </c>
      <c r="E4" s="5">
        <v>3.7</v>
      </c>
      <c r="F4" s="24">
        <v>3.6</v>
      </c>
      <c r="G4" s="24">
        <v>3.43</v>
      </c>
      <c r="H4" s="5">
        <v>12</v>
      </c>
      <c r="I4" s="50">
        <v>3.3</v>
      </c>
      <c r="J4" s="26">
        <v>3308.2201126258146</v>
      </c>
      <c r="K4" s="27">
        <v>1039.7132924714424</v>
      </c>
      <c r="L4" s="27">
        <v>174.52660456708199</v>
      </c>
      <c r="M4" s="27">
        <v>1084.9818382906119</v>
      </c>
      <c r="N4" s="27">
        <v>1008.9983772966784</v>
      </c>
      <c r="O4" s="27">
        <v>0</v>
      </c>
      <c r="P4" s="16">
        <v>0.39300000000000002</v>
      </c>
      <c r="Q4" s="12">
        <v>0.45766666666666667</v>
      </c>
      <c r="R4" s="24">
        <v>27.957000000000001</v>
      </c>
      <c r="S4" s="24">
        <v>90.183870967741939</v>
      </c>
      <c r="T4" s="25"/>
      <c r="U4" s="5"/>
      <c r="V4" s="5"/>
      <c r="W4" s="5"/>
      <c r="X4" s="5"/>
      <c r="Y4" s="14"/>
      <c r="Z4" s="48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</row>
    <row r="5" spans="1:171" x14ac:dyDescent="0.25">
      <c r="A5" s="1">
        <v>4</v>
      </c>
      <c r="B5" s="5" t="s">
        <v>224</v>
      </c>
      <c r="C5" s="5">
        <v>1</v>
      </c>
      <c r="D5" s="5" t="s">
        <v>221</v>
      </c>
      <c r="E5" s="5">
        <v>3.7</v>
      </c>
      <c r="F5" s="24">
        <v>1.9</v>
      </c>
      <c r="G5" s="24">
        <v>2.85</v>
      </c>
      <c r="H5" s="5">
        <v>11</v>
      </c>
      <c r="I5" s="50">
        <v>2.75</v>
      </c>
      <c r="J5" s="26">
        <v>1296.5973610600747</v>
      </c>
      <c r="K5" s="27">
        <v>529.4102951362114</v>
      </c>
      <c r="L5" s="27">
        <v>77.248072758203307</v>
      </c>
      <c r="M5" s="27">
        <v>404.93799736884614</v>
      </c>
      <c r="N5" s="27">
        <v>285.00099579681387</v>
      </c>
      <c r="O5" s="27">
        <v>0</v>
      </c>
      <c r="P5" s="16">
        <v>0.46850000000000003</v>
      </c>
      <c r="Q5" s="12">
        <v>0.46699999999999997</v>
      </c>
      <c r="R5" s="24">
        <v>15.81</v>
      </c>
      <c r="S5" s="24">
        <v>93</v>
      </c>
      <c r="T5" s="25"/>
      <c r="U5" s="5"/>
      <c r="V5" s="5"/>
      <c r="W5" s="5"/>
      <c r="X5" s="5"/>
      <c r="Y5" s="14"/>
      <c r="Z5" s="48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</row>
    <row r="6" spans="1:171" x14ac:dyDescent="0.25">
      <c r="A6" s="1">
        <v>5</v>
      </c>
      <c r="B6" s="5" t="s">
        <v>225</v>
      </c>
      <c r="C6" s="5">
        <v>1</v>
      </c>
      <c r="D6" s="5" t="s">
        <v>221</v>
      </c>
      <c r="E6" s="5">
        <v>3.7</v>
      </c>
      <c r="F6" s="24">
        <v>1.1000000000000001</v>
      </c>
      <c r="G6" s="24">
        <v>1.87</v>
      </c>
      <c r="H6" s="5">
        <v>9</v>
      </c>
      <c r="I6" s="50">
        <v>1.8</v>
      </c>
      <c r="J6" s="26">
        <v>752.38127556534585</v>
      </c>
      <c r="K6" s="27">
        <v>163.65471993222695</v>
      </c>
      <c r="L6" s="27">
        <v>66.695024729683666</v>
      </c>
      <c r="M6" s="27">
        <v>277.209677159705</v>
      </c>
      <c r="N6" s="27">
        <v>244.82185374373023</v>
      </c>
      <c r="O6" s="27">
        <v>0</v>
      </c>
      <c r="P6" s="18">
        <v>0.52700000000000002</v>
      </c>
      <c r="Q6" s="8">
        <v>0.498</v>
      </c>
      <c r="R6" s="24">
        <v>5.9819999999999993</v>
      </c>
      <c r="S6" s="24">
        <v>85.457142857142841</v>
      </c>
      <c r="T6" s="25"/>
      <c r="U6" s="5"/>
      <c r="V6" s="5"/>
      <c r="W6" s="5"/>
      <c r="X6" s="5"/>
      <c r="Y6" s="14"/>
      <c r="Z6" s="48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</row>
    <row r="7" spans="1:171" x14ac:dyDescent="0.25">
      <c r="A7" s="1">
        <v>6</v>
      </c>
      <c r="B7" s="5" t="s">
        <v>226</v>
      </c>
      <c r="C7" s="5">
        <v>1</v>
      </c>
      <c r="D7" s="5" t="s">
        <v>227</v>
      </c>
      <c r="E7" s="5">
        <v>3</v>
      </c>
      <c r="F7" s="24">
        <v>6.05</v>
      </c>
      <c r="G7" s="24">
        <v>6.1</v>
      </c>
      <c r="H7" s="5">
        <v>12</v>
      </c>
      <c r="I7" s="50">
        <v>5.5</v>
      </c>
      <c r="J7" s="26">
        <v>6751.6377109571058</v>
      </c>
      <c r="K7" s="27">
        <v>2576.3730148198997</v>
      </c>
      <c r="L7" s="27">
        <v>401.18528623946929</v>
      </c>
      <c r="M7" s="27">
        <v>1884.9323003492893</v>
      </c>
      <c r="N7" s="27">
        <v>1889.1471095484474</v>
      </c>
      <c r="O7" s="27">
        <v>0</v>
      </c>
      <c r="P7" s="18"/>
      <c r="Q7" s="8"/>
      <c r="R7" s="24"/>
      <c r="S7" s="24"/>
      <c r="T7" s="26">
        <v>1892.9841531070465</v>
      </c>
      <c r="U7" s="58">
        <v>490.63961182179082</v>
      </c>
      <c r="V7" s="58">
        <v>684.19321070734247</v>
      </c>
      <c r="W7" s="58">
        <v>0</v>
      </c>
      <c r="X7" s="58">
        <v>0</v>
      </c>
      <c r="Y7" s="58">
        <v>718.15133057791309</v>
      </c>
      <c r="Z7" s="48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</row>
    <row r="8" spans="1:171" x14ac:dyDescent="0.25">
      <c r="A8" s="1">
        <v>7</v>
      </c>
      <c r="B8" s="5" t="s">
        <v>228</v>
      </c>
      <c r="C8" s="5">
        <v>1</v>
      </c>
      <c r="D8" s="5" t="s">
        <v>227</v>
      </c>
      <c r="E8" s="5">
        <v>3</v>
      </c>
      <c r="F8" s="24">
        <v>6.1</v>
      </c>
      <c r="G8" s="24">
        <v>5.8</v>
      </c>
      <c r="H8" s="5">
        <v>12</v>
      </c>
      <c r="I8" s="50">
        <v>5.31</v>
      </c>
      <c r="J8" s="26">
        <v>9018.4875278819218</v>
      </c>
      <c r="K8" s="27">
        <v>2686.442712126262</v>
      </c>
      <c r="L8" s="27">
        <v>417.30022796215752</v>
      </c>
      <c r="M8" s="27">
        <v>2979.3497769806304</v>
      </c>
      <c r="N8" s="27">
        <v>2935.3948108128711</v>
      </c>
      <c r="O8" s="27">
        <v>0</v>
      </c>
      <c r="P8" s="18"/>
      <c r="Q8" s="8"/>
      <c r="R8" s="24"/>
      <c r="S8" s="24"/>
      <c r="T8" s="26">
        <v>2820.1715280590433</v>
      </c>
      <c r="U8" s="58">
        <v>435.35917901938427</v>
      </c>
      <c r="V8" s="58">
        <v>1395.6386797915461</v>
      </c>
      <c r="W8" s="58">
        <v>292.57366924811294</v>
      </c>
      <c r="X8" s="58">
        <v>0</v>
      </c>
      <c r="Y8" s="58">
        <v>696.6</v>
      </c>
      <c r="Z8" s="4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</row>
    <row r="9" spans="1:171" x14ac:dyDescent="0.25">
      <c r="A9" s="1">
        <v>8</v>
      </c>
      <c r="B9" s="5" t="s">
        <v>229</v>
      </c>
      <c r="C9" s="5">
        <v>1</v>
      </c>
      <c r="D9" s="5" t="s">
        <v>227</v>
      </c>
      <c r="E9" s="5">
        <v>3</v>
      </c>
      <c r="F9" s="24">
        <v>5.0999999999999996</v>
      </c>
      <c r="G9" s="24">
        <v>5.8</v>
      </c>
      <c r="H9" s="5">
        <v>12</v>
      </c>
      <c r="I9" s="50">
        <v>5.33</v>
      </c>
      <c r="J9" s="26">
        <v>5345.4826145943662</v>
      </c>
      <c r="K9" s="27">
        <v>1925.9347198612102</v>
      </c>
      <c r="L9" s="27">
        <v>299.39373114617666</v>
      </c>
      <c r="M9" s="27">
        <v>1585.9788975053584</v>
      </c>
      <c r="N9" s="27">
        <v>1534.1752660816205</v>
      </c>
      <c r="O9" s="27">
        <v>0</v>
      </c>
      <c r="P9" s="18"/>
      <c r="Q9" s="8"/>
      <c r="R9" s="24"/>
      <c r="S9" s="24"/>
      <c r="T9" s="26">
        <v>1385.5290076335878</v>
      </c>
      <c r="U9" s="58">
        <v>200</v>
      </c>
      <c r="V9" s="58">
        <v>720.2290076335878</v>
      </c>
      <c r="W9" s="58">
        <v>0</v>
      </c>
      <c r="X9" s="58">
        <v>0</v>
      </c>
      <c r="Y9" s="58">
        <v>465.3</v>
      </c>
      <c r="Z9" s="48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</row>
    <row r="10" spans="1:171" x14ac:dyDescent="0.25">
      <c r="A10" s="1">
        <v>9</v>
      </c>
      <c r="B10" s="5" t="s">
        <v>230</v>
      </c>
      <c r="C10" s="5">
        <v>1</v>
      </c>
      <c r="D10" s="5" t="s">
        <v>227</v>
      </c>
      <c r="E10" s="5">
        <v>3</v>
      </c>
      <c r="F10" s="24">
        <v>5.7</v>
      </c>
      <c r="G10" s="24">
        <v>5.7</v>
      </c>
      <c r="H10" s="5">
        <v>12</v>
      </c>
      <c r="I10" s="50">
        <v>4.3000000000000007</v>
      </c>
      <c r="J10" s="26">
        <v>7094.3158618030138</v>
      </c>
      <c r="K10" s="27">
        <v>2354.6585654496898</v>
      </c>
      <c r="L10" s="27">
        <v>366.10809146733425</v>
      </c>
      <c r="M10" s="27">
        <v>2268.5122821902041</v>
      </c>
      <c r="N10" s="27">
        <v>2105.0369226957855</v>
      </c>
      <c r="O10" s="27">
        <v>0</v>
      </c>
      <c r="P10" s="18"/>
      <c r="Q10" s="8"/>
      <c r="R10" s="24"/>
      <c r="S10" s="24"/>
      <c r="T10" s="26">
        <v>1717.6235686555642</v>
      </c>
      <c r="U10" s="58">
        <v>395.10204081632656</v>
      </c>
      <c r="V10" s="58">
        <v>820.63511187607571</v>
      </c>
      <c r="W10" s="58">
        <v>0</v>
      </c>
      <c r="X10" s="58">
        <v>0</v>
      </c>
      <c r="Y10" s="58">
        <v>501.88641596316194</v>
      </c>
      <c r="Z10" s="48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</row>
    <row r="11" spans="1:171" x14ac:dyDescent="0.25">
      <c r="A11" s="1">
        <v>10</v>
      </c>
      <c r="B11" s="5" t="s">
        <v>231</v>
      </c>
      <c r="C11" s="5">
        <v>1</v>
      </c>
      <c r="D11" s="5" t="s">
        <v>232</v>
      </c>
      <c r="E11" s="5">
        <v>14</v>
      </c>
      <c r="F11" s="24">
        <v>17.7</v>
      </c>
      <c r="G11" s="24">
        <v>12.8</v>
      </c>
      <c r="H11" s="5">
        <v>17</v>
      </c>
      <c r="I11" s="50">
        <v>10.199999999999999</v>
      </c>
      <c r="J11" s="26">
        <v>105217.73957325105</v>
      </c>
      <c r="K11" s="27">
        <v>46322.707701775478</v>
      </c>
      <c r="L11" s="27">
        <v>5876.0170832369613</v>
      </c>
      <c r="M11" s="27">
        <v>20184.177006340524</v>
      </c>
      <c r="N11" s="27">
        <v>31794.198961259259</v>
      </c>
      <c r="O11" s="27">
        <v>1040.6388206388206</v>
      </c>
      <c r="P11" s="16">
        <v>0.32</v>
      </c>
      <c r="Q11" s="12">
        <v>0.31766666666666671</v>
      </c>
      <c r="R11" s="24">
        <v>51.626999999999995</v>
      </c>
      <c r="S11" s="24">
        <v>31.868518518518517</v>
      </c>
      <c r="T11" s="25"/>
      <c r="U11" s="5"/>
      <c r="V11" s="5"/>
      <c r="W11" s="5"/>
      <c r="X11" s="5"/>
      <c r="Y11" s="14"/>
      <c r="Z11" s="48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</row>
    <row r="12" spans="1:171" x14ac:dyDescent="0.25">
      <c r="A12" s="1">
        <v>11</v>
      </c>
      <c r="B12" s="5" t="s">
        <v>233</v>
      </c>
      <c r="C12" s="5">
        <v>1</v>
      </c>
      <c r="D12" s="5" t="s">
        <v>232</v>
      </c>
      <c r="E12" s="5">
        <v>14</v>
      </c>
      <c r="F12" s="24">
        <v>15.3</v>
      </c>
      <c r="G12" s="24">
        <v>11.35</v>
      </c>
      <c r="H12" s="5">
        <v>16</v>
      </c>
      <c r="I12" s="50">
        <v>9.67</v>
      </c>
      <c r="J12" s="26">
        <v>61611.473352088426</v>
      </c>
      <c r="K12" s="27">
        <v>30753.930834124396</v>
      </c>
      <c r="L12" s="27">
        <v>3611.5257506109938</v>
      </c>
      <c r="M12" s="27">
        <v>14444.956603658724</v>
      </c>
      <c r="N12" s="27">
        <v>12356.902037779237</v>
      </c>
      <c r="O12" s="27">
        <v>444.15812591508057</v>
      </c>
      <c r="P12" s="16">
        <v>0.30466666666666664</v>
      </c>
      <c r="Q12" s="12">
        <v>0.36966666666666664</v>
      </c>
      <c r="R12" s="24">
        <v>52.082999999999991</v>
      </c>
      <c r="S12" s="24">
        <v>36.938297872340421</v>
      </c>
      <c r="T12" s="25"/>
      <c r="U12" s="5"/>
      <c r="V12" s="5"/>
      <c r="W12" s="5"/>
      <c r="X12" s="5"/>
      <c r="Y12" s="14"/>
      <c r="Z12" s="48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</row>
    <row r="13" spans="1:171" s="3" customFormat="1" x14ac:dyDescent="0.25">
      <c r="A13" s="1">
        <v>12</v>
      </c>
      <c r="B13" s="5" t="s">
        <v>234</v>
      </c>
      <c r="C13" s="5">
        <v>1</v>
      </c>
      <c r="D13" s="5" t="s">
        <v>232</v>
      </c>
      <c r="E13" s="5">
        <v>14</v>
      </c>
      <c r="F13" s="24">
        <v>12.899999999999999</v>
      </c>
      <c r="G13" s="24">
        <v>10.65</v>
      </c>
      <c r="H13" s="5">
        <v>18</v>
      </c>
      <c r="I13" s="50">
        <v>9</v>
      </c>
      <c r="J13" s="26">
        <v>42905.767246715179</v>
      </c>
      <c r="K13" s="27">
        <v>21510.544550231421</v>
      </c>
      <c r="L13" s="27">
        <v>3082.2563735014219</v>
      </c>
      <c r="M13" s="27">
        <v>9854.9577391045186</v>
      </c>
      <c r="N13" s="27">
        <v>7821.4232180241606</v>
      </c>
      <c r="O13" s="27">
        <v>636.58536585365857</v>
      </c>
      <c r="P13" s="16">
        <v>0.36099999999999999</v>
      </c>
      <c r="Q13" s="12">
        <v>0.37566666666666665</v>
      </c>
      <c r="R13" s="24">
        <v>42.132000000000005</v>
      </c>
      <c r="S13" s="24">
        <v>34.819834710743805</v>
      </c>
      <c r="T13" s="25"/>
      <c r="U13" s="5"/>
      <c r="V13" s="5"/>
      <c r="W13" s="5"/>
      <c r="X13" s="5"/>
      <c r="Y13" s="14"/>
      <c r="Z13" s="48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</row>
    <row r="14" spans="1:171" x14ac:dyDescent="0.25">
      <c r="A14" s="1">
        <v>13</v>
      </c>
      <c r="B14" s="5" t="s">
        <v>235</v>
      </c>
      <c r="C14" s="5">
        <v>1</v>
      </c>
      <c r="D14" s="5" t="s">
        <v>232</v>
      </c>
      <c r="E14" s="5">
        <v>14</v>
      </c>
      <c r="F14" s="24">
        <v>10</v>
      </c>
      <c r="G14" s="24">
        <v>9.6</v>
      </c>
      <c r="H14" s="5">
        <v>14</v>
      </c>
      <c r="I14" s="50">
        <v>7.6</v>
      </c>
      <c r="J14" s="26">
        <v>31112.892444338497</v>
      </c>
      <c r="K14" s="27">
        <v>13150.24379384185</v>
      </c>
      <c r="L14" s="27">
        <v>1714.1885757744992</v>
      </c>
      <c r="M14" s="27">
        <v>7806.284707738313</v>
      </c>
      <c r="N14" s="27">
        <v>7922.1023742831057</v>
      </c>
      <c r="O14" s="27">
        <v>520.07299270072997</v>
      </c>
      <c r="P14" s="16">
        <v>0.35099999999999998</v>
      </c>
      <c r="Q14" s="12">
        <v>0.35966666666666663</v>
      </c>
      <c r="R14" s="24">
        <v>43.88</v>
      </c>
      <c r="S14" s="24">
        <v>47.695652173913047</v>
      </c>
      <c r="T14" s="25"/>
      <c r="U14" s="5"/>
      <c r="V14" s="5"/>
      <c r="W14" s="5"/>
      <c r="X14" s="5"/>
      <c r="Y14" s="14"/>
      <c r="Z14" s="48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</row>
    <row r="15" spans="1:171" x14ac:dyDescent="0.25">
      <c r="A15" s="1">
        <v>14</v>
      </c>
      <c r="B15" s="5" t="s">
        <v>236</v>
      </c>
      <c r="C15" s="5">
        <v>1</v>
      </c>
      <c r="D15" s="5" t="s">
        <v>232</v>
      </c>
      <c r="E15" s="5">
        <v>14</v>
      </c>
      <c r="F15" s="24">
        <v>7.5</v>
      </c>
      <c r="G15" s="24">
        <v>5.5</v>
      </c>
      <c r="H15" s="5">
        <v>11</v>
      </c>
      <c r="I15" s="50">
        <v>5.3</v>
      </c>
      <c r="J15" s="26">
        <v>12712.50225497642</v>
      </c>
      <c r="K15" s="27">
        <v>4134.9710139263689</v>
      </c>
      <c r="L15" s="27">
        <v>763.72129835893156</v>
      </c>
      <c r="M15" s="27">
        <v>3815.9923902334326</v>
      </c>
      <c r="N15" s="27">
        <v>3997.8175524576868</v>
      </c>
      <c r="O15" s="27">
        <v>0</v>
      </c>
      <c r="P15" s="16">
        <v>0.34966666666666663</v>
      </c>
      <c r="Q15" s="12">
        <v>0.36933333333333335</v>
      </c>
      <c r="R15" s="24">
        <v>49.614000000000004</v>
      </c>
      <c r="S15" s="24">
        <v>71.904347826086962</v>
      </c>
      <c r="T15" s="25"/>
      <c r="U15" s="5"/>
      <c r="V15" s="5"/>
      <c r="W15" s="5"/>
      <c r="X15" s="5"/>
      <c r="Y15" s="14"/>
      <c r="Z15" s="48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</row>
    <row r="16" spans="1:171" x14ac:dyDescent="0.25">
      <c r="A16" s="1">
        <v>15</v>
      </c>
      <c r="B16" s="1" t="s">
        <v>237</v>
      </c>
      <c r="C16" s="1">
        <v>1</v>
      </c>
      <c r="D16" s="5" t="s">
        <v>238</v>
      </c>
      <c r="E16" s="1">
        <v>25</v>
      </c>
      <c r="F16" s="1">
        <v>6.5</v>
      </c>
      <c r="G16" s="59">
        <v>8.6</v>
      </c>
      <c r="H16" s="1">
        <v>20</v>
      </c>
      <c r="I16" s="50">
        <v>4.3</v>
      </c>
      <c r="J16" s="26">
        <v>8644.0960586934634</v>
      </c>
      <c r="K16" s="27">
        <v>6105.757911257876</v>
      </c>
      <c r="L16" s="27">
        <v>697.73885542416087</v>
      </c>
      <c r="M16" s="27">
        <v>703.46836003300541</v>
      </c>
      <c r="N16" s="27">
        <v>617.1309319784209</v>
      </c>
      <c r="O16" s="27">
        <v>520</v>
      </c>
      <c r="P16" s="16"/>
      <c r="Q16" s="12"/>
      <c r="R16" s="24"/>
      <c r="S16" s="24"/>
      <c r="T16" s="26">
        <v>1469.6599999999999</v>
      </c>
      <c r="U16" s="27">
        <v>237.68075626465671</v>
      </c>
      <c r="V16" s="27">
        <v>573.08560100216221</v>
      </c>
      <c r="W16" s="27">
        <v>232</v>
      </c>
      <c r="X16" s="27">
        <v>0</v>
      </c>
      <c r="Y16" s="30">
        <v>427.04873419353675</v>
      </c>
      <c r="Z16" s="48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</row>
    <row r="17" spans="1:171" s="3" customFormat="1" x14ac:dyDescent="0.25">
      <c r="A17" s="1">
        <v>16</v>
      </c>
      <c r="B17" s="3" t="s">
        <v>239</v>
      </c>
      <c r="C17" s="3">
        <v>1</v>
      </c>
      <c r="D17" s="9" t="s">
        <v>240</v>
      </c>
      <c r="E17" s="9">
        <v>31</v>
      </c>
      <c r="F17" s="41">
        <v>7.1</v>
      </c>
      <c r="G17" s="41">
        <v>7.5</v>
      </c>
      <c r="H17" s="9">
        <v>20</v>
      </c>
      <c r="I17" s="51">
        <v>5.8</v>
      </c>
      <c r="J17" s="31">
        <v>9147.3080920453322</v>
      </c>
      <c r="K17" s="35">
        <v>4257.6878512745434</v>
      </c>
      <c r="L17" s="35">
        <v>628.11007578180829</v>
      </c>
      <c r="M17" s="35">
        <v>1383.6570855615782</v>
      </c>
      <c r="N17" s="35">
        <v>2281.6159660253402</v>
      </c>
      <c r="O17" s="35">
        <v>596.23711340206182</v>
      </c>
      <c r="P17" s="60">
        <v>0.32600000000000001</v>
      </c>
      <c r="Q17" s="10">
        <v>0.311</v>
      </c>
      <c r="R17" s="61">
        <v>47.515999999999998</v>
      </c>
      <c r="S17" s="51">
        <v>70.919403000000003</v>
      </c>
      <c r="T17" s="32"/>
      <c r="U17" s="9"/>
      <c r="V17" s="9"/>
      <c r="W17" s="9"/>
      <c r="X17" s="9"/>
      <c r="Y17" s="9"/>
      <c r="Z17" s="48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</row>
    <row r="18" spans="1:171" s="4" customFormat="1" x14ac:dyDescent="0.25">
      <c r="A18" s="1">
        <v>17</v>
      </c>
      <c r="B18" s="4" t="s">
        <v>241</v>
      </c>
      <c r="C18" s="4">
        <v>2</v>
      </c>
      <c r="D18" s="5" t="s">
        <v>202</v>
      </c>
      <c r="E18" s="14">
        <v>19</v>
      </c>
      <c r="F18" s="23">
        <v>16.7</v>
      </c>
      <c r="G18" s="23">
        <v>14.2</v>
      </c>
      <c r="H18" s="62">
        <v>23</v>
      </c>
      <c r="I18" s="50">
        <v>9.1999999999999993</v>
      </c>
      <c r="J18" s="26">
        <v>96050.102719405782</v>
      </c>
      <c r="K18" s="30">
        <v>53578.604821869907</v>
      </c>
      <c r="L18" s="30">
        <v>6396.2609918895932</v>
      </c>
      <c r="M18" s="30">
        <v>12652.984354215027</v>
      </c>
      <c r="N18" s="30">
        <v>22612.252551431269</v>
      </c>
      <c r="O18" s="19">
        <v>810</v>
      </c>
      <c r="P18" s="18"/>
      <c r="Q18" s="8"/>
      <c r="R18" s="23"/>
      <c r="S18" s="23"/>
      <c r="T18" s="26">
        <v>26939.663462976649</v>
      </c>
      <c r="U18" s="63">
        <v>2037.2741824834209</v>
      </c>
      <c r="V18" s="29">
        <v>6103.8405913546521</v>
      </c>
      <c r="W18" s="29">
        <v>1451.0486891385767</v>
      </c>
      <c r="X18" s="29">
        <v>7087.5</v>
      </c>
      <c r="Y18" s="29">
        <v>10260</v>
      </c>
      <c r="Z18" s="4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</row>
    <row r="19" spans="1:171" x14ac:dyDescent="0.25">
      <c r="A19" s="1">
        <v>18</v>
      </c>
      <c r="B19" s="5" t="s">
        <v>242</v>
      </c>
      <c r="C19" s="5">
        <v>2</v>
      </c>
      <c r="D19" s="5" t="s">
        <v>243</v>
      </c>
      <c r="E19" s="5">
        <v>30.5</v>
      </c>
      <c r="F19" s="24">
        <v>32.799999999999997</v>
      </c>
      <c r="G19" s="24">
        <v>24.2</v>
      </c>
      <c r="H19" s="5">
        <v>39</v>
      </c>
      <c r="I19" s="50">
        <v>12.8</v>
      </c>
      <c r="J19" s="26">
        <v>402949.75730866642</v>
      </c>
      <c r="K19" s="27">
        <v>279897.33397601027</v>
      </c>
      <c r="L19" s="27">
        <v>23488.620753214047</v>
      </c>
      <c r="M19" s="27">
        <v>32132.331007292982</v>
      </c>
      <c r="N19" s="27">
        <v>53049.714815392363</v>
      </c>
      <c r="O19" s="27">
        <v>14381.756756756758</v>
      </c>
      <c r="P19" s="16">
        <v>0.37866666666666671</v>
      </c>
      <c r="Q19" s="12">
        <v>0.39033333333333337</v>
      </c>
      <c r="R19" s="24">
        <v>22.635000000000002</v>
      </c>
      <c r="S19" s="24">
        <v>7.8321799307958475</v>
      </c>
      <c r="T19" s="25"/>
      <c r="U19" s="5"/>
      <c r="V19" s="5"/>
      <c r="W19" s="5"/>
      <c r="X19" s="5"/>
      <c r="Y19" s="14"/>
      <c r="Z19" s="48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</row>
    <row r="20" spans="1:171" x14ac:dyDescent="0.25">
      <c r="A20" s="1">
        <v>19</v>
      </c>
      <c r="B20" s="5" t="s">
        <v>244</v>
      </c>
      <c r="C20" s="5">
        <v>2</v>
      </c>
      <c r="D20" s="5" t="s">
        <v>243</v>
      </c>
      <c r="E20" s="5">
        <v>30.5</v>
      </c>
      <c r="F20" s="24">
        <v>23.95</v>
      </c>
      <c r="G20" s="24">
        <v>22.7</v>
      </c>
      <c r="H20" s="5">
        <v>39</v>
      </c>
      <c r="I20" s="50">
        <v>7.9</v>
      </c>
      <c r="J20" s="26">
        <v>215409.43143150373</v>
      </c>
      <c r="K20" s="27">
        <v>153735.92154720853</v>
      </c>
      <c r="L20" s="27">
        <v>14389.715489382865</v>
      </c>
      <c r="M20" s="27">
        <v>14074.514043564099</v>
      </c>
      <c r="N20" s="27">
        <v>19087.389804084596</v>
      </c>
      <c r="O20" s="27">
        <v>14121.89054726368</v>
      </c>
      <c r="P20" s="16">
        <v>0.39833333333333337</v>
      </c>
      <c r="Q20" s="12">
        <v>0.36899999999999999</v>
      </c>
      <c r="R20" s="24">
        <v>13.528000000000002</v>
      </c>
      <c r="S20" s="24">
        <v>6.6970297029702976</v>
      </c>
      <c r="T20" s="25"/>
      <c r="U20" s="5"/>
      <c r="V20" s="5"/>
      <c r="W20" s="5"/>
      <c r="X20" s="5"/>
      <c r="Y20" s="14"/>
      <c r="Z20" s="48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</row>
    <row r="21" spans="1:171" x14ac:dyDescent="0.25">
      <c r="A21" s="1">
        <v>20</v>
      </c>
      <c r="B21" s="5" t="s">
        <v>245</v>
      </c>
      <c r="C21" s="5">
        <v>2</v>
      </c>
      <c r="D21" s="5" t="s">
        <v>246</v>
      </c>
      <c r="E21" s="5">
        <v>23</v>
      </c>
      <c r="F21" s="24">
        <v>15.6</v>
      </c>
      <c r="G21" s="24">
        <v>18.7</v>
      </c>
      <c r="H21" s="5">
        <v>38</v>
      </c>
      <c r="I21" s="59">
        <v>9.1</v>
      </c>
      <c r="J21" s="26">
        <v>81082.348869886046</v>
      </c>
      <c r="K21" s="27">
        <v>59309.633340418339</v>
      </c>
      <c r="L21" s="27">
        <v>5667.4582801391834</v>
      </c>
      <c r="M21" s="27">
        <v>7480.0599730620652</v>
      </c>
      <c r="N21" s="27">
        <v>7025.1972762664536</v>
      </c>
      <c r="O21" s="27">
        <v>1600</v>
      </c>
      <c r="P21" s="16"/>
      <c r="Q21" s="12"/>
      <c r="R21" s="24"/>
      <c r="S21" s="24"/>
      <c r="T21" s="25"/>
      <c r="U21" s="5"/>
      <c r="V21" s="5"/>
      <c r="W21" s="5"/>
      <c r="X21" s="5"/>
      <c r="Y21" s="14"/>
      <c r="Z21" s="48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</row>
    <row r="22" spans="1:171" x14ac:dyDescent="0.25">
      <c r="A22" s="1">
        <v>21</v>
      </c>
      <c r="B22" s="5" t="s">
        <v>247</v>
      </c>
      <c r="C22" s="5">
        <v>2</v>
      </c>
      <c r="D22" s="5" t="s">
        <v>246</v>
      </c>
      <c r="E22" s="5">
        <v>23</v>
      </c>
      <c r="F22" s="24">
        <v>18</v>
      </c>
      <c r="G22" s="24">
        <v>22</v>
      </c>
      <c r="H22" s="5">
        <v>38</v>
      </c>
      <c r="I22" s="52">
        <v>8.1</v>
      </c>
      <c r="J22" s="26">
        <v>153170.46573099581</v>
      </c>
      <c r="K22" s="27">
        <v>113751.39557498966</v>
      </c>
      <c r="L22" s="27">
        <v>11848.710383281286</v>
      </c>
      <c r="M22" s="27">
        <v>11528.482333553435</v>
      </c>
      <c r="N22" s="27">
        <v>10841.877439171436</v>
      </c>
      <c r="O22" s="27">
        <v>5200</v>
      </c>
      <c r="P22" s="16"/>
      <c r="Q22" s="12"/>
      <c r="R22" s="24"/>
      <c r="S22" s="24"/>
      <c r="T22" s="25"/>
      <c r="U22" s="5"/>
      <c r="V22" s="5"/>
      <c r="W22" s="5"/>
      <c r="X22" s="5"/>
      <c r="Y22" s="14"/>
      <c r="Z22" s="48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</row>
    <row r="23" spans="1:171" x14ac:dyDescent="0.25">
      <c r="A23" s="1">
        <v>22</v>
      </c>
      <c r="B23" s="5" t="s">
        <v>248</v>
      </c>
      <c r="C23" s="5">
        <v>2</v>
      </c>
      <c r="D23" s="5" t="s">
        <v>249</v>
      </c>
      <c r="E23" s="5">
        <v>23</v>
      </c>
      <c r="F23" s="24">
        <v>8.3000000000000007</v>
      </c>
      <c r="G23" s="24">
        <v>9.1999999999999993</v>
      </c>
      <c r="H23" s="5">
        <v>24</v>
      </c>
      <c r="I23" s="59">
        <v>7.8</v>
      </c>
      <c r="J23" s="26">
        <v>11071.142800600821</v>
      </c>
      <c r="K23" s="27">
        <v>5396.2803165411851</v>
      </c>
      <c r="L23" s="27">
        <v>601.45508100476184</v>
      </c>
      <c r="M23" s="27">
        <v>2741.478651324494</v>
      </c>
      <c r="N23" s="27">
        <v>2331.9287517303792</v>
      </c>
      <c r="O23" s="27">
        <v>0</v>
      </c>
      <c r="P23" s="16"/>
      <c r="Q23" s="12"/>
      <c r="R23" s="24"/>
      <c r="S23" s="24"/>
      <c r="T23" s="25"/>
      <c r="U23" s="5"/>
      <c r="V23" s="5"/>
      <c r="W23" s="5"/>
      <c r="X23" s="5"/>
      <c r="Y23" s="14"/>
      <c r="Z23" s="48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</row>
    <row r="24" spans="1:171" s="2" customFormat="1" x14ac:dyDescent="0.25">
      <c r="A24" s="1">
        <v>23</v>
      </c>
      <c r="B24" s="5" t="s">
        <v>250</v>
      </c>
      <c r="C24" s="5">
        <v>2</v>
      </c>
      <c r="D24" s="5" t="s">
        <v>249</v>
      </c>
      <c r="E24" s="5">
        <v>23</v>
      </c>
      <c r="F24" s="24">
        <v>5.0999999999999996</v>
      </c>
      <c r="G24" s="24">
        <v>4.9000000000000004</v>
      </c>
      <c r="H24" s="5">
        <v>24</v>
      </c>
      <c r="I24" s="59">
        <v>3.6</v>
      </c>
      <c r="J24" s="26">
        <v>5814.2000782056475</v>
      </c>
      <c r="K24" s="27">
        <v>1937.2166651546931</v>
      </c>
      <c r="L24" s="27">
        <v>371.40018403350774</v>
      </c>
      <c r="M24" s="27">
        <v>1664.9344145936186</v>
      </c>
      <c r="N24" s="27">
        <v>1840.6488144238278</v>
      </c>
      <c r="O24" s="27">
        <v>0</v>
      </c>
      <c r="P24" s="16"/>
      <c r="Q24" s="12"/>
      <c r="R24" s="24"/>
      <c r="S24" s="24"/>
      <c r="T24" s="25"/>
      <c r="U24" s="5"/>
      <c r="V24" s="5"/>
      <c r="W24" s="5"/>
      <c r="X24" s="5"/>
      <c r="Y24" s="14"/>
      <c r="Z24" s="48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</row>
    <row r="25" spans="1:171" x14ac:dyDescent="0.25">
      <c r="A25" s="1">
        <v>24</v>
      </c>
      <c r="B25" s="5" t="s">
        <v>251</v>
      </c>
      <c r="C25" s="5">
        <v>2</v>
      </c>
      <c r="D25" s="5" t="s">
        <v>249</v>
      </c>
      <c r="E25" s="5">
        <v>23</v>
      </c>
      <c r="F25" s="24">
        <v>12.8</v>
      </c>
      <c r="G25" s="24">
        <v>12.7</v>
      </c>
      <c r="H25" s="5">
        <v>29</v>
      </c>
      <c r="I25" s="59">
        <v>11.28</v>
      </c>
      <c r="J25" s="26">
        <v>58323.047761577327</v>
      </c>
      <c r="K25" s="27">
        <v>31842.834639293193</v>
      </c>
      <c r="L25" s="27">
        <v>4090.878617838629</v>
      </c>
      <c r="M25" s="27">
        <v>9560.2132777353418</v>
      </c>
      <c r="N25" s="27">
        <v>12829.121226710162</v>
      </c>
      <c r="O25" s="27">
        <v>0</v>
      </c>
      <c r="P25" s="16"/>
      <c r="Q25" s="12"/>
      <c r="R25" s="24"/>
      <c r="S25" s="24"/>
      <c r="T25" s="25"/>
      <c r="U25" s="5"/>
      <c r="V25" s="5"/>
      <c r="W25" s="5"/>
      <c r="X25" s="5"/>
      <c r="Y25" s="14"/>
      <c r="Z25" s="48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</row>
    <row r="26" spans="1:171" x14ac:dyDescent="0.25">
      <c r="A26" s="1">
        <v>25</v>
      </c>
      <c r="B26" s="5" t="s">
        <v>252</v>
      </c>
      <c r="C26" s="5">
        <v>2</v>
      </c>
      <c r="D26" s="5" t="s">
        <v>240</v>
      </c>
      <c r="E26" s="5">
        <v>31</v>
      </c>
      <c r="F26" s="24">
        <v>17.850000000000001</v>
      </c>
      <c r="G26" s="24">
        <v>15</v>
      </c>
      <c r="H26" s="5">
        <v>22</v>
      </c>
      <c r="I26" s="50">
        <v>10.6</v>
      </c>
      <c r="J26" s="26">
        <v>93515.815494619019</v>
      </c>
      <c r="K26" s="27">
        <v>47961.144043142929</v>
      </c>
      <c r="L26" s="27">
        <v>5784.3114320072518</v>
      </c>
      <c r="M26" s="27">
        <v>17616.790898285166</v>
      </c>
      <c r="N26" s="27">
        <v>17065.315762258535</v>
      </c>
      <c r="O26" s="27">
        <v>5088.2533589251443</v>
      </c>
      <c r="P26" s="16">
        <v>0.34900000000000003</v>
      </c>
      <c r="Q26" s="12">
        <v>0.3725</v>
      </c>
      <c r="R26" s="24">
        <v>35.287000000000006</v>
      </c>
      <c r="S26" s="24">
        <v>21.648466257668716</v>
      </c>
      <c r="T26" s="25"/>
      <c r="U26" s="5"/>
      <c r="V26" s="5"/>
      <c r="W26" s="5"/>
      <c r="X26" s="5"/>
      <c r="Y26" s="14"/>
      <c r="Z26" s="48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</row>
    <row r="27" spans="1:171" x14ac:dyDescent="0.25">
      <c r="A27" s="1">
        <v>26</v>
      </c>
      <c r="B27" s="5" t="s">
        <v>253</v>
      </c>
      <c r="C27" s="5">
        <v>2</v>
      </c>
      <c r="D27" s="5" t="s">
        <v>240</v>
      </c>
      <c r="E27" s="5">
        <v>31</v>
      </c>
      <c r="F27" s="24">
        <v>14.05</v>
      </c>
      <c r="G27" s="24">
        <v>12.4</v>
      </c>
      <c r="H27" s="5">
        <v>30</v>
      </c>
      <c r="I27" s="50">
        <v>7.1</v>
      </c>
      <c r="J27" s="26">
        <v>60508.433289859116</v>
      </c>
      <c r="K27" s="27">
        <v>34726.644964367631</v>
      </c>
      <c r="L27" s="27">
        <v>4539.0117065656868</v>
      </c>
      <c r="M27" s="27">
        <v>8512.8660422826924</v>
      </c>
      <c r="N27" s="27">
        <v>7720.1422113221279</v>
      </c>
      <c r="O27" s="27">
        <v>5009.7683653209797</v>
      </c>
      <c r="P27" s="16">
        <v>0.42899999999999999</v>
      </c>
      <c r="Q27" s="12">
        <v>0.40266666666666667</v>
      </c>
      <c r="R27" s="24">
        <v>23.457000000000001</v>
      </c>
      <c r="S27" s="24">
        <v>19.227049180327871</v>
      </c>
      <c r="T27" s="25"/>
      <c r="U27" s="5"/>
      <c r="V27" s="5"/>
      <c r="W27" s="5"/>
      <c r="X27" s="5"/>
      <c r="Y27" s="14"/>
      <c r="Z27" s="48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</row>
    <row r="28" spans="1:171" x14ac:dyDescent="0.25">
      <c r="A28" s="1">
        <v>27</v>
      </c>
      <c r="B28" s="5" t="s">
        <v>254</v>
      </c>
      <c r="C28" s="5">
        <v>2</v>
      </c>
      <c r="D28" s="5" t="s">
        <v>240</v>
      </c>
      <c r="E28" s="5">
        <v>31</v>
      </c>
      <c r="F28" s="24">
        <v>11.4</v>
      </c>
      <c r="G28" s="24">
        <v>13.9</v>
      </c>
      <c r="H28" s="5">
        <v>23</v>
      </c>
      <c r="I28" s="50">
        <v>7.9</v>
      </c>
      <c r="J28" s="26">
        <v>44696.519473845787</v>
      </c>
      <c r="K28" s="27">
        <v>27913.765392479101</v>
      </c>
      <c r="L28" s="27">
        <v>2482.5676195966316</v>
      </c>
      <c r="M28" s="27">
        <v>5451.3045884982457</v>
      </c>
      <c r="N28" s="27">
        <v>5937.5182369081749</v>
      </c>
      <c r="O28" s="27">
        <v>2911.3636363636365</v>
      </c>
      <c r="P28" s="16">
        <v>0.39700000000000002</v>
      </c>
      <c r="Q28" s="12">
        <v>0.42599999999999999</v>
      </c>
      <c r="R28" s="24">
        <v>23.18</v>
      </c>
      <c r="S28" s="24">
        <v>22.28846153846154</v>
      </c>
      <c r="T28" s="25"/>
      <c r="U28" s="5"/>
      <c r="V28" s="5"/>
      <c r="W28" s="5"/>
      <c r="X28" s="5"/>
      <c r="Y28" s="14"/>
      <c r="Z28" s="4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</row>
    <row r="29" spans="1:171" x14ac:dyDescent="0.25">
      <c r="A29" s="1">
        <v>28</v>
      </c>
      <c r="B29" s="5" t="s">
        <v>255</v>
      </c>
      <c r="C29" s="5">
        <v>2</v>
      </c>
      <c r="D29" s="5" t="s">
        <v>240</v>
      </c>
      <c r="E29" s="5">
        <v>31</v>
      </c>
      <c r="F29" s="24">
        <v>9</v>
      </c>
      <c r="G29" s="24">
        <v>8.9</v>
      </c>
      <c r="H29" s="5">
        <v>21</v>
      </c>
      <c r="I29" s="50">
        <v>5.5</v>
      </c>
      <c r="J29" s="26">
        <v>15245.991263619322</v>
      </c>
      <c r="K29" s="27">
        <v>8975.361435254923</v>
      </c>
      <c r="L29" s="27">
        <v>992.4410892910945</v>
      </c>
      <c r="M29" s="27">
        <v>1762.9140097144016</v>
      </c>
      <c r="N29" s="27">
        <v>1944.4984736511408</v>
      </c>
      <c r="O29" s="27">
        <v>1570.7762557077626</v>
      </c>
      <c r="P29" s="16">
        <v>0.32800000000000001</v>
      </c>
      <c r="Q29" s="12">
        <v>0.36766666666666664</v>
      </c>
      <c r="R29" s="24">
        <v>13.991</v>
      </c>
      <c r="S29" s="24">
        <v>17.06219512195122</v>
      </c>
      <c r="T29" s="25"/>
      <c r="U29" s="5"/>
      <c r="V29" s="5"/>
      <c r="W29" s="5"/>
      <c r="X29" s="5"/>
      <c r="Y29" s="14"/>
      <c r="Z29" s="48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</row>
    <row r="30" spans="1:171" x14ac:dyDescent="0.25">
      <c r="A30" s="1">
        <v>29</v>
      </c>
      <c r="B30" s="5" t="s">
        <v>256</v>
      </c>
      <c r="C30" s="5">
        <v>2</v>
      </c>
      <c r="D30" s="5" t="s">
        <v>257</v>
      </c>
      <c r="E30" s="1">
        <v>25</v>
      </c>
      <c r="F30" s="24">
        <v>31.8</v>
      </c>
      <c r="G30" s="24">
        <v>25.8</v>
      </c>
      <c r="H30" s="5">
        <v>39</v>
      </c>
      <c r="I30" s="50">
        <v>11.1</v>
      </c>
      <c r="J30" s="26">
        <v>530648.53136100841</v>
      </c>
      <c r="K30" s="27">
        <v>361024.49604885402</v>
      </c>
      <c r="L30" s="27">
        <v>35326.938265551886</v>
      </c>
      <c r="M30" s="27">
        <v>36533.991412254349</v>
      </c>
      <c r="N30" s="27">
        <v>63107.229682226229</v>
      </c>
      <c r="O30" s="27">
        <v>34655.875952121874</v>
      </c>
      <c r="P30" s="16">
        <v>0.44366666666666665</v>
      </c>
      <c r="Q30" s="12">
        <v>0.37866666666666671</v>
      </c>
      <c r="R30" s="24">
        <v>20.404000000000003</v>
      </c>
      <c r="S30" s="24">
        <v>7.2612099644128127</v>
      </c>
      <c r="T30" s="25"/>
      <c r="U30" s="5"/>
      <c r="V30" s="5"/>
      <c r="W30" s="5"/>
      <c r="X30" s="5"/>
      <c r="Y30" s="14"/>
      <c r="Z30" s="48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</row>
    <row r="31" spans="1:171" x14ac:dyDescent="0.25">
      <c r="A31" s="1">
        <v>30</v>
      </c>
      <c r="B31" s="5" t="s">
        <v>258</v>
      </c>
      <c r="C31" s="5">
        <v>2</v>
      </c>
      <c r="D31" s="5" t="s">
        <v>259</v>
      </c>
      <c r="E31" s="5">
        <v>35</v>
      </c>
      <c r="F31" s="24">
        <v>18.549999999999997</v>
      </c>
      <c r="G31" s="24">
        <v>15.5</v>
      </c>
      <c r="H31" s="5">
        <v>25</v>
      </c>
      <c r="I31" s="50">
        <v>9.5500000000000007</v>
      </c>
      <c r="J31" s="26">
        <v>117566.15661153618</v>
      </c>
      <c r="K31" s="27">
        <v>64840.26780140854</v>
      </c>
      <c r="L31" s="27">
        <v>17478.214017186434</v>
      </c>
      <c r="M31" s="27">
        <v>14002.304870734675</v>
      </c>
      <c r="N31" s="27">
        <v>18118.477812705722</v>
      </c>
      <c r="O31" s="27">
        <v>3126.8921095008054</v>
      </c>
      <c r="P31" s="16">
        <v>0.42033333333333328</v>
      </c>
      <c r="Q31" s="12">
        <v>0.38633333333333336</v>
      </c>
      <c r="R31" s="24">
        <v>42.56</v>
      </c>
      <c r="S31" s="24">
        <v>24.32</v>
      </c>
      <c r="T31" s="64">
        <v>22178.213776165732</v>
      </c>
      <c r="U31" s="58">
        <v>1820.8980755523876</v>
      </c>
      <c r="V31" s="58">
        <v>6293.0254083484569</v>
      </c>
      <c r="W31" s="58">
        <v>1544.6660751458896</v>
      </c>
      <c r="X31" s="58">
        <v>6479.6242171189979</v>
      </c>
      <c r="Y31" s="58">
        <v>6040</v>
      </c>
      <c r="Z31" s="48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</row>
    <row r="32" spans="1:171" s="3" customFormat="1" x14ac:dyDescent="0.25">
      <c r="A32" s="1">
        <v>31</v>
      </c>
      <c r="B32" s="5" t="s">
        <v>260</v>
      </c>
      <c r="C32" s="5">
        <v>2</v>
      </c>
      <c r="D32" s="5" t="s">
        <v>259</v>
      </c>
      <c r="E32" s="5">
        <v>35</v>
      </c>
      <c r="F32" s="24">
        <v>15.45</v>
      </c>
      <c r="G32" s="24">
        <v>15.52</v>
      </c>
      <c r="H32" s="5">
        <v>26</v>
      </c>
      <c r="I32" s="50">
        <v>7.9</v>
      </c>
      <c r="J32" s="26">
        <v>84715.040776979396</v>
      </c>
      <c r="K32" s="27">
        <v>49362.902383575405</v>
      </c>
      <c r="L32" s="27">
        <v>5294.8536763167895</v>
      </c>
      <c r="M32" s="27">
        <v>8961.7705096140035</v>
      </c>
      <c r="N32" s="27">
        <v>15259.724733788978</v>
      </c>
      <c r="O32" s="27">
        <v>5835.7894736842109</v>
      </c>
      <c r="P32" s="16">
        <v>0.31666666666666665</v>
      </c>
      <c r="Q32" s="12">
        <v>0.3706666666666667</v>
      </c>
      <c r="R32" s="24">
        <v>20.227999999999998</v>
      </c>
      <c r="S32" s="24">
        <v>13.485333333333331</v>
      </c>
      <c r="T32" s="64">
        <v>15183.523923767838</v>
      </c>
      <c r="U32" s="65">
        <v>1920.1870779978126</v>
      </c>
      <c r="V32" s="66">
        <v>4804.238702551228</v>
      </c>
      <c r="W32" s="66">
        <v>1313.1826798418626</v>
      </c>
      <c r="X32" s="66">
        <v>3083.5470859692982</v>
      </c>
      <c r="Y32" s="66">
        <v>4062.3683774076362</v>
      </c>
      <c r="Z32" s="48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</row>
    <row r="33" spans="1:171" x14ac:dyDescent="0.25">
      <c r="A33" s="1">
        <v>32</v>
      </c>
      <c r="B33" s="5" t="s">
        <v>261</v>
      </c>
      <c r="C33" s="5">
        <v>2</v>
      </c>
      <c r="D33" s="5" t="s">
        <v>259</v>
      </c>
      <c r="E33" s="5">
        <v>35</v>
      </c>
      <c r="F33" s="24">
        <v>13.1</v>
      </c>
      <c r="G33" s="24">
        <v>14.7</v>
      </c>
      <c r="H33" s="5">
        <v>24</v>
      </c>
      <c r="I33" s="50">
        <v>8.34</v>
      </c>
      <c r="J33" s="26">
        <v>57977.560946672769</v>
      </c>
      <c r="K33" s="27">
        <v>32375.569545810678</v>
      </c>
      <c r="L33" s="27">
        <v>3509.7176987715052</v>
      </c>
      <c r="M33" s="27">
        <v>7113.4319292013515</v>
      </c>
      <c r="N33" s="27">
        <v>9223.1989858431007</v>
      </c>
      <c r="O33" s="27">
        <v>5755.6427870461239</v>
      </c>
      <c r="P33" s="16">
        <v>0.41700000000000004</v>
      </c>
      <c r="Q33" s="12">
        <v>0.40666666666666668</v>
      </c>
      <c r="R33" s="24">
        <v>30.01</v>
      </c>
      <c r="S33" s="24">
        <v>23.629921259842519</v>
      </c>
      <c r="T33" s="64">
        <v>9607.9574163785419</v>
      </c>
      <c r="U33" s="67">
        <v>1379.7718631178709</v>
      </c>
      <c r="V33" s="58">
        <v>2774.583963691377</v>
      </c>
      <c r="W33" s="58">
        <v>1805.3870503597122</v>
      </c>
      <c r="X33" s="58">
        <v>1821.3848327837966</v>
      </c>
      <c r="Y33" s="58">
        <v>1826.8297064257854</v>
      </c>
      <c r="Z33" s="48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</row>
    <row r="34" spans="1:171" x14ac:dyDescent="0.25">
      <c r="A34" s="1">
        <v>33</v>
      </c>
      <c r="B34" s="5" t="s">
        <v>262</v>
      </c>
      <c r="C34" s="5">
        <v>2</v>
      </c>
      <c r="D34" s="5" t="s">
        <v>259</v>
      </c>
      <c r="E34" s="5">
        <v>35</v>
      </c>
      <c r="F34" s="24">
        <v>11</v>
      </c>
      <c r="G34" s="24">
        <v>13</v>
      </c>
      <c r="H34" s="5">
        <v>24</v>
      </c>
      <c r="I34" s="50">
        <v>6</v>
      </c>
      <c r="J34" s="26">
        <v>33861.198790166243</v>
      </c>
      <c r="K34" s="27">
        <v>23104.307879336662</v>
      </c>
      <c r="L34" s="27">
        <v>2372.8558301060243</v>
      </c>
      <c r="M34" s="27">
        <v>2438.5684053708142</v>
      </c>
      <c r="N34" s="27">
        <v>2585.4666753527385</v>
      </c>
      <c r="O34" s="27">
        <v>3359.9999999999995</v>
      </c>
      <c r="P34" s="16">
        <v>0.37733333333333335</v>
      </c>
      <c r="Q34" s="12">
        <v>0.39533333333333331</v>
      </c>
      <c r="R34" s="24">
        <v>11.394</v>
      </c>
      <c r="S34" s="24">
        <v>10.955769230769231</v>
      </c>
      <c r="T34" s="64">
        <v>9286.2828400073013</v>
      </c>
      <c r="U34" s="67">
        <v>1366.2238267148016</v>
      </c>
      <c r="V34" s="58">
        <v>3150.08</v>
      </c>
      <c r="W34" s="58">
        <v>209.91609458428681</v>
      </c>
      <c r="X34" s="58">
        <v>1922.2076215505915</v>
      </c>
      <c r="Y34" s="58">
        <v>2637.8552971576223</v>
      </c>
      <c r="Z34" s="48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</row>
    <row r="35" spans="1:171" x14ac:dyDescent="0.25">
      <c r="A35" s="1">
        <v>34</v>
      </c>
      <c r="B35" s="5" t="s">
        <v>263</v>
      </c>
      <c r="C35" s="5">
        <v>2</v>
      </c>
      <c r="D35" s="1" t="s">
        <v>259</v>
      </c>
      <c r="E35" s="5">
        <v>35</v>
      </c>
      <c r="F35" s="24">
        <v>8.9</v>
      </c>
      <c r="G35" s="24">
        <v>12.1</v>
      </c>
      <c r="H35" s="5">
        <v>26</v>
      </c>
      <c r="I35" s="50">
        <v>5.7</v>
      </c>
      <c r="J35" s="26">
        <v>23033.602955801751</v>
      </c>
      <c r="K35" s="27">
        <v>13655.180385204611</v>
      </c>
      <c r="L35" s="27">
        <v>1534.9338362428375</v>
      </c>
      <c r="M35" s="27">
        <v>2359.8607980690658</v>
      </c>
      <c r="N35" s="27">
        <v>2406.4396073727712</v>
      </c>
      <c r="O35" s="27">
        <v>3077.1883289124667</v>
      </c>
      <c r="P35" s="16">
        <v>0.34933333333333333</v>
      </c>
      <c r="Q35" s="12">
        <v>0.38866666666666666</v>
      </c>
      <c r="R35" s="24">
        <v>5.96</v>
      </c>
      <c r="S35" s="24">
        <v>6.9302325581395348</v>
      </c>
      <c r="T35" s="64">
        <v>5147.158600872036</v>
      </c>
      <c r="U35" s="67">
        <v>684.71477663230246</v>
      </c>
      <c r="V35" s="58">
        <v>1821.5730510105871</v>
      </c>
      <c r="W35" s="58">
        <v>338.63731918997104</v>
      </c>
      <c r="X35" s="58">
        <v>636.26016260162601</v>
      </c>
      <c r="Y35" s="58">
        <v>1665.9732914375491</v>
      </c>
      <c r="Z35" s="48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</row>
    <row r="36" spans="1:171" customFormat="1" x14ac:dyDescent="0.25">
      <c r="A36" s="1">
        <v>35</v>
      </c>
      <c r="B36" s="1" t="s">
        <v>264</v>
      </c>
      <c r="C36" s="1">
        <v>2</v>
      </c>
      <c r="D36" s="5" t="s">
        <v>238</v>
      </c>
      <c r="E36" s="1">
        <v>25</v>
      </c>
      <c r="F36" s="1">
        <v>8.5</v>
      </c>
      <c r="G36" s="59">
        <v>11.35</v>
      </c>
      <c r="H36" s="5">
        <v>28</v>
      </c>
      <c r="I36" s="52">
        <v>7</v>
      </c>
      <c r="J36" s="66">
        <v>19226.955975106182</v>
      </c>
      <c r="K36" s="65">
        <v>11155.021214859709</v>
      </c>
      <c r="L36" s="66">
        <v>1585.8602520706854</v>
      </c>
      <c r="M36" s="66">
        <v>1882.5711058045888</v>
      </c>
      <c r="N36" s="66">
        <v>3355.5034023712001</v>
      </c>
      <c r="O36" s="66">
        <v>1248</v>
      </c>
      <c r="P36" s="48"/>
      <c r="R36" s="48"/>
      <c r="T36" s="68">
        <v>5099</v>
      </c>
      <c r="U36" s="65">
        <v>824.63574989690449</v>
      </c>
      <c r="V36" s="66">
        <v>1988.326197562719</v>
      </c>
      <c r="W36" s="66">
        <v>286.62282089504924</v>
      </c>
      <c r="X36" s="66">
        <v>517.76539722590758</v>
      </c>
      <c r="Y36" s="66">
        <v>1481.6498344194194</v>
      </c>
      <c r="Z36" s="48"/>
    </row>
    <row r="37" spans="1:171" customFormat="1" x14ac:dyDescent="0.25">
      <c r="A37" s="1">
        <v>36</v>
      </c>
      <c r="B37" s="1" t="s">
        <v>265</v>
      </c>
      <c r="C37" s="1">
        <v>2</v>
      </c>
      <c r="D37" s="5" t="s">
        <v>238</v>
      </c>
      <c r="E37" s="1">
        <v>25</v>
      </c>
      <c r="F37" s="24">
        <v>18</v>
      </c>
      <c r="G37" s="24">
        <v>14.4</v>
      </c>
      <c r="H37" s="5">
        <v>30</v>
      </c>
      <c r="I37" s="69">
        <v>9.1</v>
      </c>
      <c r="J37" s="65">
        <v>101634.12635694441</v>
      </c>
      <c r="K37" s="65">
        <v>58311.673847008715</v>
      </c>
      <c r="L37" s="66">
        <v>7759.2404626442431</v>
      </c>
      <c r="M37" s="66">
        <v>19054.827810225313</v>
      </c>
      <c r="N37" s="66">
        <v>16438.384237066148</v>
      </c>
      <c r="O37" s="66">
        <v>70</v>
      </c>
      <c r="P37" s="48"/>
      <c r="R37" s="48"/>
      <c r="T37" s="68">
        <v>40123</v>
      </c>
      <c r="U37" s="65">
        <v>6488.8919774688175</v>
      </c>
      <c r="V37" s="66">
        <v>15645.736816004897</v>
      </c>
      <c r="W37" s="66">
        <v>2255.3770234893236</v>
      </c>
      <c r="X37" s="66">
        <v>4074.1912204148052</v>
      </c>
      <c r="Y37" s="66">
        <v>11658.802962622156</v>
      </c>
      <c r="Z37" s="48"/>
    </row>
    <row r="38" spans="1:171" x14ac:dyDescent="0.25">
      <c r="A38" s="1">
        <v>37</v>
      </c>
      <c r="B38" s="5" t="s">
        <v>266</v>
      </c>
      <c r="C38" s="5">
        <v>2</v>
      </c>
      <c r="D38" s="5" t="s">
        <v>267</v>
      </c>
      <c r="E38" s="5">
        <v>32</v>
      </c>
      <c r="F38" s="5">
        <v>24</v>
      </c>
      <c r="G38" s="24">
        <v>23.6</v>
      </c>
      <c r="H38" s="5">
        <v>40</v>
      </c>
      <c r="I38" s="50">
        <v>8.6</v>
      </c>
      <c r="J38" s="26">
        <v>235981.72942530364</v>
      </c>
      <c r="K38" s="27">
        <v>179597.48026978935</v>
      </c>
      <c r="L38" s="27">
        <v>16644.940945389721</v>
      </c>
      <c r="M38" s="27">
        <v>703.46836003300541</v>
      </c>
      <c r="N38" s="27">
        <v>617.1309319784209</v>
      </c>
      <c r="O38" s="27">
        <v>520</v>
      </c>
      <c r="P38" s="16">
        <v>0.40649999999999997</v>
      </c>
      <c r="Q38" s="12">
        <v>0.38500000000000001</v>
      </c>
      <c r="R38" s="24">
        <v>20.554999999999996</v>
      </c>
      <c r="S38" s="24">
        <v>10.02682926829268</v>
      </c>
      <c r="U38" s="70"/>
      <c r="Z38" s="4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</row>
    <row r="39" spans="1:171" x14ac:dyDescent="0.25">
      <c r="A39" s="1">
        <v>38</v>
      </c>
      <c r="B39" s="5" t="s">
        <v>268</v>
      </c>
      <c r="C39" s="5">
        <v>2</v>
      </c>
      <c r="D39" s="5" t="s">
        <v>267</v>
      </c>
      <c r="E39" s="5">
        <v>32</v>
      </c>
      <c r="F39" s="5">
        <v>26.1</v>
      </c>
      <c r="G39" s="24">
        <v>23.1</v>
      </c>
      <c r="H39" s="5">
        <v>40</v>
      </c>
      <c r="I39" s="50">
        <v>8.1999999999999993</v>
      </c>
      <c r="J39" s="26">
        <v>278717.41128269798</v>
      </c>
      <c r="K39" s="27">
        <v>187485.28575689712</v>
      </c>
      <c r="L39" s="27">
        <v>21121.958061803896</v>
      </c>
      <c r="M39" s="27">
        <v>20042.6515338399</v>
      </c>
      <c r="N39" s="27">
        <v>30116.242585505086</v>
      </c>
      <c r="O39" s="27">
        <v>19951.273344651949</v>
      </c>
      <c r="P39" s="16">
        <v>0.42199999999999999</v>
      </c>
      <c r="Q39" s="12">
        <v>0.38566666666666666</v>
      </c>
      <c r="R39" s="24">
        <v>9.9580000000000002</v>
      </c>
      <c r="S39" s="24">
        <v>4.1148760330578513</v>
      </c>
      <c r="T39" s="25"/>
      <c r="U39" s="5"/>
      <c r="V39" s="5"/>
      <c r="W39" s="5"/>
      <c r="X39" s="5"/>
      <c r="Y39" s="14"/>
      <c r="Z39" s="48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</row>
    <row r="40" spans="1:171" x14ac:dyDescent="0.25">
      <c r="A40" s="1">
        <v>39</v>
      </c>
      <c r="B40" s="5" t="s">
        <v>269</v>
      </c>
      <c r="C40" s="5">
        <v>2</v>
      </c>
      <c r="D40" s="5" t="s">
        <v>267</v>
      </c>
      <c r="E40" s="5">
        <v>32</v>
      </c>
      <c r="F40" s="5">
        <v>21.6</v>
      </c>
      <c r="G40" s="24">
        <v>23.2</v>
      </c>
      <c r="H40" s="5">
        <v>40</v>
      </c>
      <c r="I40" s="50">
        <v>9.5</v>
      </c>
      <c r="J40" s="26">
        <v>191188.10079215295</v>
      </c>
      <c r="K40" s="27">
        <v>138703.01586337431</v>
      </c>
      <c r="L40" s="27">
        <v>14926.630089996353</v>
      </c>
      <c r="M40" s="27">
        <v>15119.460989003546</v>
      </c>
      <c r="N40" s="27">
        <v>14110.422421207346</v>
      </c>
      <c r="O40" s="27">
        <v>8328.5714285714275</v>
      </c>
      <c r="P40" s="16">
        <v>0.41699999999999998</v>
      </c>
      <c r="Q40" s="12">
        <v>0.39600000000000002</v>
      </c>
      <c r="R40" s="24">
        <v>12.622</v>
      </c>
      <c r="S40" s="24">
        <v>6.2796019900497511</v>
      </c>
      <c r="T40" s="25"/>
      <c r="U40" s="5"/>
      <c r="V40" s="5"/>
      <c r="W40" s="5"/>
      <c r="X40" s="5"/>
      <c r="Y40" s="14"/>
      <c r="Z40" s="48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</row>
    <row r="41" spans="1:171" x14ac:dyDescent="0.25">
      <c r="A41" s="1">
        <v>40</v>
      </c>
      <c r="B41" s="5" t="s">
        <v>270</v>
      </c>
      <c r="C41" s="5">
        <v>2</v>
      </c>
      <c r="D41" s="5" t="s">
        <v>267</v>
      </c>
      <c r="E41" s="5">
        <v>32</v>
      </c>
      <c r="F41" s="5">
        <v>19.5</v>
      </c>
      <c r="G41" s="24">
        <v>23.2</v>
      </c>
      <c r="H41" s="5">
        <v>40</v>
      </c>
      <c r="I41" s="50">
        <v>9.4</v>
      </c>
      <c r="J41" s="26">
        <v>171376.86396136772</v>
      </c>
      <c r="K41" s="27">
        <v>131371.61354883312</v>
      </c>
      <c r="L41" s="27">
        <v>11808.091021544024</v>
      </c>
      <c r="M41" s="27">
        <v>10677.772512294912</v>
      </c>
      <c r="N41" s="27">
        <v>12953.518615222558</v>
      </c>
      <c r="O41" s="27">
        <v>4565.868263473054</v>
      </c>
      <c r="P41" s="16">
        <v>0.441</v>
      </c>
      <c r="Q41" s="12">
        <v>0.44599999999999995</v>
      </c>
      <c r="R41" s="24">
        <v>12.079000000000001</v>
      </c>
      <c r="S41" s="24">
        <v>6.8242937853107346</v>
      </c>
      <c r="T41" s="25"/>
      <c r="U41" s="5"/>
      <c r="V41" s="5"/>
      <c r="W41" s="5"/>
      <c r="X41" s="5"/>
      <c r="Y41" s="14"/>
      <c r="Z41" s="48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</row>
    <row r="42" spans="1:171" x14ac:dyDescent="0.25">
      <c r="A42" s="1">
        <v>41</v>
      </c>
      <c r="B42" s="5" t="s">
        <v>271</v>
      </c>
      <c r="C42" s="5">
        <v>2</v>
      </c>
      <c r="D42" s="5" t="s">
        <v>267</v>
      </c>
      <c r="E42" s="5">
        <v>32</v>
      </c>
      <c r="F42" s="5">
        <v>15.2</v>
      </c>
      <c r="G42" s="24">
        <v>19.7</v>
      </c>
      <c r="H42" s="5">
        <v>38</v>
      </c>
      <c r="I42" s="50">
        <v>8.9</v>
      </c>
      <c r="J42" s="26">
        <v>87333.589681368991</v>
      </c>
      <c r="K42" s="27">
        <v>64482.260286418335</v>
      </c>
      <c r="L42" s="27">
        <v>6812.5713638738443</v>
      </c>
      <c r="M42" s="27">
        <v>7626.6226059111887</v>
      </c>
      <c r="N42" s="27">
        <v>6924.5321193804957</v>
      </c>
      <c r="O42" s="27">
        <v>1487.6033057851241</v>
      </c>
      <c r="P42" s="16">
        <v>0.37866666666666671</v>
      </c>
      <c r="Q42" s="12">
        <v>0.38233333333333336</v>
      </c>
      <c r="R42" s="24">
        <v>8.8589999999999982</v>
      </c>
      <c r="S42" s="24">
        <v>6.7113636363636351</v>
      </c>
      <c r="T42" s="25"/>
      <c r="U42" s="5"/>
      <c r="V42" s="5"/>
      <c r="W42" s="5"/>
      <c r="X42" s="5"/>
      <c r="Y42" s="14"/>
      <c r="Z42" s="48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</row>
    <row r="43" spans="1:171" s="3" customFormat="1" x14ac:dyDescent="0.25">
      <c r="A43" s="1">
        <v>42</v>
      </c>
      <c r="B43" s="9" t="s">
        <v>272</v>
      </c>
      <c r="C43" s="9">
        <v>2</v>
      </c>
      <c r="D43" s="9" t="s">
        <v>267</v>
      </c>
      <c r="E43" s="9">
        <v>32</v>
      </c>
      <c r="F43" s="9">
        <v>18.3</v>
      </c>
      <c r="G43" s="41">
        <v>21.45</v>
      </c>
      <c r="H43" s="9">
        <v>40</v>
      </c>
      <c r="I43" s="51">
        <v>5.65</v>
      </c>
      <c r="J43" s="31">
        <v>130667.2585671343</v>
      </c>
      <c r="K43" s="35">
        <v>94771.71403098978</v>
      </c>
      <c r="L43" s="35">
        <v>10908.590161019352</v>
      </c>
      <c r="M43" s="35">
        <v>8494.3788798049809</v>
      </c>
      <c r="N43" s="35">
        <v>8646.5577962051138</v>
      </c>
      <c r="O43" s="35">
        <v>7846.0176991150447</v>
      </c>
      <c r="P43" s="17">
        <v>0.46433333333333332</v>
      </c>
      <c r="Q43" s="13">
        <v>0.47966666666666669</v>
      </c>
      <c r="R43" s="41">
        <v>9.9890000000000008</v>
      </c>
      <c r="S43" s="41">
        <v>5.580446927374302</v>
      </c>
      <c r="T43" s="32"/>
      <c r="U43" s="9"/>
      <c r="V43" s="9"/>
      <c r="W43" s="9"/>
      <c r="X43" s="9"/>
      <c r="Y43" s="9"/>
      <c r="Z43" s="48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</row>
    <row r="44" spans="1:171" s="4" customFormat="1" x14ac:dyDescent="0.25">
      <c r="A44" s="1">
        <v>43</v>
      </c>
      <c r="B44" s="14" t="s">
        <v>273</v>
      </c>
      <c r="C44" s="14">
        <v>3</v>
      </c>
      <c r="D44" s="62" t="s">
        <v>274</v>
      </c>
      <c r="E44" s="14">
        <v>18</v>
      </c>
      <c r="F44" s="23">
        <v>25.700000000000003</v>
      </c>
      <c r="G44" s="23">
        <v>18.399999999999999</v>
      </c>
      <c r="H44" s="14">
        <v>41</v>
      </c>
      <c r="I44" s="50">
        <v>10.7</v>
      </c>
      <c r="J44" s="26">
        <v>304068.04788643389</v>
      </c>
      <c r="K44" s="30">
        <v>180593.10093930631</v>
      </c>
      <c r="L44" s="30">
        <v>20097.381632080924</v>
      </c>
      <c r="M44" s="30">
        <v>36907.872895567431</v>
      </c>
      <c r="N44" s="30">
        <v>61605.709829707725</v>
      </c>
      <c r="O44" s="30">
        <v>4863.9825897714909</v>
      </c>
      <c r="P44" s="16"/>
      <c r="Q44" s="12"/>
      <c r="R44" s="23"/>
      <c r="S44" s="23"/>
      <c r="T44" s="26">
        <v>94333.21394583791</v>
      </c>
      <c r="U44" s="29">
        <v>4378.4264232008591</v>
      </c>
      <c r="V44" s="29">
        <v>9791.197497765861</v>
      </c>
      <c r="W44" s="29">
        <v>951.79638232112529</v>
      </c>
      <c r="X44" s="29">
        <v>56844.060561622471</v>
      </c>
      <c r="Y44" s="29">
        <v>22367.733080927592</v>
      </c>
      <c r="Z44" s="48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</row>
    <row r="45" spans="1:171" s="4" customFormat="1" x14ac:dyDescent="0.25">
      <c r="A45" s="1">
        <v>44</v>
      </c>
      <c r="B45" s="14" t="s">
        <v>275</v>
      </c>
      <c r="C45" s="14">
        <v>3</v>
      </c>
      <c r="D45" s="62" t="s">
        <v>274</v>
      </c>
      <c r="E45" s="14">
        <v>18</v>
      </c>
      <c r="F45" s="23">
        <v>36.6</v>
      </c>
      <c r="G45" s="23">
        <v>26</v>
      </c>
      <c r="H45" s="14">
        <v>46</v>
      </c>
      <c r="I45" s="50">
        <v>16.399999999999999</v>
      </c>
      <c r="J45" s="26">
        <v>737738.58420109283</v>
      </c>
      <c r="K45" s="30">
        <v>477297.95346294047</v>
      </c>
      <c r="L45" s="30">
        <v>47354.976007492005</v>
      </c>
      <c r="M45" s="30">
        <v>69480.16268855166</v>
      </c>
      <c r="N45" s="30">
        <v>134245.49204210867</v>
      </c>
      <c r="O45" s="30">
        <v>9360</v>
      </c>
      <c r="P45" s="16"/>
      <c r="Q45" s="12"/>
      <c r="R45" s="23"/>
      <c r="S45" s="23"/>
      <c r="T45" s="26">
        <v>250569.7995805497</v>
      </c>
      <c r="U45" s="29">
        <v>12424.672631903735</v>
      </c>
      <c r="V45" s="29">
        <v>27358.030727343445</v>
      </c>
      <c r="W45" s="29">
        <v>39246.261321704122</v>
      </c>
      <c r="X45" s="29">
        <v>110480.8348995984</v>
      </c>
      <c r="Y45" s="29">
        <v>61060</v>
      </c>
      <c r="Z45" s="48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</row>
    <row r="46" spans="1:171" s="4" customFormat="1" x14ac:dyDescent="0.25">
      <c r="A46" s="1">
        <v>45</v>
      </c>
      <c r="B46" s="14" t="s">
        <v>276</v>
      </c>
      <c r="C46" s="14">
        <v>3</v>
      </c>
      <c r="D46" s="62" t="s">
        <v>274</v>
      </c>
      <c r="E46" s="14">
        <v>18</v>
      </c>
      <c r="F46" s="23">
        <v>37.1</v>
      </c>
      <c r="G46" s="23">
        <v>24.3</v>
      </c>
      <c r="H46" s="14">
        <v>51</v>
      </c>
      <c r="I46" s="50">
        <v>16.3</v>
      </c>
      <c r="J46" s="26">
        <v>668577.47361472785</v>
      </c>
      <c r="K46" s="30">
        <v>452717.72260918655</v>
      </c>
      <c r="L46" s="30">
        <v>43456.672683850811</v>
      </c>
      <c r="M46" s="30">
        <v>53313.906976546365</v>
      </c>
      <c r="N46" s="30">
        <v>107239.17134514413</v>
      </c>
      <c r="O46" s="30">
        <v>11850</v>
      </c>
      <c r="P46" s="16"/>
      <c r="Q46" s="12"/>
      <c r="R46" s="23"/>
      <c r="S46" s="23"/>
      <c r="T46" s="26">
        <v>235064.46327554766</v>
      </c>
      <c r="U46" s="29">
        <v>7688.215396188566</v>
      </c>
      <c r="V46" s="29">
        <v>55321.2478793591</v>
      </c>
      <c r="W46" s="29">
        <v>18405</v>
      </c>
      <c r="X46" s="29">
        <v>104050</v>
      </c>
      <c r="Y46" s="29">
        <v>49600</v>
      </c>
      <c r="Z46" s="48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</row>
    <row r="47" spans="1:171" s="4" customFormat="1" x14ac:dyDescent="0.25">
      <c r="A47" s="1">
        <v>46</v>
      </c>
      <c r="B47" s="14" t="s">
        <v>277</v>
      </c>
      <c r="C47" s="14">
        <v>3</v>
      </c>
      <c r="D47" s="62" t="s">
        <v>274</v>
      </c>
      <c r="E47" s="14">
        <v>18</v>
      </c>
      <c r="F47" s="23">
        <v>25.6</v>
      </c>
      <c r="G47" s="23">
        <v>19.3</v>
      </c>
      <c r="H47" s="14">
        <v>45</v>
      </c>
      <c r="I47" s="50">
        <v>11.2</v>
      </c>
      <c r="J47" s="26">
        <v>330420</v>
      </c>
      <c r="K47" s="30">
        <v>200957.4</v>
      </c>
      <c r="L47" s="30">
        <v>22328.600000000002</v>
      </c>
      <c r="M47" s="30">
        <v>37563</v>
      </c>
      <c r="N47" s="30">
        <v>64458</v>
      </c>
      <c r="O47" s="30">
        <v>5113</v>
      </c>
      <c r="P47" s="16"/>
      <c r="Q47" s="12"/>
      <c r="R47" s="23"/>
      <c r="S47" s="23"/>
      <c r="T47" s="26">
        <v>114530.19087394106</v>
      </c>
      <c r="U47" s="27">
        <v>9695.3797709923674</v>
      </c>
      <c r="V47" s="27">
        <v>11577.779439459398</v>
      </c>
      <c r="W47" s="27">
        <v>15715.065281790588</v>
      </c>
      <c r="X47" s="27">
        <v>43304.103333150895</v>
      </c>
      <c r="Y47" s="27">
        <v>34237.863048547806</v>
      </c>
      <c r="Z47" s="48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</row>
    <row r="48" spans="1:171" x14ac:dyDescent="0.25">
      <c r="A48" s="1">
        <v>47</v>
      </c>
      <c r="B48" s="5" t="s">
        <v>278</v>
      </c>
      <c r="C48" s="5">
        <v>3</v>
      </c>
      <c r="D48" s="5" t="s">
        <v>279</v>
      </c>
      <c r="E48" s="5">
        <v>19</v>
      </c>
      <c r="F48" s="24">
        <v>25</v>
      </c>
      <c r="G48" s="24">
        <v>24.7</v>
      </c>
      <c r="H48" s="5">
        <v>44</v>
      </c>
      <c r="I48" s="59">
        <v>11.74</v>
      </c>
      <c r="J48" s="26">
        <v>311500.85869993758</v>
      </c>
      <c r="K48" s="27">
        <v>217584.5905861338</v>
      </c>
      <c r="L48" s="27">
        <v>20161.808170174416</v>
      </c>
      <c r="M48" s="27">
        <v>23769.103682761554</v>
      </c>
      <c r="N48" s="27">
        <v>40385.356260867848</v>
      </c>
      <c r="O48" s="27">
        <v>9600</v>
      </c>
      <c r="P48" s="16"/>
      <c r="Q48" s="12"/>
      <c r="R48" s="24"/>
      <c r="S48" s="24"/>
      <c r="T48" s="25"/>
      <c r="U48" s="5"/>
      <c r="V48" s="5"/>
      <c r="W48" s="5"/>
      <c r="X48" s="5"/>
      <c r="Y48" s="14"/>
      <c r="Z48" s="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</row>
    <row r="49" spans="1:171" x14ac:dyDescent="0.25">
      <c r="A49" s="1">
        <v>48</v>
      </c>
      <c r="B49" s="5" t="s">
        <v>280</v>
      </c>
      <c r="C49" s="5">
        <v>3</v>
      </c>
      <c r="D49" s="5" t="s">
        <v>279</v>
      </c>
      <c r="E49" s="5">
        <v>19</v>
      </c>
      <c r="F49" s="24">
        <v>20.8</v>
      </c>
      <c r="G49" s="24">
        <v>22.5</v>
      </c>
      <c r="H49" s="5">
        <v>47</v>
      </c>
      <c r="I49" s="59">
        <v>9.4600000000000009</v>
      </c>
      <c r="J49" s="26">
        <v>200500.005638534</v>
      </c>
      <c r="K49" s="27">
        <v>149108.2678590047</v>
      </c>
      <c r="L49" s="27">
        <v>13983.118077214658</v>
      </c>
      <c r="M49" s="27">
        <v>16129.390091555841</v>
      </c>
      <c r="N49" s="27">
        <v>15119.229610758803</v>
      </c>
      <c r="O49" s="27">
        <v>6160</v>
      </c>
      <c r="P49" s="16"/>
      <c r="Q49" s="12"/>
      <c r="R49" s="24"/>
      <c r="S49" s="24"/>
      <c r="T49" s="25"/>
      <c r="U49" s="5"/>
      <c r="V49" s="5"/>
      <c r="W49" s="5"/>
      <c r="X49" s="5"/>
      <c r="Y49" s="14"/>
      <c r="Z49" s="48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</row>
    <row r="50" spans="1:171" x14ac:dyDescent="0.25">
      <c r="A50" s="1">
        <v>49</v>
      </c>
      <c r="B50" s="5" t="s">
        <v>281</v>
      </c>
      <c r="C50" s="5">
        <v>3</v>
      </c>
      <c r="D50" s="5" t="s">
        <v>282</v>
      </c>
      <c r="E50" s="5">
        <v>31</v>
      </c>
      <c r="F50" s="24">
        <v>32.15</v>
      </c>
      <c r="G50" s="24">
        <v>27.2</v>
      </c>
      <c r="H50" s="5">
        <v>56</v>
      </c>
      <c r="I50" s="50">
        <v>6.9</v>
      </c>
      <c r="J50" s="26">
        <v>621095.0428073419</v>
      </c>
      <c r="K50" s="27">
        <v>461648.2020741991</v>
      </c>
      <c r="L50" s="27">
        <v>42344.680653066098</v>
      </c>
      <c r="M50" s="27">
        <v>33593.45072097543</v>
      </c>
      <c r="N50" s="27">
        <v>37811.169561706163</v>
      </c>
      <c r="O50" s="27">
        <v>45697.539797395082</v>
      </c>
      <c r="P50" s="16">
        <v>0.39533333333333331</v>
      </c>
      <c r="Q50" s="12">
        <v>0.42433333333333328</v>
      </c>
      <c r="R50" s="24">
        <v>15.115</v>
      </c>
      <c r="S50" s="24">
        <v>5.0892255892255891</v>
      </c>
      <c r="T50" s="25"/>
      <c r="U50" s="5"/>
      <c r="V50" s="5"/>
      <c r="W50" s="5"/>
      <c r="X50" s="5"/>
      <c r="Y50" s="14"/>
      <c r="Z50" s="48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</row>
    <row r="51" spans="1:171" x14ac:dyDescent="0.25">
      <c r="A51" s="1">
        <v>50</v>
      </c>
      <c r="B51" s="5" t="s">
        <v>283</v>
      </c>
      <c r="C51" s="5">
        <v>3</v>
      </c>
      <c r="D51" s="5" t="s">
        <v>243</v>
      </c>
      <c r="E51" s="5">
        <v>30.5</v>
      </c>
      <c r="F51" s="24">
        <v>28.15</v>
      </c>
      <c r="G51" s="24">
        <v>23.2</v>
      </c>
      <c r="H51" s="5">
        <v>41</v>
      </c>
      <c r="I51" s="50">
        <v>9.4</v>
      </c>
      <c r="J51" s="26">
        <v>339510.6254386467</v>
      </c>
      <c r="K51" s="27">
        <v>227282.18857085766</v>
      </c>
      <c r="L51" s="27">
        <v>26338.433596981991</v>
      </c>
      <c r="M51" s="27">
        <v>24771.89376385674</v>
      </c>
      <c r="N51" s="27">
        <v>39155.948654237174</v>
      </c>
      <c r="O51" s="27">
        <v>21962.160852713179</v>
      </c>
      <c r="P51" s="16">
        <v>0.41366666666666663</v>
      </c>
      <c r="Q51" s="12">
        <v>0.39433333333333326</v>
      </c>
      <c r="R51" s="24">
        <v>22.294</v>
      </c>
      <c r="S51" s="24">
        <v>8.2265682656826566</v>
      </c>
      <c r="T51" s="25"/>
      <c r="U51" s="5"/>
      <c r="V51" s="5"/>
      <c r="W51" s="5"/>
      <c r="X51" s="5"/>
      <c r="Y51" s="14"/>
      <c r="Z51" s="48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</row>
    <row r="52" spans="1:171" x14ac:dyDescent="0.25">
      <c r="A52" s="1">
        <v>51</v>
      </c>
      <c r="B52" s="5" t="s">
        <v>284</v>
      </c>
      <c r="C52" s="5">
        <v>3</v>
      </c>
      <c r="D52" s="5" t="s">
        <v>243</v>
      </c>
      <c r="E52" s="5">
        <v>30.5</v>
      </c>
      <c r="F52" s="24">
        <v>17.399999999999999</v>
      </c>
      <c r="G52" s="24">
        <v>21.4</v>
      </c>
      <c r="H52" s="5">
        <v>41</v>
      </c>
      <c r="I52" s="50">
        <v>5.6</v>
      </c>
      <c r="J52" s="26">
        <v>106244.46588950264</v>
      </c>
      <c r="K52" s="27">
        <v>80813.046812885994</v>
      </c>
      <c r="L52" s="27">
        <v>8023.8867837285607</v>
      </c>
      <c r="M52" s="27">
        <v>5364.8946355904009</v>
      </c>
      <c r="N52" s="27">
        <v>5687.1999915151755</v>
      </c>
      <c r="O52" s="27">
        <v>6355.4376657824932</v>
      </c>
      <c r="P52" s="16">
        <v>0.43333333333333335</v>
      </c>
      <c r="Q52" s="12">
        <v>0.41033333333333327</v>
      </c>
      <c r="R52" s="24">
        <v>11.416</v>
      </c>
      <c r="S52" s="24">
        <v>6.3776536312849172</v>
      </c>
      <c r="T52" s="25"/>
      <c r="U52" s="5"/>
      <c r="V52" s="5"/>
      <c r="W52" s="5"/>
      <c r="X52" s="5"/>
      <c r="Y52" s="14"/>
      <c r="Z52" s="48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</row>
    <row r="53" spans="1:171" x14ac:dyDescent="0.25">
      <c r="A53" s="1">
        <v>52</v>
      </c>
      <c r="B53" s="5" t="s">
        <v>285</v>
      </c>
      <c r="C53" s="5">
        <v>3</v>
      </c>
      <c r="D53" s="5" t="s">
        <v>282</v>
      </c>
      <c r="E53" s="5">
        <v>31</v>
      </c>
      <c r="F53" s="24">
        <v>29.5</v>
      </c>
      <c r="G53" s="24">
        <v>27.7</v>
      </c>
      <c r="H53" s="5">
        <v>58</v>
      </c>
      <c r="I53" s="50">
        <v>10.7</v>
      </c>
      <c r="J53" s="26">
        <v>470664.06436601368</v>
      </c>
      <c r="K53" s="27">
        <v>334396.54273081105</v>
      </c>
      <c r="L53" s="27">
        <v>27816.019846543495</v>
      </c>
      <c r="M53" s="27">
        <v>24440.801788478799</v>
      </c>
      <c r="N53" s="27">
        <v>42545.787719478583</v>
      </c>
      <c r="O53" s="27">
        <v>41464.912280701756</v>
      </c>
      <c r="P53" s="16">
        <v>0.435</v>
      </c>
      <c r="Q53" s="12">
        <v>0.46100000000000002</v>
      </c>
      <c r="R53" s="24">
        <v>10.608999999999998</v>
      </c>
      <c r="S53" s="24">
        <v>4.1603921568627449</v>
      </c>
      <c r="T53" s="25"/>
      <c r="U53" s="5"/>
      <c r="V53" s="5"/>
      <c r="W53" s="5"/>
      <c r="X53" s="5"/>
      <c r="Y53" s="14"/>
      <c r="Z53" s="4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</row>
    <row r="54" spans="1:171" x14ac:dyDescent="0.25">
      <c r="A54" s="1">
        <v>53</v>
      </c>
      <c r="B54" s="5" t="s">
        <v>286</v>
      </c>
      <c r="C54" s="5">
        <v>3</v>
      </c>
      <c r="D54" s="5" t="s">
        <v>243</v>
      </c>
      <c r="E54" s="5">
        <v>30.5</v>
      </c>
      <c r="F54" s="24">
        <v>23</v>
      </c>
      <c r="G54" s="24">
        <v>22.1</v>
      </c>
      <c r="H54" s="5">
        <v>42</v>
      </c>
      <c r="I54" s="50">
        <v>9.8000000000000007</v>
      </c>
      <c r="J54" s="26">
        <v>246661.83351347447</v>
      </c>
      <c r="K54" s="27">
        <v>172645.49488817863</v>
      </c>
      <c r="L54" s="27">
        <v>16512.149416762048</v>
      </c>
      <c r="M54" s="27">
        <v>17646.91875930141</v>
      </c>
      <c r="N54" s="27">
        <v>29682.739353477202</v>
      </c>
      <c r="O54" s="27">
        <v>10174.531095755181</v>
      </c>
      <c r="P54" s="16">
        <v>0.40833333333333338</v>
      </c>
      <c r="Q54" s="12">
        <v>0.44066666666666671</v>
      </c>
      <c r="R54" s="24">
        <v>23.053000000000004</v>
      </c>
      <c r="S54" s="24">
        <v>9.7682203389830544</v>
      </c>
      <c r="T54" s="25"/>
      <c r="U54" s="5"/>
      <c r="V54" s="5"/>
      <c r="W54" s="5"/>
      <c r="X54" s="5"/>
      <c r="Y54" s="14"/>
      <c r="Z54" s="48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</row>
    <row r="55" spans="1:171" x14ac:dyDescent="0.25">
      <c r="A55" s="1">
        <v>54</v>
      </c>
      <c r="B55" s="5" t="s">
        <v>287</v>
      </c>
      <c r="C55" s="5">
        <v>3</v>
      </c>
      <c r="D55" s="5" t="s">
        <v>288</v>
      </c>
      <c r="E55" s="5">
        <v>26.5</v>
      </c>
      <c r="F55" s="24">
        <v>26.5</v>
      </c>
      <c r="G55" s="24">
        <v>27.5</v>
      </c>
      <c r="H55" s="5">
        <v>54</v>
      </c>
      <c r="I55" s="50">
        <v>11.7</v>
      </c>
      <c r="J55" s="26">
        <v>322899.40195941582</v>
      </c>
      <c r="K55" s="27">
        <v>241196.86915958644</v>
      </c>
      <c r="L55" s="27">
        <v>24539.931146054354</v>
      </c>
      <c r="M55" s="27">
        <v>14478.711584693272</v>
      </c>
      <c r="N55" s="27">
        <v>35265.411808212164</v>
      </c>
      <c r="O55" s="27">
        <v>7418.4782608695641</v>
      </c>
      <c r="P55" s="16">
        <v>0.41466666666666668</v>
      </c>
      <c r="Q55" s="12">
        <v>0.41366666666666663</v>
      </c>
      <c r="R55" s="24">
        <v>14.078999999999999</v>
      </c>
      <c r="S55" s="24">
        <v>5.7465306122448974</v>
      </c>
      <c r="T55" s="25"/>
      <c r="U55" s="5"/>
      <c r="V55" s="5"/>
      <c r="W55" s="5"/>
      <c r="X55" s="5"/>
      <c r="Y55" s="14"/>
      <c r="Z55" s="48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</row>
    <row r="56" spans="1:171" x14ac:dyDescent="0.25">
      <c r="A56" s="1">
        <v>55</v>
      </c>
      <c r="B56" s="5" t="s">
        <v>289</v>
      </c>
      <c r="C56" s="5">
        <v>3</v>
      </c>
      <c r="D56" s="5" t="s">
        <v>257</v>
      </c>
      <c r="E56" s="5">
        <v>25</v>
      </c>
      <c r="F56" s="24">
        <v>25.95</v>
      </c>
      <c r="G56" s="24">
        <v>23.5</v>
      </c>
      <c r="H56" s="5">
        <v>41</v>
      </c>
      <c r="I56" s="50">
        <v>12.3</v>
      </c>
      <c r="J56" s="26">
        <v>530648.53136100841</v>
      </c>
      <c r="K56" s="27">
        <v>361024.49604885402</v>
      </c>
      <c r="L56" s="27">
        <v>35326.938265551886</v>
      </c>
      <c r="M56" s="27">
        <v>36533.991412254349</v>
      </c>
      <c r="N56" s="27">
        <v>63107.229682226229</v>
      </c>
      <c r="O56" s="27">
        <v>34655.875952121874</v>
      </c>
      <c r="P56" s="16">
        <v>0.41266666666666668</v>
      </c>
      <c r="Q56" s="12">
        <v>0.42833333333333329</v>
      </c>
      <c r="R56" s="24">
        <v>11.700999999999999</v>
      </c>
      <c r="S56" s="24">
        <v>5.4677570093457941</v>
      </c>
      <c r="T56" s="25"/>
      <c r="U56" s="5"/>
      <c r="V56" s="5"/>
      <c r="W56" s="5"/>
      <c r="X56" s="5"/>
      <c r="Y56" s="14"/>
      <c r="Z56" s="48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</row>
    <row r="57" spans="1:171" x14ac:dyDescent="0.25">
      <c r="A57" s="1">
        <v>56</v>
      </c>
      <c r="B57" s="5" t="s">
        <v>290</v>
      </c>
      <c r="C57" s="5">
        <v>3</v>
      </c>
      <c r="D57" s="5" t="s">
        <v>257</v>
      </c>
      <c r="E57" s="5">
        <v>25</v>
      </c>
      <c r="F57" s="24">
        <v>19.5</v>
      </c>
      <c r="G57" s="24">
        <v>21.1</v>
      </c>
      <c r="H57" s="5">
        <v>41</v>
      </c>
      <c r="I57" s="50">
        <v>8</v>
      </c>
      <c r="J57" s="26">
        <v>328360.8104885107</v>
      </c>
      <c r="K57" s="27">
        <v>216043.01024509245</v>
      </c>
      <c r="L57" s="27">
        <v>23029.880361009287</v>
      </c>
      <c r="M57" s="27">
        <v>28528.555610135882</v>
      </c>
      <c r="N57" s="27">
        <v>46076.123531532365</v>
      </c>
      <c r="O57" s="27">
        <v>14683.240740740741</v>
      </c>
      <c r="P57" s="16">
        <v>0.39433333333333337</v>
      </c>
      <c r="Q57" s="12">
        <v>0.3746666666666667</v>
      </c>
      <c r="R57" s="24">
        <v>15.997</v>
      </c>
      <c r="S57" s="24">
        <v>8.4640211640211636</v>
      </c>
      <c r="T57" s="25"/>
      <c r="U57" s="5"/>
      <c r="V57" s="5"/>
      <c r="W57" s="5"/>
      <c r="X57" s="5"/>
      <c r="Y57" s="14"/>
      <c r="Z57" s="48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</row>
    <row r="58" spans="1:171" x14ac:dyDescent="0.25">
      <c r="A58" s="1">
        <v>57</v>
      </c>
      <c r="B58" s="5" t="s">
        <v>291</v>
      </c>
      <c r="C58" s="5">
        <v>3</v>
      </c>
      <c r="D58" s="5" t="s">
        <v>257</v>
      </c>
      <c r="E58" s="5">
        <v>25</v>
      </c>
      <c r="F58" s="24">
        <v>24.8</v>
      </c>
      <c r="G58" s="24">
        <v>22.45</v>
      </c>
      <c r="H58" s="5">
        <v>41</v>
      </c>
      <c r="I58" s="50">
        <v>7.85</v>
      </c>
      <c r="J58" s="26">
        <v>142466.19803334819</v>
      </c>
      <c r="K58" s="27">
        <v>108839.66850405527</v>
      </c>
      <c r="L58" s="27">
        <v>8235.2326780646254</v>
      </c>
      <c r="M58" s="27">
        <v>9606.8452274628944</v>
      </c>
      <c r="N58" s="27">
        <v>9379.4516237653988</v>
      </c>
      <c r="O58" s="27">
        <v>6405</v>
      </c>
      <c r="P58" s="16">
        <v>0.39966666666666661</v>
      </c>
      <c r="Q58" s="12">
        <v>0.39533333333333331</v>
      </c>
      <c r="R58" s="24">
        <v>11.631</v>
      </c>
      <c r="S58" s="24">
        <v>5.0790393013100434</v>
      </c>
      <c r="T58" s="25"/>
      <c r="U58" s="5"/>
      <c r="V58" s="5"/>
      <c r="W58" s="5"/>
      <c r="X58" s="5"/>
      <c r="Y58" s="14"/>
      <c r="Z58" s="4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</row>
    <row r="59" spans="1:171" x14ac:dyDescent="0.25">
      <c r="A59" s="1">
        <v>58</v>
      </c>
      <c r="B59" s="5" t="s">
        <v>292</v>
      </c>
      <c r="C59" s="5">
        <v>3</v>
      </c>
      <c r="D59" s="5" t="s">
        <v>257</v>
      </c>
      <c r="E59" s="5">
        <v>25</v>
      </c>
      <c r="F59" s="24">
        <v>16.399999999999999</v>
      </c>
      <c r="G59" s="24">
        <v>20.2</v>
      </c>
      <c r="H59" s="5">
        <v>41</v>
      </c>
      <c r="I59" s="50">
        <v>9.8000000000000007</v>
      </c>
      <c r="J59" s="26">
        <v>243799.69822921325</v>
      </c>
      <c r="K59" s="27">
        <v>173806.03651701912</v>
      </c>
      <c r="L59" s="27">
        <v>16008.184959111337</v>
      </c>
      <c r="M59" s="27">
        <v>11343.976428100432</v>
      </c>
      <c r="N59" s="27">
        <v>24259.089257788692</v>
      </c>
      <c r="O59" s="27">
        <v>18382.411067193676</v>
      </c>
      <c r="P59" s="16">
        <v>0.47</v>
      </c>
      <c r="Q59" s="12">
        <v>0.45766666666666667</v>
      </c>
      <c r="R59" s="24">
        <v>11.388000000000002</v>
      </c>
      <c r="S59" s="24">
        <v>7.4921052631578959</v>
      </c>
      <c r="T59" s="25"/>
      <c r="U59" s="5"/>
      <c r="V59" s="5"/>
      <c r="W59" s="5"/>
      <c r="X59" s="5"/>
      <c r="Y59" s="14"/>
      <c r="Z59" s="48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</row>
    <row r="60" spans="1:171" x14ac:dyDescent="0.25">
      <c r="A60" s="1">
        <v>59</v>
      </c>
      <c r="B60" s="5" t="s">
        <v>293</v>
      </c>
      <c r="C60" s="5">
        <v>3</v>
      </c>
      <c r="D60" s="5" t="s">
        <v>294</v>
      </c>
      <c r="E60" s="5">
        <v>27</v>
      </c>
      <c r="F60" s="24">
        <v>24</v>
      </c>
      <c r="G60" s="24">
        <v>26.4</v>
      </c>
      <c r="H60" s="5">
        <v>50</v>
      </c>
      <c r="I60" s="50">
        <v>8.3000000000000007</v>
      </c>
      <c r="J60" s="26">
        <v>110255.17546789403</v>
      </c>
      <c r="K60" s="27">
        <v>87201.601637955348</v>
      </c>
      <c r="L60" s="27">
        <v>7249.8279960262917</v>
      </c>
      <c r="M60" s="27">
        <v>5113.196263354459</v>
      </c>
      <c r="N60" s="27">
        <v>7910.1067661298875</v>
      </c>
      <c r="O60" s="27">
        <v>2780.4428044280444</v>
      </c>
      <c r="P60" s="16">
        <v>0.39766666666666667</v>
      </c>
      <c r="Q60" s="12">
        <v>0.39866666666666672</v>
      </c>
      <c r="R60" s="24">
        <v>10.944999999999999</v>
      </c>
      <c r="S60" s="24">
        <v>5.2620192307692299</v>
      </c>
      <c r="T60" s="25"/>
      <c r="U60" s="5"/>
      <c r="V60" s="5"/>
      <c r="W60" s="5"/>
      <c r="X60" s="5"/>
      <c r="Y60" s="14"/>
      <c r="Z60" s="48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</row>
    <row r="61" spans="1:171" ht="15.75" customHeight="1" x14ac:dyDescent="0.25">
      <c r="A61" s="1">
        <v>60</v>
      </c>
      <c r="B61" s="5" t="s">
        <v>295</v>
      </c>
      <c r="C61" s="5">
        <v>3</v>
      </c>
      <c r="D61" s="5" t="s">
        <v>294</v>
      </c>
      <c r="E61" s="5">
        <v>27</v>
      </c>
      <c r="F61" s="24">
        <v>18.5</v>
      </c>
      <c r="G61" s="24">
        <v>22.9</v>
      </c>
      <c r="H61" s="5">
        <v>50</v>
      </c>
      <c r="I61" s="50">
        <v>7.4</v>
      </c>
      <c r="J61" s="26">
        <v>140505.39571669136</v>
      </c>
      <c r="K61" s="27">
        <v>111962.48090944621</v>
      </c>
      <c r="L61" s="27">
        <v>11446.33017081873</v>
      </c>
      <c r="M61" s="27">
        <v>6750.3889429873143</v>
      </c>
      <c r="N61" s="27">
        <v>9249.3745013861335</v>
      </c>
      <c r="O61" s="27">
        <v>1096.8211920529802</v>
      </c>
      <c r="P61" s="16">
        <v>0.42099999999999999</v>
      </c>
      <c r="Q61" s="12">
        <v>0.32100000000000001</v>
      </c>
      <c r="R61" s="24">
        <v>12.399000000000001</v>
      </c>
      <c r="S61" s="24">
        <v>6.560317460317461</v>
      </c>
      <c r="T61" s="25"/>
      <c r="U61" s="5"/>
      <c r="V61" s="5"/>
      <c r="W61" s="5"/>
      <c r="X61" s="5"/>
      <c r="Y61" s="14"/>
      <c r="Z61" s="48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</row>
    <row r="62" spans="1:171" x14ac:dyDescent="0.25">
      <c r="A62" s="1">
        <v>61</v>
      </c>
      <c r="B62" s="5" t="s">
        <v>296</v>
      </c>
      <c r="C62" s="5">
        <v>3</v>
      </c>
      <c r="D62" s="5" t="s">
        <v>294</v>
      </c>
      <c r="E62" s="5">
        <v>27</v>
      </c>
      <c r="F62" s="24">
        <v>27.4</v>
      </c>
      <c r="G62" s="24">
        <v>25.2</v>
      </c>
      <c r="H62" s="5">
        <v>53</v>
      </c>
      <c r="I62" s="50">
        <v>8.8000000000000007</v>
      </c>
      <c r="J62" s="26">
        <v>333298.51525700145</v>
      </c>
      <c r="K62" s="27">
        <v>261758.896166191</v>
      </c>
      <c r="L62" s="27">
        <v>22160.206729042253</v>
      </c>
      <c r="M62" s="27">
        <v>15014.47221195939</v>
      </c>
      <c r="N62" s="27">
        <v>30120.171293361131</v>
      </c>
      <c r="O62" s="27">
        <v>4244.7688564476884</v>
      </c>
      <c r="P62" s="16">
        <v>0.48033333333333333</v>
      </c>
      <c r="Q62" s="12">
        <v>0.38066666666666665</v>
      </c>
      <c r="R62" s="24">
        <v>28.274000000000001</v>
      </c>
      <c r="S62" s="24">
        <v>10.589513108614232</v>
      </c>
      <c r="T62" s="25"/>
      <c r="U62" s="5"/>
      <c r="V62" s="5"/>
      <c r="W62" s="5"/>
      <c r="X62" s="5"/>
      <c r="Y62" s="14"/>
      <c r="Z62" s="48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</row>
    <row r="63" spans="1:171" x14ac:dyDescent="0.25">
      <c r="A63" s="1">
        <v>62</v>
      </c>
      <c r="B63" s="5" t="s">
        <v>297</v>
      </c>
      <c r="C63" s="5">
        <v>3</v>
      </c>
      <c r="D63" s="5" t="s">
        <v>298</v>
      </c>
      <c r="E63" s="1">
        <v>26</v>
      </c>
      <c r="F63" s="24">
        <v>22.2</v>
      </c>
      <c r="G63" s="24">
        <v>24.4</v>
      </c>
      <c r="H63" s="5">
        <v>50</v>
      </c>
      <c r="I63" s="50">
        <v>12.2</v>
      </c>
      <c r="J63" s="26">
        <v>246362.76207642874</v>
      </c>
      <c r="K63" s="27">
        <v>186094.37178674492</v>
      </c>
      <c r="L63" s="27">
        <v>14559.48747022084</v>
      </c>
      <c r="M63" s="27">
        <v>15891.78763578811</v>
      </c>
      <c r="N63" s="27">
        <v>22183.979089000317</v>
      </c>
      <c r="O63" s="27">
        <v>7633.1360946745554</v>
      </c>
      <c r="P63" s="16">
        <v>0.45833333333333331</v>
      </c>
      <c r="Q63" s="12">
        <v>0.4443333333333333</v>
      </c>
      <c r="R63" s="24">
        <v>15.222999999999999</v>
      </c>
      <c r="S63" s="24">
        <v>7.5736318407960193</v>
      </c>
      <c r="T63" s="64">
        <v>42895.308913079352</v>
      </c>
      <c r="U63" s="58">
        <v>4627.1705521472386</v>
      </c>
      <c r="V63" s="58">
        <v>6445.4195488721798</v>
      </c>
      <c r="W63" s="58">
        <v>4980.2188120599385</v>
      </c>
      <c r="X63" s="58">
        <v>14822.499999999998</v>
      </c>
      <c r="Y63" s="58">
        <v>12020</v>
      </c>
      <c r="Z63" s="48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</row>
    <row r="64" spans="1:171" x14ac:dyDescent="0.25">
      <c r="A64" s="1">
        <v>63</v>
      </c>
      <c r="B64" s="5" t="s">
        <v>299</v>
      </c>
      <c r="C64" s="5">
        <v>3</v>
      </c>
      <c r="D64" s="5" t="s">
        <v>298</v>
      </c>
      <c r="E64" s="1">
        <v>26</v>
      </c>
      <c r="F64" s="24">
        <v>19.25</v>
      </c>
      <c r="G64" s="24">
        <v>21.9</v>
      </c>
      <c r="H64" s="5">
        <v>48</v>
      </c>
      <c r="I64" s="50">
        <v>11</v>
      </c>
      <c r="J64" s="26">
        <v>133884.3286222484</v>
      </c>
      <c r="K64" s="27">
        <v>102915.62305353515</v>
      </c>
      <c r="L64" s="27">
        <v>10292.19615788</v>
      </c>
      <c r="M64" s="27">
        <v>6899.6768738619567</v>
      </c>
      <c r="N64" s="27">
        <v>9526.8325369713002</v>
      </c>
      <c r="O64" s="27">
        <v>4250</v>
      </c>
      <c r="P64" s="16">
        <v>0.40500000000000003</v>
      </c>
      <c r="Q64" s="12">
        <v>0.42933333333333334</v>
      </c>
      <c r="R64" s="24">
        <v>13.698</v>
      </c>
      <c r="S64" s="24">
        <v>7.4852459016393444</v>
      </c>
      <c r="T64" s="64">
        <v>30226.741583050007</v>
      </c>
      <c r="U64" s="58">
        <v>2120.0704225352115</v>
      </c>
      <c r="V64" s="58">
        <v>5066.6090825808142</v>
      </c>
      <c r="W64" s="58">
        <v>8297.7858744394616</v>
      </c>
      <c r="X64" s="58">
        <v>7513.4807108799314</v>
      </c>
      <c r="Y64" s="58">
        <v>7228.7954926145876</v>
      </c>
      <c r="Z64" s="48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</row>
    <row r="65" spans="1:171" x14ac:dyDescent="0.25">
      <c r="A65" s="1">
        <v>64</v>
      </c>
      <c r="B65" s="5" t="s">
        <v>300</v>
      </c>
      <c r="C65" s="5">
        <v>3</v>
      </c>
      <c r="D65" s="5" t="s">
        <v>298</v>
      </c>
      <c r="E65" s="1">
        <v>26</v>
      </c>
      <c r="F65" s="59">
        <v>22.6</v>
      </c>
      <c r="G65" s="59">
        <v>23.68</v>
      </c>
      <c r="H65" s="66">
        <v>56</v>
      </c>
      <c r="I65" s="59">
        <v>13.200000000000001</v>
      </c>
      <c r="J65" s="64">
        <v>233718.65721755603</v>
      </c>
      <c r="K65" s="65">
        <v>169316.31721501783</v>
      </c>
      <c r="L65" s="66">
        <v>15758.536062448675</v>
      </c>
      <c r="M65" s="66">
        <v>15915.287074386053</v>
      </c>
      <c r="N65" s="66">
        <v>25655.522240075297</v>
      </c>
      <c r="O65" s="66">
        <v>7072.9946256281819</v>
      </c>
      <c r="P65" s="16"/>
      <c r="Q65" s="12"/>
      <c r="R65" s="24"/>
      <c r="S65" s="24"/>
      <c r="T65" s="64">
        <v>48030</v>
      </c>
      <c r="U65" s="67">
        <v>3570</v>
      </c>
      <c r="V65" s="58">
        <v>7785</v>
      </c>
      <c r="W65" s="58">
        <v>4725</v>
      </c>
      <c r="X65" s="58">
        <v>17100</v>
      </c>
      <c r="Y65" s="58">
        <v>14850</v>
      </c>
      <c r="Z65" s="48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</row>
    <row r="66" spans="1:171" x14ac:dyDescent="0.25">
      <c r="A66" s="1">
        <v>65</v>
      </c>
      <c r="B66" s="5" t="s">
        <v>301</v>
      </c>
      <c r="C66" s="5">
        <v>3</v>
      </c>
      <c r="D66" s="5" t="s">
        <v>298</v>
      </c>
      <c r="E66" s="1">
        <v>26</v>
      </c>
      <c r="F66" s="59">
        <v>25.5</v>
      </c>
      <c r="G66" s="59">
        <v>25.6</v>
      </c>
      <c r="H66" s="66">
        <v>56</v>
      </c>
      <c r="I66" s="59">
        <v>12.5</v>
      </c>
      <c r="J66" s="64">
        <v>298739.29771312838</v>
      </c>
      <c r="K66" s="65">
        <v>216420.19639495097</v>
      </c>
      <c r="L66" s="66">
        <v>20142.568215685013</v>
      </c>
      <c r="M66" s="66">
        <v>20342.927432957105</v>
      </c>
      <c r="N66" s="66">
        <v>32792.900608398355</v>
      </c>
      <c r="O66" s="66">
        <v>9040.7050611369668</v>
      </c>
      <c r="P66" s="16"/>
      <c r="Q66" s="12"/>
      <c r="R66" s="24"/>
      <c r="S66" s="24"/>
      <c r="T66" s="64">
        <v>59837.5</v>
      </c>
      <c r="U66" s="67">
        <v>4600</v>
      </c>
      <c r="V66" s="58">
        <v>13275</v>
      </c>
      <c r="W66" s="58">
        <v>4500</v>
      </c>
      <c r="X66" s="58">
        <v>13725</v>
      </c>
      <c r="Y66" s="58">
        <v>23737.5</v>
      </c>
      <c r="Z66" s="48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</row>
    <row r="67" spans="1:171" x14ac:dyDescent="0.25">
      <c r="A67" s="1">
        <v>66</v>
      </c>
      <c r="B67" s="5" t="s">
        <v>302</v>
      </c>
      <c r="C67" s="5">
        <v>3</v>
      </c>
      <c r="D67" s="5" t="s">
        <v>298</v>
      </c>
      <c r="E67" s="1">
        <v>26</v>
      </c>
      <c r="F67" s="1">
        <v>23.4</v>
      </c>
      <c r="G67" s="1">
        <v>24.1</v>
      </c>
      <c r="H67" s="1">
        <v>55</v>
      </c>
      <c r="I67" s="1">
        <v>12.2</v>
      </c>
      <c r="J67" s="64">
        <v>250846.63213347236</v>
      </c>
      <c r="K67" s="65">
        <v>181724.59333913858</v>
      </c>
      <c r="L67" s="66">
        <v>16913.393845744671</v>
      </c>
      <c r="M67" s="66">
        <v>17081.632290617319</v>
      </c>
      <c r="N67" s="66">
        <v>27535.676553017907</v>
      </c>
      <c r="O67" s="66">
        <v>7591.3361049539089</v>
      </c>
      <c r="P67" s="16"/>
      <c r="Q67" s="12"/>
      <c r="R67" s="24"/>
      <c r="S67" s="24"/>
      <c r="T67" s="64">
        <v>49567.216442489138</v>
      </c>
      <c r="U67" s="65">
        <v>4079.5499925622667</v>
      </c>
      <c r="V67" s="66">
        <v>8696.771856041838</v>
      </c>
      <c r="W67" s="66">
        <v>6991.4489956088273</v>
      </c>
      <c r="X67" s="66">
        <v>14616.38016169191</v>
      </c>
      <c r="Y67" s="66">
        <v>15183.065436584293</v>
      </c>
      <c r="Z67" s="48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</row>
    <row r="68" spans="1:171" x14ac:dyDescent="0.25">
      <c r="A68" s="1">
        <v>67</v>
      </c>
      <c r="B68" s="5" t="s">
        <v>303</v>
      </c>
      <c r="C68" s="5">
        <v>3</v>
      </c>
      <c r="D68" s="5" t="s">
        <v>288</v>
      </c>
      <c r="E68" s="5">
        <v>26.5</v>
      </c>
      <c r="F68" s="24">
        <v>31.5</v>
      </c>
      <c r="G68" s="24">
        <v>28.2</v>
      </c>
      <c r="H68" s="5">
        <v>55</v>
      </c>
      <c r="I68" s="50">
        <v>11.3</v>
      </c>
      <c r="J68" s="26">
        <v>555197.34806396603</v>
      </c>
      <c r="K68" s="27">
        <v>401798.1196778841</v>
      </c>
      <c r="L68" s="27">
        <v>44516.630588643849</v>
      </c>
      <c r="M68" s="27">
        <v>22482.420588627196</v>
      </c>
      <c r="N68" s="27">
        <v>69406.368184676583</v>
      </c>
      <c r="O68" s="27">
        <v>16993.809024134312</v>
      </c>
      <c r="P68" s="71">
        <v>0.44799999999999995</v>
      </c>
      <c r="Q68" s="72">
        <v>0.38033333333333336</v>
      </c>
      <c r="R68" s="24">
        <v>19.966999999999999</v>
      </c>
      <c r="S68" s="24">
        <v>6.2789308176100622</v>
      </c>
      <c r="T68" s="25"/>
      <c r="U68" s="5"/>
      <c r="V68" s="5"/>
      <c r="W68" s="5"/>
      <c r="X68" s="5"/>
      <c r="Y68" s="14"/>
      <c r="Z68" s="4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</row>
    <row r="69" spans="1:171" x14ac:dyDescent="0.25">
      <c r="A69" s="1">
        <v>68</v>
      </c>
      <c r="B69" s="5" t="s">
        <v>304</v>
      </c>
      <c r="C69" s="5">
        <v>3</v>
      </c>
      <c r="D69" s="5" t="s">
        <v>305</v>
      </c>
      <c r="E69" s="5">
        <v>25</v>
      </c>
      <c r="F69" s="24">
        <v>29.4</v>
      </c>
      <c r="G69" s="24">
        <v>24</v>
      </c>
      <c r="H69" s="5">
        <v>48</v>
      </c>
      <c r="I69" s="50">
        <v>12.7</v>
      </c>
      <c r="J69" s="26">
        <v>381102.29247188132</v>
      </c>
      <c r="K69" s="27">
        <v>266912.10455722525</v>
      </c>
      <c r="L69" s="27">
        <v>19466.484872000783</v>
      </c>
      <c r="M69" s="27">
        <v>24735.488215950827</v>
      </c>
      <c r="N69" s="27">
        <v>64447.271898664745</v>
      </c>
      <c r="O69" s="27">
        <v>5540.9429280397017</v>
      </c>
      <c r="P69" s="16">
        <v>0.39100000000000001</v>
      </c>
      <c r="Q69" s="12">
        <v>0.41466666666666668</v>
      </c>
      <c r="R69" s="24">
        <v>20.428000000000001</v>
      </c>
      <c r="S69" s="24">
        <v>7.5102941176470592</v>
      </c>
      <c r="T69" s="25"/>
      <c r="U69" s="5"/>
      <c r="V69" s="5"/>
      <c r="W69" s="5"/>
      <c r="X69" s="5"/>
      <c r="Y69" s="14"/>
      <c r="Z69" s="48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</row>
    <row r="70" spans="1:171" x14ac:dyDescent="0.25">
      <c r="A70" s="1">
        <v>69</v>
      </c>
      <c r="B70" s="5" t="s">
        <v>306</v>
      </c>
      <c r="C70" s="5">
        <v>3</v>
      </c>
      <c r="D70" s="5" t="s">
        <v>305</v>
      </c>
      <c r="E70" s="5">
        <v>25</v>
      </c>
      <c r="F70" s="24">
        <v>22.5</v>
      </c>
      <c r="G70" s="24">
        <v>22.3</v>
      </c>
      <c r="H70" s="5">
        <v>61</v>
      </c>
      <c r="I70" s="50">
        <v>11.7</v>
      </c>
      <c r="J70" s="26">
        <v>213647.82147591759</v>
      </c>
      <c r="K70" s="27">
        <v>166699.89204225384</v>
      </c>
      <c r="L70" s="27">
        <v>13174.82617547299</v>
      </c>
      <c r="M70" s="27">
        <v>13257.131051449036</v>
      </c>
      <c r="N70" s="27">
        <v>18926.228616998131</v>
      </c>
      <c r="O70" s="27">
        <v>1589.7435897435896</v>
      </c>
      <c r="P70" s="16">
        <v>0.48199999999999998</v>
      </c>
      <c r="Q70" s="12">
        <v>0.4403333333333333</v>
      </c>
      <c r="R70" s="24">
        <v>13.491</v>
      </c>
      <c r="S70" s="24">
        <v>6.4860576923076918</v>
      </c>
      <c r="T70" s="25"/>
      <c r="U70" s="5"/>
      <c r="V70" s="5"/>
      <c r="W70" s="5"/>
      <c r="X70" s="5"/>
      <c r="Y70" s="14"/>
      <c r="Z70" s="48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</row>
    <row r="71" spans="1:171" x14ac:dyDescent="0.25">
      <c r="A71" s="1">
        <v>70</v>
      </c>
      <c r="B71" s="5" t="s">
        <v>307</v>
      </c>
      <c r="C71" s="5">
        <v>3</v>
      </c>
      <c r="D71" s="5" t="s">
        <v>305</v>
      </c>
      <c r="E71" s="5">
        <v>25</v>
      </c>
      <c r="F71" s="24">
        <v>25.5</v>
      </c>
      <c r="G71" s="24">
        <v>21.6</v>
      </c>
      <c r="H71" s="5">
        <v>52</v>
      </c>
      <c r="I71" s="50">
        <v>10.6</v>
      </c>
      <c r="J71" s="26">
        <v>241359.13004389987</v>
      </c>
      <c r="K71" s="27">
        <v>180488.2516153176</v>
      </c>
      <c r="L71" s="27">
        <v>20165.326692281567</v>
      </c>
      <c r="M71" s="27">
        <v>15894.812709124517</v>
      </c>
      <c r="N71" s="27">
        <v>24045.447419779324</v>
      </c>
      <c r="O71" s="27">
        <v>765.29160739687052</v>
      </c>
      <c r="P71" s="16">
        <v>0.434</v>
      </c>
      <c r="Q71" s="12">
        <v>0.40666666666666668</v>
      </c>
      <c r="R71" s="24">
        <v>34.024999999999999</v>
      </c>
      <c r="S71" s="24">
        <v>13.664658634538153</v>
      </c>
      <c r="T71" s="25"/>
      <c r="U71" s="5"/>
      <c r="V71" s="5"/>
      <c r="W71" s="5"/>
      <c r="X71" s="5"/>
      <c r="Y71" s="14"/>
      <c r="Z71" s="48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</row>
    <row r="72" spans="1:171" x14ac:dyDescent="0.25">
      <c r="A72" s="1">
        <v>71</v>
      </c>
      <c r="B72" s="5" t="s">
        <v>308</v>
      </c>
      <c r="C72" s="5">
        <v>3</v>
      </c>
      <c r="D72" s="5" t="s">
        <v>288</v>
      </c>
      <c r="E72" s="5">
        <v>26.5</v>
      </c>
      <c r="F72" s="24">
        <v>18</v>
      </c>
      <c r="G72" s="24">
        <v>24.7</v>
      </c>
      <c r="H72" s="5">
        <v>58</v>
      </c>
      <c r="I72" s="50">
        <v>7.7</v>
      </c>
      <c r="J72" s="26">
        <v>163069.00613893635</v>
      </c>
      <c r="K72" s="27">
        <v>130020.93094059118</v>
      </c>
      <c r="L72" s="27">
        <v>13316.714312067053</v>
      </c>
      <c r="M72" s="27">
        <v>7511.2927946333211</v>
      </c>
      <c r="N72" s="27">
        <v>7248.1875995534474</v>
      </c>
      <c r="O72" s="27">
        <v>4971.8804920913872</v>
      </c>
      <c r="P72" s="16">
        <v>0.49099999999999994</v>
      </c>
      <c r="Q72" s="12">
        <v>0.5056666666666666</v>
      </c>
      <c r="R72" s="24">
        <v>3.2240000000000002</v>
      </c>
      <c r="S72" s="24">
        <v>1.9190476190476193</v>
      </c>
      <c r="T72" s="25"/>
      <c r="U72" s="5"/>
      <c r="V72" s="5"/>
      <c r="W72" s="5"/>
      <c r="X72" s="5"/>
      <c r="Y72" s="14"/>
      <c r="Z72" s="48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</row>
    <row r="73" spans="1:171" s="3" customFormat="1" ht="15.75" customHeight="1" x14ac:dyDescent="0.25">
      <c r="A73" s="1">
        <v>72</v>
      </c>
      <c r="B73" s="5" t="s">
        <v>309</v>
      </c>
      <c r="C73" s="5">
        <v>3</v>
      </c>
      <c r="D73" s="5" t="s">
        <v>310</v>
      </c>
      <c r="E73" s="5">
        <v>27</v>
      </c>
      <c r="F73" s="24">
        <v>25.4</v>
      </c>
      <c r="G73" s="24">
        <v>23.9</v>
      </c>
      <c r="H73" s="5">
        <v>56</v>
      </c>
      <c r="I73" s="50">
        <v>8.1</v>
      </c>
      <c r="J73" s="26">
        <v>263264.76128355373</v>
      </c>
      <c r="K73" s="27">
        <v>206331.61120871888</v>
      </c>
      <c r="L73" s="27">
        <v>23486.271289067365</v>
      </c>
      <c r="M73" s="27">
        <v>7638.4551107201414</v>
      </c>
      <c r="N73" s="27">
        <v>19124.02450021496</v>
      </c>
      <c r="O73" s="27">
        <v>6684.3991748323879</v>
      </c>
      <c r="P73" s="16">
        <v>0.32266666666666666</v>
      </c>
      <c r="Q73" s="12">
        <v>0.41599999999999998</v>
      </c>
      <c r="R73" s="24">
        <v>14.268000000000001</v>
      </c>
      <c r="S73" s="24">
        <v>5.4666666666666677</v>
      </c>
      <c r="T73" s="25"/>
      <c r="U73" s="5"/>
      <c r="V73" s="5"/>
      <c r="W73" s="5"/>
      <c r="X73" s="5"/>
      <c r="Y73" s="14"/>
      <c r="Z73" s="48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</row>
    <row r="74" spans="1:171" x14ac:dyDescent="0.25">
      <c r="A74" s="1">
        <v>73</v>
      </c>
      <c r="B74" s="5" t="s">
        <v>311</v>
      </c>
      <c r="C74" s="5">
        <v>3</v>
      </c>
      <c r="D74" s="5" t="s">
        <v>310</v>
      </c>
      <c r="E74" s="5">
        <v>27</v>
      </c>
      <c r="F74" s="24">
        <v>20.05</v>
      </c>
      <c r="G74" s="24">
        <v>23.4</v>
      </c>
      <c r="H74" s="5">
        <v>59</v>
      </c>
      <c r="I74" s="50">
        <v>6.4</v>
      </c>
      <c r="J74" s="26">
        <v>161808.4064831404</v>
      </c>
      <c r="K74" s="27">
        <v>128742.0051247486</v>
      </c>
      <c r="L74" s="27">
        <v>12438.491945838996</v>
      </c>
      <c r="M74" s="27">
        <v>8512.6410898010781</v>
      </c>
      <c r="N74" s="27">
        <v>10276.79923541123</v>
      </c>
      <c r="O74" s="27">
        <v>1838.46908734053</v>
      </c>
      <c r="P74" s="16">
        <v>0.39533333333333331</v>
      </c>
      <c r="Q74" s="12">
        <v>0.39500000000000002</v>
      </c>
      <c r="R74" s="24">
        <v>12.972999999999999</v>
      </c>
      <c r="S74" s="24">
        <v>6.006018518518518</v>
      </c>
      <c r="T74" s="25"/>
      <c r="U74" s="5"/>
      <c r="V74" s="5"/>
      <c r="W74" s="5"/>
      <c r="X74" s="5"/>
      <c r="Y74" s="14"/>
      <c r="Z74" s="48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</row>
    <row r="75" spans="1:171" x14ac:dyDescent="0.25">
      <c r="A75" s="1">
        <v>74</v>
      </c>
      <c r="B75" s="5" t="s">
        <v>312</v>
      </c>
      <c r="C75" s="5">
        <v>3</v>
      </c>
      <c r="D75" s="5" t="s">
        <v>310</v>
      </c>
      <c r="E75" s="5">
        <v>27</v>
      </c>
      <c r="F75" s="24">
        <v>28.55</v>
      </c>
      <c r="G75" s="24">
        <v>27.5</v>
      </c>
      <c r="H75" s="5">
        <v>54</v>
      </c>
      <c r="I75" s="50">
        <v>13.4</v>
      </c>
      <c r="J75" s="26">
        <v>395679.24277009175</v>
      </c>
      <c r="K75" s="27">
        <v>303097.06118567626</v>
      </c>
      <c r="L75" s="27">
        <v>22532.251711234003</v>
      </c>
      <c r="M75" s="27">
        <v>32342.847473080972</v>
      </c>
      <c r="N75" s="27">
        <v>30491.847226276412</v>
      </c>
      <c r="O75" s="27">
        <v>7215.2351738241314</v>
      </c>
      <c r="P75" s="16">
        <v>0.43966666666666665</v>
      </c>
      <c r="Q75" s="12">
        <v>0.4306666666666667</v>
      </c>
      <c r="R75" s="24">
        <v>22.097999999999999</v>
      </c>
      <c r="S75" s="24">
        <v>8.6658823529411748</v>
      </c>
      <c r="T75" s="25"/>
      <c r="U75" s="5"/>
      <c r="V75" s="5"/>
      <c r="W75" s="5"/>
      <c r="X75" s="5"/>
      <c r="Y75" s="14"/>
      <c r="Z75" s="48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</row>
    <row r="76" spans="1:171" x14ac:dyDescent="0.25">
      <c r="A76" s="1">
        <v>75</v>
      </c>
      <c r="B76" s="5" t="s">
        <v>313</v>
      </c>
      <c r="C76" s="5">
        <v>3</v>
      </c>
      <c r="D76" s="5" t="s">
        <v>310</v>
      </c>
      <c r="E76" s="5">
        <v>27</v>
      </c>
      <c r="F76" s="24">
        <v>32.6</v>
      </c>
      <c r="G76" s="24">
        <v>27.2</v>
      </c>
      <c r="H76" s="5">
        <v>50</v>
      </c>
      <c r="I76" s="50">
        <v>12.4</v>
      </c>
      <c r="J76" s="26">
        <v>466470.43668240338</v>
      </c>
      <c r="K76" s="27">
        <v>339326.31869217806</v>
      </c>
      <c r="L76" s="27">
        <v>31392.399177841857</v>
      </c>
      <c r="M76" s="27">
        <v>33429.850088653315</v>
      </c>
      <c r="N76" s="27">
        <v>55658.437761387009</v>
      </c>
      <c r="O76" s="27">
        <v>6663.4309623430972</v>
      </c>
      <c r="P76" s="16">
        <v>0.42366666666666664</v>
      </c>
      <c r="Q76" s="12">
        <v>0.40900000000000003</v>
      </c>
      <c r="R76" s="24">
        <v>23.591999999999999</v>
      </c>
      <c r="S76" s="24">
        <v>9.0390804597701138</v>
      </c>
      <c r="T76" s="25"/>
      <c r="U76" s="5"/>
      <c r="V76" s="5"/>
      <c r="W76" s="5"/>
      <c r="X76" s="5"/>
      <c r="Y76" s="14"/>
      <c r="Z76" s="48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</row>
    <row r="77" spans="1:171" s="3" customFormat="1" x14ac:dyDescent="0.25">
      <c r="A77" s="1">
        <v>76</v>
      </c>
      <c r="B77" s="5" t="s">
        <v>314</v>
      </c>
      <c r="C77" s="1">
        <v>3</v>
      </c>
      <c r="D77" s="1" t="s">
        <v>310</v>
      </c>
      <c r="E77" s="1">
        <v>27</v>
      </c>
      <c r="F77" s="59">
        <v>21.9</v>
      </c>
      <c r="G77" s="59">
        <v>23.2</v>
      </c>
      <c r="H77" s="1">
        <v>53</v>
      </c>
      <c r="I77" s="73">
        <v>10.9</v>
      </c>
      <c r="J77" s="64">
        <v>235403.72566463222</v>
      </c>
      <c r="K77" s="66">
        <v>181274.80018331995</v>
      </c>
      <c r="L77" s="66">
        <v>10120.461614766109</v>
      </c>
      <c r="M77" s="66">
        <v>15094.214983901225</v>
      </c>
      <c r="N77" s="66">
        <v>23841.626183258417</v>
      </c>
      <c r="O77" s="66">
        <v>5072.622699386503</v>
      </c>
      <c r="P77" s="70">
        <v>0.43099999999999999</v>
      </c>
      <c r="Q77" s="49">
        <v>0.38400000000000001</v>
      </c>
      <c r="R77" s="59">
        <v>20.533000000000001</v>
      </c>
      <c r="S77" s="59">
        <v>11.666477272727274</v>
      </c>
      <c r="T77" s="74"/>
      <c r="U77"/>
      <c r="V77"/>
      <c r="W77"/>
      <c r="X77"/>
      <c r="Y77" s="15"/>
      <c r="Z77" s="48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</row>
    <row r="78" spans="1:171" s="4" customFormat="1" x14ac:dyDescent="0.25">
      <c r="A78" s="1">
        <v>77</v>
      </c>
      <c r="B78" s="5" t="s">
        <v>315</v>
      </c>
      <c r="C78" s="1">
        <v>3</v>
      </c>
      <c r="D78" s="1" t="s">
        <v>316</v>
      </c>
      <c r="E78" s="1">
        <v>20.5</v>
      </c>
      <c r="F78" s="59">
        <v>19</v>
      </c>
      <c r="G78" s="59">
        <v>17.7</v>
      </c>
      <c r="H78" s="1">
        <v>55</v>
      </c>
      <c r="I78" s="73">
        <v>10.6</v>
      </c>
      <c r="J78" s="64">
        <v>137908.69156755184</v>
      </c>
      <c r="K78" s="66">
        <v>92255.023955281707</v>
      </c>
      <c r="L78" s="66">
        <v>7265.3002052510265</v>
      </c>
      <c r="M78" s="66">
        <v>14671.091981570038</v>
      </c>
      <c r="N78" s="66">
        <v>23317.275425449065</v>
      </c>
      <c r="O78" s="66">
        <v>400</v>
      </c>
      <c r="P78" s="70"/>
      <c r="Q78" s="49"/>
      <c r="R78" s="59"/>
      <c r="S78" s="59"/>
      <c r="T78" s="64">
        <v>44525.845103927408</v>
      </c>
      <c r="U78" s="27">
        <v>2141.7708333333335</v>
      </c>
      <c r="V78" s="27">
        <v>8703.5545023696668</v>
      </c>
      <c r="W78" s="27">
        <v>3137.1511764705879</v>
      </c>
      <c r="X78" s="27">
        <v>13317.928709055876</v>
      </c>
      <c r="Y78" s="30">
        <v>17225.439882697949</v>
      </c>
      <c r="Z78" s="4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</row>
    <row r="79" spans="1:171" s="3" customFormat="1" x14ac:dyDescent="0.25">
      <c r="A79" s="1">
        <v>78</v>
      </c>
      <c r="B79" s="3" t="s">
        <v>317</v>
      </c>
      <c r="C79" s="3">
        <v>3</v>
      </c>
      <c r="D79" s="3" t="s">
        <v>316</v>
      </c>
      <c r="E79" s="3">
        <v>20.5</v>
      </c>
      <c r="F79" s="75">
        <v>26</v>
      </c>
      <c r="G79" s="75">
        <v>19</v>
      </c>
      <c r="H79" s="3">
        <v>55</v>
      </c>
      <c r="I79" s="76">
        <v>12.9</v>
      </c>
      <c r="J79" s="77">
        <v>266441.35570799821</v>
      </c>
      <c r="K79" s="78">
        <v>168893.31225615225</v>
      </c>
      <c r="L79" s="78">
        <v>13427.094639784102</v>
      </c>
      <c r="M79" s="78">
        <v>33430.592236989047</v>
      </c>
      <c r="N79" s="78">
        <v>49090.356575072801</v>
      </c>
      <c r="O79" s="78">
        <v>1600</v>
      </c>
      <c r="P79" s="79"/>
      <c r="Q79" s="80"/>
      <c r="R79" s="75"/>
      <c r="S79" s="75"/>
      <c r="T79" s="77">
        <v>93149.826512047322</v>
      </c>
      <c r="U79" s="35">
        <v>4268.5261121856865</v>
      </c>
      <c r="V79" s="35">
        <v>15555.365120274913</v>
      </c>
      <c r="W79" s="35">
        <v>10080.894092602448</v>
      </c>
      <c r="X79" s="35">
        <v>37119.335582662861</v>
      </c>
      <c r="Y79" s="35">
        <v>26125.705604321407</v>
      </c>
      <c r="Z79" s="48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</row>
    <row r="80" spans="1:171" x14ac:dyDescent="0.25">
      <c r="A80" s="1">
        <v>79</v>
      </c>
      <c r="B80" s="5" t="s">
        <v>318</v>
      </c>
      <c r="C80" s="5">
        <v>4</v>
      </c>
      <c r="D80" s="5" t="s">
        <v>319</v>
      </c>
      <c r="E80" s="5">
        <v>18</v>
      </c>
      <c r="F80" s="24">
        <v>29.5</v>
      </c>
      <c r="G80" s="24">
        <v>29</v>
      </c>
      <c r="H80" s="5">
        <v>72</v>
      </c>
      <c r="I80" s="59">
        <v>17.71</v>
      </c>
      <c r="J80" s="26">
        <v>462642.887893037</v>
      </c>
      <c r="K80" s="27">
        <v>370738.53791056166</v>
      </c>
      <c r="L80" s="27">
        <v>32904.116949772557</v>
      </c>
      <c r="M80" s="27">
        <v>18320.872861838252</v>
      </c>
      <c r="N80" s="27">
        <v>37079.3601708645</v>
      </c>
      <c r="O80" s="27">
        <v>3600</v>
      </c>
      <c r="P80" s="16"/>
      <c r="Q80" s="12"/>
      <c r="R80" s="24"/>
      <c r="S80" s="24"/>
      <c r="T80" s="25"/>
      <c r="U80" s="5"/>
      <c r="V80" s="5"/>
      <c r="W80" s="5"/>
      <c r="X80" s="5"/>
      <c r="Y80" s="14"/>
      <c r="Z80" s="48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</row>
    <row r="81" spans="1:171" x14ac:dyDescent="0.25">
      <c r="A81" s="1">
        <v>80</v>
      </c>
      <c r="B81" s="62" t="s">
        <v>320</v>
      </c>
      <c r="C81" s="5">
        <v>4</v>
      </c>
      <c r="D81" s="5" t="s">
        <v>321</v>
      </c>
      <c r="E81" s="5">
        <v>29</v>
      </c>
      <c r="F81" s="24">
        <v>24.5</v>
      </c>
      <c r="G81" s="24">
        <v>27.45</v>
      </c>
      <c r="H81" s="5">
        <v>73</v>
      </c>
      <c r="I81" s="50">
        <v>9.4499999999999993</v>
      </c>
      <c r="J81" s="26">
        <v>387335.82938575419</v>
      </c>
      <c r="K81" s="27">
        <v>285789.89037619357</v>
      </c>
      <c r="L81" s="27">
        <v>23162.412763678629</v>
      </c>
      <c r="M81" s="27">
        <v>27346.154769034925</v>
      </c>
      <c r="N81" s="27">
        <v>43959.453217511516</v>
      </c>
      <c r="O81" s="27">
        <v>7077.9182593354899</v>
      </c>
      <c r="P81" s="16">
        <v>0.50900000000000001</v>
      </c>
      <c r="Q81" s="12">
        <v>0.49633333333333329</v>
      </c>
      <c r="R81" s="24">
        <v>13.113</v>
      </c>
      <c r="S81" s="24">
        <v>5.776651982378854</v>
      </c>
      <c r="T81" s="25"/>
      <c r="U81" s="5"/>
      <c r="V81" s="5"/>
      <c r="W81" s="5"/>
      <c r="X81" s="5"/>
      <c r="Y81" s="14"/>
      <c r="Z81" s="48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</row>
    <row r="82" spans="1:171" x14ac:dyDescent="0.25">
      <c r="A82" s="1">
        <v>81</v>
      </c>
      <c r="B82" s="62" t="s">
        <v>322</v>
      </c>
      <c r="C82" s="5">
        <v>4</v>
      </c>
      <c r="D82" s="5" t="s">
        <v>321</v>
      </c>
      <c r="E82" s="5">
        <v>29</v>
      </c>
      <c r="F82" s="24">
        <v>35</v>
      </c>
      <c r="G82" s="24">
        <v>28</v>
      </c>
      <c r="H82" s="5">
        <v>75</v>
      </c>
      <c r="I82" s="50">
        <v>13</v>
      </c>
      <c r="J82" s="26">
        <v>652327.24825761723</v>
      </c>
      <c r="K82" s="27">
        <v>445219.58650394046</v>
      </c>
      <c r="L82" s="27">
        <v>52145.394004707108</v>
      </c>
      <c r="M82" s="27">
        <v>33486.181048969673</v>
      </c>
      <c r="N82" s="27">
        <v>106098.07710267064</v>
      </c>
      <c r="O82" s="27">
        <v>15378.009597329439</v>
      </c>
      <c r="P82" s="16">
        <v>0.41966666666666663</v>
      </c>
      <c r="Q82" s="12">
        <v>0.51100000000000001</v>
      </c>
      <c r="R82" s="24">
        <v>19.379000000000001</v>
      </c>
      <c r="S82" s="24">
        <v>5.6334302325581396</v>
      </c>
      <c r="T82" s="25"/>
      <c r="U82" s="5"/>
      <c r="V82" s="5"/>
      <c r="W82" s="5"/>
      <c r="X82" s="5"/>
      <c r="Y82" s="14"/>
      <c r="Z82" s="48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</row>
    <row r="83" spans="1:171" x14ac:dyDescent="0.25">
      <c r="A83" s="1">
        <v>82</v>
      </c>
      <c r="B83" s="62" t="s">
        <v>323</v>
      </c>
      <c r="C83" s="5">
        <v>4</v>
      </c>
      <c r="D83" s="5" t="s">
        <v>321</v>
      </c>
      <c r="E83" s="5">
        <v>29</v>
      </c>
      <c r="F83" s="24">
        <v>28</v>
      </c>
      <c r="G83" s="24">
        <v>26.4</v>
      </c>
      <c r="H83" s="5">
        <v>73</v>
      </c>
      <c r="I83" s="50">
        <v>13.4</v>
      </c>
      <c r="J83" s="26">
        <v>397449.83592259511</v>
      </c>
      <c r="K83" s="27">
        <v>274136.29505510826</v>
      </c>
      <c r="L83" s="27">
        <v>31669.512881883198</v>
      </c>
      <c r="M83" s="27">
        <v>21554.054991922996</v>
      </c>
      <c r="N83" s="27">
        <v>62679.042883328606</v>
      </c>
      <c r="O83" s="27">
        <v>7410.9301103520747</v>
      </c>
      <c r="P83" s="16">
        <v>0.41933333333333334</v>
      </c>
      <c r="Q83" s="12">
        <v>0.40533333333333338</v>
      </c>
      <c r="R83" s="24">
        <v>18.832999999999998</v>
      </c>
      <c r="S83" s="24">
        <v>7.5031872509960147</v>
      </c>
      <c r="T83" s="25"/>
      <c r="U83" s="5"/>
      <c r="V83" s="5"/>
      <c r="W83" s="5"/>
      <c r="X83" s="5"/>
      <c r="Y83" s="14"/>
      <c r="Z83" s="48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</row>
    <row r="84" spans="1:171" x14ac:dyDescent="0.25">
      <c r="A84" s="1">
        <v>83</v>
      </c>
      <c r="B84" s="62" t="s">
        <v>324</v>
      </c>
      <c r="C84" s="5">
        <v>4</v>
      </c>
      <c r="D84" s="5" t="s">
        <v>321</v>
      </c>
      <c r="E84" s="5">
        <v>29</v>
      </c>
      <c r="F84" s="24">
        <v>31.5</v>
      </c>
      <c r="G84" s="24">
        <v>28.7</v>
      </c>
      <c r="H84" s="5">
        <v>74</v>
      </c>
      <c r="I84" s="50">
        <v>13.7</v>
      </c>
      <c r="J84" s="26">
        <v>545988.31643051456</v>
      </c>
      <c r="K84" s="27">
        <v>396858.25148302311</v>
      </c>
      <c r="L84" s="27">
        <v>35079.033604450509</v>
      </c>
      <c r="M84" s="27">
        <v>25913.466514494576</v>
      </c>
      <c r="N84" s="27">
        <v>88137.564828546281</v>
      </c>
      <c r="O84" s="27">
        <v>0</v>
      </c>
      <c r="P84" s="16">
        <v>0.42366666666666664</v>
      </c>
      <c r="Q84" s="12">
        <v>0.45033333333333331</v>
      </c>
      <c r="R84" s="24">
        <v>14.297000000000001</v>
      </c>
      <c r="S84" s="24">
        <v>5.0341549295774648</v>
      </c>
      <c r="T84" s="25"/>
      <c r="U84" s="5"/>
      <c r="V84" s="5"/>
      <c r="W84" s="5"/>
      <c r="X84" s="5"/>
      <c r="Y84" s="14"/>
      <c r="Z84" s="48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</row>
    <row r="85" spans="1:171" x14ac:dyDescent="0.25">
      <c r="A85" s="1">
        <v>84</v>
      </c>
      <c r="B85" s="62" t="s">
        <v>325</v>
      </c>
      <c r="C85" s="5">
        <v>4</v>
      </c>
      <c r="D85" s="5" t="s">
        <v>321</v>
      </c>
      <c r="E85" s="5">
        <v>29</v>
      </c>
      <c r="F85" s="24">
        <v>26.25</v>
      </c>
      <c r="G85" s="24">
        <v>25.3</v>
      </c>
      <c r="H85" s="5">
        <v>65</v>
      </c>
      <c r="I85" s="50">
        <v>11.6</v>
      </c>
      <c r="J85" s="26">
        <v>328202.69607833074</v>
      </c>
      <c r="K85" s="27">
        <v>242105.79255145229</v>
      </c>
      <c r="L85" s="27">
        <v>18310.331724702224</v>
      </c>
      <c r="M85" s="27">
        <v>22904.920538648872</v>
      </c>
      <c r="N85" s="27">
        <v>42384.877069979018</v>
      </c>
      <c r="O85" s="27">
        <v>2496.7741935483873</v>
      </c>
      <c r="P85" s="16">
        <v>0.39900000000000002</v>
      </c>
      <c r="Q85" s="12">
        <v>0.438</v>
      </c>
      <c r="R85" s="24">
        <v>16.546999999999997</v>
      </c>
      <c r="S85" s="24">
        <v>7.28942731277533</v>
      </c>
      <c r="T85" s="25"/>
      <c r="U85" s="5"/>
      <c r="V85" s="5"/>
      <c r="W85" s="5"/>
      <c r="X85" s="5"/>
      <c r="Y85" s="14"/>
      <c r="Z85" s="48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</row>
    <row r="86" spans="1:171" x14ac:dyDescent="0.25">
      <c r="A86" s="1">
        <v>85</v>
      </c>
      <c r="B86" s="62" t="s">
        <v>326</v>
      </c>
      <c r="C86" s="5">
        <v>4</v>
      </c>
      <c r="D86" s="5" t="s">
        <v>321</v>
      </c>
      <c r="E86" s="5">
        <v>29</v>
      </c>
      <c r="F86" s="24">
        <v>18.7</v>
      </c>
      <c r="G86" s="24">
        <v>22.8</v>
      </c>
      <c r="H86" s="5">
        <v>67</v>
      </c>
      <c r="I86" s="50">
        <v>10</v>
      </c>
      <c r="J86" s="26">
        <v>196575.57998723397</v>
      </c>
      <c r="K86" s="27">
        <v>146185.00277798722</v>
      </c>
      <c r="L86" s="27">
        <v>11497.978867837595</v>
      </c>
      <c r="M86" s="27">
        <v>11343.012217088381</v>
      </c>
      <c r="N86" s="27">
        <v>18659.586124320776</v>
      </c>
      <c r="O86" s="27">
        <v>8890</v>
      </c>
      <c r="P86" s="16">
        <v>0.46300000000000002</v>
      </c>
      <c r="Q86" s="12">
        <v>0.40233333333333338</v>
      </c>
      <c r="R86" s="24">
        <v>14.131</v>
      </c>
      <c r="S86" s="24">
        <v>8.3615384615384603</v>
      </c>
      <c r="T86" s="25"/>
      <c r="U86" s="5"/>
      <c r="V86" s="5"/>
      <c r="W86" s="5"/>
      <c r="X86" s="5"/>
      <c r="Y86" s="14"/>
      <c r="Z86" s="48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</row>
    <row r="87" spans="1:171" x14ac:dyDescent="0.25">
      <c r="A87" s="1">
        <v>86</v>
      </c>
      <c r="B87" s="5" t="s">
        <v>327</v>
      </c>
      <c r="C87" s="5">
        <v>4</v>
      </c>
      <c r="D87" s="5" t="s">
        <v>282</v>
      </c>
      <c r="E87" s="5">
        <v>31</v>
      </c>
      <c r="F87" s="24">
        <v>24.8</v>
      </c>
      <c r="G87" s="24">
        <v>27.2</v>
      </c>
      <c r="H87" s="5">
        <v>61</v>
      </c>
      <c r="I87" s="50">
        <v>11.2</v>
      </c>
      <c r="J87" s="26">
        <v>348723.11318209826</v>
      </c>
      <c r="K87" s="27">
        <v>272417.61282900017</v>
      </c>
      <c r="L87" s="27">
        <v>22335.733620256193</v>
      </c>
      <c r="M87" s="27">
        <v>13907.780687883573</v>
      </c>
      <c r="N87" s="27">
        <v>24499.085929262157</v>
      </c>
      <c r="O87" s="27">
        <v>15562.900115696104</v>
      </c>
      <c r="P87" s="16">
        <v>0.48566666666666669</v>
      </c>
      <c r="Q87" s="12">
        <v>0.48066666666666663</v>
      </c>
      <c r="R87" s="24">
        <v>13.469999999999999</v>
      </c>
      <c r="S87" s="24">
        <v>5.9601769911504423</v>
      </c>
      <c r="T87" s="25"/>
      <c r="U87" s="5"/>
      <c r="V87" s="5"/>
      <c r="W87" s="5"/>
      <c r="X87" s="5"/>
      <c r="Y87" s="14"/>
      <c r="Z87" s="48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</row>
    <row r="88" spans="1:171" x14ac:dyDescent="0.25">
      <c r="A88" s="1">
        <v>87</v>
      </c>
      <c r="B88" s="5" t="s">
        <v>328</v>
      </c>
      <c r="C88" s="5">
        <v>4</v>
      </c>
      <c r="D88" s="5" t="s">
        <v>282</v>
      </c>
      <c r="E88" s="5">
        <v>31</v>
      </c>
      <c r="F88" s="24">
        <v>23.15</v>
      </c>
      <c r="G88" s="24">
        <v>25.8</v>
      </c>
      <c r="H88" s="5">
        <v>61</v>
      </c>
      <c r="I88" s="50">
        <v>11.8</v>
      </c>
      <c r="J88" s="26">
        <v>295744.16014309676</v>
      </c>
      <c r="K88" s="27">
        <v>207546.38738156596</v>
      </c>
      <c r="L88" s="27">
        <v>22806.532811318109</v>
      </c>
      <c r="M88" s="27">
        <v>15813.169722378467</v>
      </c>
      <c r="N88" s="27">
        <v>27063.364345481241</v>
      </c>
      <c r="O88" s="27">
        <v>22514.705882352941</v>
      </c>
      <c r="P88" s="16">
        <v>0.48433333333333328</v>
      </c>
      <c r="Q88" s="12">
        <v>0.53166666666666673</v>
      </c>
      <c r="R88" s="24">
        <v>11.371</v>
      </c>
      <c r="S88" s="24">
        <v>5.4668269230769235</v>
      </c>
      <c r="T88" s="25"/>
      <c r="U88" s="5"/>
      <c r="V88" s="5"/>
      <c r="W88" s="5"/>
      <c r="X88" s="5"/>
      <c r="Y88" s="14"/>
      <c r="Z88" s="4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</row>
    <row r="89" spans="1:171" x14ac:dyDescent="0.25">
      <c r="A89" s="1">
        <v>88</v>
      </c>
      <c r="B89" s="5" t="s">
        <v>329</v>
      </c>
      <c r="C89" s="5">
        <v>4</v>
      </c>
      <c r="D89" s="5" t="s">
        <v>282</v>
      </c>
      <c r="E89" s="5">
        <v>31</v>
      </c>
      <c r="F89" s="24">
        <v>19.850000000000001</v>
      </c>
      <c r="G89" s="24">
        <v>22.65</v>
      </c>
      <c r="H89" s="5">
        <v>61</v>
      </c>
      <c r="I89" s="50">
        <v>7.25</v>
      </c>
      <c r="J89" s="26">
        <v>181181.91818632997</v>
      </c>
      <c r="K89" s="27">
        <v>145341.77540216624</v>
      </c>
      <c r="L89" s="27">
        <v>11155.727400502712</v>
      </c>
      <c r="M89" s="27">
        <v>8299.9439468168821</v>
      </c>
      <c r="N89" s="27">
        <v>10535.215238497036</v>
      </c>
      <c r="O89" s="27">
        <v>5849.2561983471078</v>
      </c>
      <c r="P89" s="16">
        <v>0.49299999999999999</v>
      </c>
      <c r="Q89" s="12">
        <v>0.46133333333333337</v>
      </c>
      <c r="R89" s="24">
        <v>11.536999999999999</v>
      </c>
      <c r="S89" s="24">
        <v>6.1042328042328036</v>
      </c>
      <c r="T89" s="25"/>
      <c r="U89" s="5"/>
      <c r="V89" s="5"/>
      <c r="W89" s="5"/>
      <c r="X89" s="5"/>
      <c r="Y89" s="14"/>
      <c r="Z89" s="48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</row>
    <row r="90" spans="1:171" x14ac:dyDescent="0.25">
      <c r="A90" s="1">
        <v>89</v>
      </c>
      <c r="B90" s="5" t="s">
        <v>330</v>
      </c>
      <c r="C90" s="5">
        <v>4</v>
      </c>
      <c r="D90" s="5" t="s">
        <v>331</v>
      </c>
      <c r="E90" s="5">
        <v>34</v>
      </c>
      <c r="F90" s="24">
        <v>28.55</v>
      </c>
      <c r="G90" s="24">
        <v>29.2</v>
      </c>
      <c r="H90" s="5">
        <v>66</v>
      </c>
      <c r="I90" s="50">
        <v>10.3</v>
      </c>
      <c r="J90" s="26">
        <v>537850.64027331525</v>
      </c>
      <c r="K90" s="27">
        <v>418279.23433665436</v>
      </c>
      <c r="L90" s="27">
        <v>29258.337450369188</v>
      </c>
      <c r="M90" s="27">
        <v>26298.322939359532</v>
      </c>
      <c r="N90" s="27">
        <v>44894.811444790525</v>
      </c>
      <c r="O90" s="27">
        <v>19119.93410214168</v>
      </c>
      <c r="P90" s="16">
        <v>0.48</v>
      </c>
      <c r="Q90" s="12">
        <v>0.43</v>
      </c>
      <c r="R90" s="24">
        <v>9.8669999999999991</v>
      </c>
      <c r="S90" s="24">
        <v>3.8846456692913383</v>
      </c>
      <c r="T90" s="25"/>
      <c r="U90" s="5"/>
      <c r="V90" s="5"/>
      <c r="W90" s="5"/>
      <c r="X90" s="5"/>
      <c r="Y90" s="14"/>
      <c r="Z90" s="48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</row>
    <row r="91" spans="1:171" x14ac:dyDescent="0.25">
      <c r="A91" s="1">
        <v>90</v>
      </c>
      <c r="B91" s="5" t="s">
        <v>332</v>
      </c>
      <c r="C91" s="5">
        <v>4</v>
      </c>
      <c r="D91" s="5" t="s">
        <v>331</v>
      </c>
      <c r="E91" s="5">
        <v>34</v>
      </c>
      <c r="F91" s="24">
        <v>34.65</v>
      </c>
      <c r="G91" s="24">
        <v>30.6</v>
      </c>
      <c r="H91" s="5">
        <v>65</v>
      </c>
      <c r="I91" s="50">
        <v>8.8000000000000007</v>
      </c>
      <c r="J91" s="26">
        <v>735034.88206520514</v>
      </c>
      <c r="K91" s="27">
        <v>555817.44301561778</v>
      </c>
      <c r="L91" s="27">
        <v>45110.696038366936</v>
      </c>
      <c r="M91" s="27">
        <v>31680.520449051779</v>
      </c>
      <c r="N91" s="27">
        <v>60478.217107003351</v>
      </c>
      <c r="O91" s="27">
        <v>41948.005455165367</v>
      </c>
      <c r="P91" s="16">
        <v>0.46666666666666673</v>
      </c>
      <c r="Q91" s="12">
        <v>0.47766666666666668</v>
      </c>
      <c r="R91" s="24">
        <v>13.347999999999999</v>
      </c>
      <c r="S91" s="24">
        <v>4.1582554517133952</v>
      </c>
      <c r="T91" s="25"/>
      <c r="U91" s="5"/>
      <c r="V91" s="5"/>
      <c r="W91" s="5"/>
      <c r="X91" s="5"/>
      <c r="Y91" s="14"/>
      <c r="Z91" s="48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</row>
    <row r="92" spans="1:171" x14ac:dyDescent="0.25">
      <c r="A92" s="1">
        <v>91</v>
      </c>
      <c r="B92" s="5" t="s">
        <v>333</v>
      </c>
      <c r="C92" s="5">
        <v>4</v>
      </c>
      <c r="D92" s="5" t="s">
        <v>331</v>
      </c>
      <c r="E92" s="5">
        <v>34</v>
      </c>
      <c r="F92" s="24">
        <v>30.8</v>
      </c>
      <c r="G92" s="24">
        <v>30.4</v>
      </c>
      <c r="H92" s="5">
        <v>67</v>
      </c>
      <c r="I92" s="50">
        <v>8.8000000000000007</v>
      </c>
      <c r="J92" s="26">
        <v>612370.26518994162</v>
      </c>
      <c r="K92" s="27">
        <v>484605.88112156623</v>
      </c>
      <c r="L92" s="27">
        <v>47504.734331875406</v>
      </c>
      <c r="M92" s="27">
        <v>23114.607708273936</v>
      </c>
      <c r="N92" s="27">
        <v>39245.218291445868</v>
      </c>
      <c r="O92" s="27">
        <v>17899.823736780258</v>
      </c>
      <c r="P92" s="16">
        <v>0.47533333333333333</v>
      </c>
      <c r="Q92" s="12">
        <v>0.39799999999999996</v>
      </c>
      <c r="R92" s="24">
        <v>14.347000000000001</v>
      </c>
      <c r="S92" s="24">
        <v>4.7664451827242527</v>
      </c>
      <c r="T92" s="25"/>
      <c r="U92" s="5"/>
      <c r="V92" s="5"/>
      <c r="W92" s="5"/>
      <c r="X92" s="5"/>
      <c r="Y92" s="14"/>
      <c r="Z92" s="48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</row>
    <row r="93" spans="1:171" x14ac:dyDescent="0.25">
      <c r="A93" s="1">
        <v>92</v>
      </c>
      <c r="B93" s="5" t="s">
        <v>334</v>
      </c>
      <c r="C93" s="5">
        <v>4</v>
      </c>
      <c r="D93" s="5" t="s">
        <v>331</v>
      </c>
      <c r="E93" s="5">
        <v>34</v>
      </c>
      <c r="F93" s="24">
        <v>23.95</v>
      </c>
      <c r="G93" s="24">
        <v>28.4</v>
      </c>
      <c r="H93" s="5">
        <v>66</v>
      </c>
      <c r="I93" s="50">
        <v>8.1999999999999993</v>
      </c>
      <c r="J93" s="26">
        <v>335524.58215354948</v>
      </c>
      <c r="K93" s="27">
        <v>263336.19610150275</v>
      </c>
      <c r="L93" s="27">
        <v>26484.186645565151</v>
      </c>
      <c r="M93" s="27">
        <v>15852.44813189231</v>
      </c>
      <c r="N93" s="27">
        <v>20800.647173642872</v>
      </c>
      <c r="O93" s="27">
        <v>9051.1041009463715</v>
      </c>
      <c r="P93" s="16">
        <v>0.47933333333333333</v>
      </c>
      <c r="Q93" s="12">
        <v>0.46433333333333332</v>
      </c>
      <c r="R93" s="24">
        <v>8.8869999999999987</v>
      </c>
      <c r="S93" s="24">
        <v>3.8306034482758613</v>
      </c>
      <c r="T93" s="25"/>
      <c r="U93" s="5"/>
      <c r="V93" s="5"/>
      <c r="W93" s="5"/>
      <c r="X93" s="5"/>
      <c r="Y93" s="14"/>
      <c r="Z93" s="48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</row>
    <row r="94" spans="1:171" x14ac:dyDescent="0.25">
      <c r="A94" s="1">
        <v>93</v>
      </c>
      <c r="B94" s="5" t="s">
        <v>335</v>
      </c>
      <c r="C94" s="5">
        <v>4</v>
      </c>
      <c r="D94" s="5" t="s">
        <v>331</v>
      </c>
      <c r="E94" s="5">
        <v>34</v>
      </c>
      <c r="F94" s="24">
        <v>20.6</v>
      </c>
      <c r="G94" s="24">
        <v>27.6</v>
      </c>
      <c r="H94" s="5">
        <v>62</v>
      </c>
      <c r="I94" s="50">
        <v>8.1999999999999993</v>
      </c>
      <c r="J94" s="26">
        <v>250542.2936089226</v>
      </c>
      <c r="K94" s="27">
        <v>197907.85649619566</v>
      </c>
      <c r="L94" s="27">
        <v>21854.512725133551</v>
      </c>
      <c r="M94" s="27">
        <v>9860.5677154586774</v>
      </c>
      <c r="N94" s="27">
        <v>14971.942341916623</v>
      </c>
      <c r="O94" s="27">
        <v>5947.4143302180692</v>
      </c>
      <c r="P94" s="16">
        <v>0.5083333333333333</v>
      </c>
      <c r="Q94" s="12">
        <v>0.49133333333333334</v>
      </c>
      <c r="R94" s="24">
        <v>3.95</v>
      </c>
      <c r="S94" s="24">
        <v>1.9554455445544554</v>
      </c>
      <c r="T94" s="25"/>
      <c r="U94" s="5"/>
      <c r="V94" s="5"/>
      <c r="W94" s="5"/>
      <c r="X94" s="5"/>
      <c r="Y94" s="14"/>
      <c r="Z94" s="48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</row>
    <row r="95" spans="1:171" x14ac:dyDescent="0.25">
      <c r="A95" s="1">
        <v>94</v>
      </c>
      <c r="B95" s="5" t="s">
        <v>336</v>
      </c>
      <c r="C95" s="5">
        <v>4</v>
      </c>
      <c r="D95" s="5" t="s">
        <v>337</v>
      </c>
      <c r="E95" s="5">
        <v>39</v>
      </c>
      <c r="F95" s="24">
        <v>27.5</v>
      </c>
      <c r="G95" s="24">
        <v>27.6</v>
      </c>
      <c r="H95" s="5">
        <v>74</v>
      </c>
      <c r="I95" s="50">
        <v>8.5</v>
      </c>
      <c r="J95" s="26">
        <v>408908.22945959779</v>
      </c>
      <c r="K95" s="27">
        <v>330888.26503792091</v>
      </c>
      <c r="L95" s="27">
        <v>20884.244125344074</v>
      </c>
      <c r="M95" s="27">
        <v>19258.735034030953</v>
      </c>
      <c r="N95" s="27">
        <v>30700.104634941992</v>
      </c>
      <c r="O95" s="27">
        <v>7176.8806273598602</v>
      </c>
      <c r="P95" s="16">
        <v>0.41933333333333334</v>
      </c>
      <c r="Q95" s="12">
        <v>0.44366666666666665</v>
      </c>
      <c r="R95" s="24">
        <v>14.96</v>
      </c>
      <c r="S95" s="24">
        <v>5.267605633802817</v>
      </c>
      <c r="T95" s="25"/>
      <c r="U95" s="5"/>
      <c r="V95" s="5"/>
      <c r="W95" s="5"/>
      <c r="X95" s="5"/>
      <c r="Y95" s="14"/>
      <c r="Z95" s="48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</row>
    <row r="96" spans="1:171" x14ac:dyDescent="0.25">
      <c r="A96" s="1">
        <v>95</v>
      </c>
      <c r="B96" s="5" t="s">
        <v>338</v>
      </c>
      <c r="C96" s="5">
        <v>4</v>
      </c>
      <c r="D96" s="5" t="s">
        <v>337</v>
      </c>
      <c r="E96" s="5">
        <v>39</v>
      </c>
      <c r="F96" s="24">
        <v>29.95</v>
      </c>
      <c r="G96" s="24">
        <v>31.7</v>
      </c>
      <c r="H96" s="5">
        <v>75</v>
      </c>
      <c r="I96" s="50">
        <v>9.1999999999999993</v>
      </c>
      <c r="J96" s="26">
        <v>496621.69104689272</v>
      </c>
      <c r="K96" s="27">
        <v>381453.3127764251</v>
      </c>
      <c r="L96" s="27">
        <v>41245.667589011508</v>
      </c>
      <c r="M96" s="27">
        <v>18721.102864443747</v>
      </c>
      <c r="N96" s="27">
        <v>47248.772765465954</v>
      </c>
      <c r="O96" s="27">
        <v>7952.8350515463908</v>
      </c>
      <c r="P96" s="16">
        <v>0.43133333333333335</v>
      </c>
      <c r="Q96" s="12">
        <v>0.41566666666666663</v>
      </c>
      <c r="R96" s="24">
        <v>15.193000000000001</v>
      </c>
      <c r="S96" s="24">
        <v>4.7927444794952683</v>
      </c>
      <c r="T96" s="25"/>
      <c r="U96" s="5"/>
      <c r="V96" s="5"/>
      <c r="W96" s="5"/>
      <c r="X96" s="5"/>
      <c r="Y96" s="14"/>
      <c r="Z96" s="48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</row>
    <row r="97" spans="1:171" x14ac:dyDescent="0.25">
      <c r="A97" s="1">
        <v>96</v>
      </c>
      <c r="B97" s="5" t="s">
        <v>339</v>
      </c>
      <c r="C97" s="5">
        <v>4</v>
      </c>
      <c r="D97" s="5" t="s">
        <v>337</v>
      </c>
      <c r="E97" s="5">
        <v>39</v>
      </c>
      <c r="F97" s="24">
        <v>30.95</v>
      </c>
      <c r="G97" s="24">
        <v>30</v>
      </c>
      <c r="H97" s="5">
        <v>75</v>
      </c>
      <c r="I97" s="50">
        <v>8.9</v>
      </c>
      <c r="J97" s="26">
        <v>565343.01838288608</v>
      </c>
      <c r="K97" s="27">
        <v>436815.96720839984</v>
      </c>
      <c r="L97" s="27">
        <v>38629.369768612836</v>
      </c>
      <c r="M97" s="27">
        <v>28743.832947630188</v>
      </c>
      <c r="N97" s="27">
        <v>50276.105511534726</v>
      </c>
      <c r="O97" s="27">
        <v>10877.742946708464</v>
      </c>
      <c r="P97" s="16">
        <v>0.39300000000000002</v>
      </c>
      <c r="Q97" s="12">
        <v>0.38166666666666665</v>
      </c>
      <c r="R97" s="24">
        <v>10.838999999999999</v>
      </c>
      <c r="S97" s="24">
        <v>3.4300632911392399</v>
      </c>
      <c r="T97" s="25"/>
      <c r="U97" s="5"/>
      <c r="V97" s="5"/>
      <c r="W97" s="5"/>
      <c r="X97" s="5"/>
      <c r="Y97" s="14"/>
      <c r="Z97" s="48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</row>
    <row r="98" spans="1:171" x14ac:dyDescent="0.25">
      <c r="A98" s="1">
        <v>97</v>
      </c>
      <c r="B98" s="5" t="s">
        <v>340</v>
      </c>
      <c r="C98" s="5">
        <v>4</v>
      </c>
      <c r="D98" s="5" t="s">
        <v>337</v>
      </c>
      <c r="E98" s="5">
        <v>39</v>
      </c>
      <c r="F98" s="24">
        <v>23.2</v>
      </c>
      <c r="G98" s="24">
        <v>27.7</v>
      </c>
      <c r="H98" s="5">
        <v>66</v>
      </c>
      <c r="I98" s="50">
        <v>5.0999999999999996</v>
      </c>
      <c r="J98" s="26">
        <v>209614.07749566779</v>
      </c>
      <c r="K98" s="27">
        <v>177610.34020571999</v>
      </c>
      <c r="L98" s="27">
        <v>20427.48082413878</v>
      </c>
      <c r="M98" s="27">
        <v>1356.4411905617303</v>
      </c>
      <c r="N98" s="27">
        <v>4669.9312845280438</v>
      </c>
      <c r="O98" s="27">
        <v>5549.8839907192578</v>
      </c>
      <c r="P98" s="16">
        <v>0.41</v>
      </c>
      <c r="Q98" s="12">
        <v>0.43033333333333329</v>
      </c>
      <c r="R98" s="24">
        <v>4.2220000000000004</v>
      </c>
      <c r="S98" s="24">
        <v>1.8436681222707425</v>
      </c>
      <c r="T98" s="25"/>
      <c r="U98" s="5"/>
      <c r="V98" s="5"/>
      <c r="W98" s="5"/>
      <c r="X98" s="5"/>
      <c r="Y98" s="14"/>
      <c r="Z98" s="4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</row>
    <row r="99" spans="1:171" x14ac:dyDescent="0.25">
      <c r="A99" s="1">
        <v>98</v>
      </c>
      <c r="B99" s="5" t="s">
        <v>341</v>
      </c>
      <c r="C99" s="5">
        <v>4</v>
      </c>
      <c r="D99" s="5" t="s">
        <v>337</v>
      </c>
      <c r="E99" s="5">
        <v>39</v>
      </c>
      <c r="F99" s="24">
        <v>21.4</v>
      </c>
      <c r="G99" s="24">
        <v>26.4</v>
      </c>
      <c r="H99" s="5">
        <v>72</v>
      </c>
      <c r="I99" s="50">
        <v>5.5</v>
      </c>
      <c r="J99" s="26">
        <v>193160.27942497667</v>
      </c>
      <c r="K99" s="27">
        <v>152283.14644136396</v>
      </c>
      <c r="L99" s="27">
        <v>16167.812433603105</v>
      </c>
      <c r="M99" s="27">
        <v>7929.6386547356778</v>
      </c>
      <c r="N99" s="27">
        <v>8732.3501087310015</v>
      </c>
      <c r="O99" s="27">
        <v>8047.3317865429244</v>
      </c>
      <c r="P99" s="16">
        <v>0.41133333333333333</v>
      </c>
      <c r="Q99" s="12">
        <v>0.42333333333333334</v>
      </c>
      <c r="R99" s="24">
        <v>4.07</v>
      </c>
      <c r="S99" s="24">
        <v>1.9950980392156863</v>
      </c>
      <c r="T99" s="25"/>
      <c r="U99" s="5"/>
      <c r="V99" s="5"/>
      <c r="W99" s="5"/>
      <c r="X99" s="5"/>
      <c r="Y99" s="14"/>
      <c r="Z99" s="48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</row>
    <row r="100" spans="1:171" x14ac:dyDescent="0.25">
      <c r="A100" s="1">
        <v>99</v>
      </c>
      <c r="B100" s="5" t="s">
        <v>342</v>
      </c>
      <c r="C100" s="5">
        <v>4</v>
      </c>
      <c r="D100" s="5" t="s">
        <v>343</v>
      </c>
      <c r="E100" s="5">
        <v>24</v>
      </c>
      <c r="F100" s="24">
        <v>25</v>
      </c>
      <c r="G100" s="24">
        <v>28.5</v>
      </c>
      <c r="H100" s="5">
        <v>73</v>
      </c>
      <c r="I100" s="50">
        <v>12.2</v>
      </c>
      <c r="J100" s="26">
        <v>336851.73755346506</v>
      </c>
      <c r="K100" s="27">
        <v>257392.87479392908</v>
      </c>
      <c r="L100" s="27">
        <v>28104.725771928475</v>
      </c>
      <c r="M100" s="27">
        <v>13846.715797015228</v>
      </c>
      <c r="N100" s="27">
        <v>32798.112411581191</v>
      </c>
      <c r="O100" s="27">
        <v>4709.3087790111003</v>
      </c>
      <c r="P100" s="16">
        <v>0.48500000000000004</v>
      </c>
      <c r="Q100" s="12">
        <v>0.42133333333333334</v>
      </c>
      <c r="R100" s="24">
        <v>17.923000000000002</v>
      </c>
      <c r="S100" s="24">
        <v>6.9200772200772205</v>
      </c>
      <c r="T100" s="25"/>
      <c r="U100" s="5"/>
      <c r="V100" s="5"/>
      <c r="W100" s="5"/>
      <c r="X100" s="5"/>
      <c r="Y100" s="14"/>
      <c r="Z100" s="48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</row>
    <row r="101" spans="1:171" x14ac:dyDescent="0.25">
      <c r="A101" s="1">
        <v>100</v>
      </c>
      <c r="B101" s="5" t="s">
        <v>344</v>
      </c>
      <c r="C101" s="5">
        <v>4</v>
      </c>
      <c r="D101" s="5" t="s">
        <v>343</v>
      </c>
      <c r="E101" s="5">
        <v>24</v>
      </c>
      <c r="F101" s="24">
        <v>30.15</v>
      </c>
      <c r="G101" s="24">
        <v>28.6</v>
      </c>
      <c r="H101" s="5">
        <v>72</v>
      </c>
      <c r="I101" s="50">
        <v>11.6</v>
      </c>
      <c r="J101" s="26">
        <v>486313.84079130506</v>
      </c>
      <c r="K101" s="27">
        <v>372705.37896171567</v>
      </c>
      <c r="L101" s="27">
        <v>31976.373129342581</v>
      </c>
      <c r="M101" s="27">
        <v>22284.591397854168</v>
      </c>
      <c r="N101" s="27">
        <v>54536.548765561194</v>
      </c>
      <c r="O101" s="27">
        <v>4810.9485368314836</v>
      </c>
      <c r="P101" s="16">
        <v>0.54333333333333333</v>
      </c>
      <c r="Q101" s="12">
        <v>0.45500000000000002</v>
      </c>
      <c r="R101" s="24">
        <v>11.652000000000001</v>
      </c>
      <c r="S101" s="24">
        <v>4.8550000000000004</v>
      </c>
      <c r="T101" s="25"/>
      <c r="U101" s="5"/>
      <c r="V101" s="5"/>
      <c r="W101" s="5"/>
      <c r="X101" s="5"/>
      <c r="Y101" s="14"/>
      <c r="Z101" s="48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</row>
    <row r="102" spans="1:171" s="3" customFormat="1" x14ac:dyDescent="0.25">
      <c r="A102" s="1">
        <v>101</v>
      </c>
      <c r="B102" s="5" t="s">
        <v>345</v>
      </c>
      <c r="C102" s="5">
        <v>4</v>
      </c>
      <c r="D102" s="5" t="s">
        <v>343</v>
      </c>
      <c r="E102" s="5">
        <v>24</v>
      </c>
      <c r="F102" s="24">
        <v>33.35</v>
      </c>
      <c r="G102" s="24">
        <v>29.1</v>
      </c>
      <c r="H102" s="5">
        <v>72</v>
      </c>
      <c r="I102" s="50">
        <v>12.7</v>
      </c>
      <c r="J102" s="26">
        <v>566908.81721043109</v>
      </c>
      <c r="K102" s="27">
        <v>438623.52172463509</v>
      </c>
      <c r="L102" s="27">
        <v>37978.514658985601</v>
      </c>
      <c r="M102" s="27">
        <v>20634.374396562496</v>
      </c>
      <c r="N102" s="27">
        <v>55849.399366675716</v>
      </c>
      <c r="O102" s="27">
        <v>13823.007063572149</v>
      </c>
      <c r="P102" s="16">
        <v>0.41799999999999998</v>
      </c>
      <c r="Q102" s="12">
        <v>0.40966666666666662</v>
      </c>
      <c r="R102" s="24">
        <v>17.875999999999998</v>
      </c>
      <c r="S102" s="24">
        <v>4.7669333333333324</v>
      </c>
      <c r="T102" s="25"/>
      <c r="U102" s="5"/>
      <c r="V102" s="5"/>
      <c r="W102" s="5"/>
      <c r="X102" s="5"/>
      <c r="Y102" s="14"/>
      <c r="Z102" s="48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</row>
    <row r="103" spans="1:171" s="4" customFormat="1" x14ac:dyDescent="0.25">
      <c r="A103" s="1">
        <v>102</v>
      </c>
      <c r="B103" s="5" t="s">
        <v>346</v>
      </c>
      <c r="C103" s="5">
        <v>4</v>
      </c>
      <c r="D103" s="5" t="s">
        <v>343</v>
      </c>
      <c r="E103" s="5">
        <v>24</v>
      </c>
      <c r="F103" s="24">
        <v>42.5</v>
      </c>
      <c r="G103" s="24">
        <v>31</v>
      </c>
      <c r="H103" s="5">
        <v>74</v>
      </c>
      <c r="I103" s="50">
        <v>16</v>
      </c>
      <c r="J103" s="26">
        <v>843178.52597495751</v>
      </c>
      <c r="K103" s="27">
        <v>623233.29663181177</v>
      </c>
      <c r="L103" s="27">
        <v>54782.619038935132</v>
      </c>
      <c r="M103" s="27">
        <v>33374.07517970333</v>
      </c>
      <c r="N103" s="27">
        <v>102590.09559264765</v>
      </c>
      <c r="O103" s="27">
        <v>29198.439531859563</v>
      </c>
      <c r="P103" s="16">
        <v>0.44300000000000006</v>
      </c>
      <c r="Q103" s="12">
        <v>0.45766666666666667</v>
      </c>
      <c r="R103" s="24">
        <v>18.21</v>
      </c>
      <c r="S103" s="24">
        <v>4.1013513513513518</v>
      </c>
      <c r="T103" s="25"/>
      <c r="U103" s="5"/>
      <c r="V103" s="5"/>
      <c r="W103" s="5"/>
      <c r="X103" s="5"/>
      <c r="Y103" s="14"/>
      <c r="Z103" s="48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</row>
    <row r="104" spans="1:171" s="4" customFormat="1" ht="15.75" customHeight="1" x14ac:dyDescent="0.25">
      <c r="A104" s="1">
        <v>103</v>
      </c>
      <c r="B104" s="5" t="s">
        <v>347</v>
      </c>
      <c r="C104" s="5">
        <v>4</v>
      </c>
      <c r="D104" s="5" t="s">
        <v>343</v>
      </c>
      <c r="E104" s="5">
        <v>24</v>
      </c>
      <c r="F104" s="24">
        <v>25.4</v>
      </c>
      <c r="G104" s="24">
        <v>26.6</v>
      </c>
      <c r="H104" s="5">
        <v>75</v>
      </c>
      <c r="I104" s="50">
        <v>13.8</v>
      </c>
      <c r="J104" s="26">
        <v>325963.92124206829</v>
      </c>
      <c r="K104" s="27">
        <v>255636.80596348076</v>
      </c>
      <c r="L104" s="27">
        <v>21764.776227709059</v>
      </c>
      <c r="M104" s="27">
        <v>13584.942649546374</v>
      </c>
      <c r="N104" s="27">
        <v>31935.263641651745</v>
      </c>
      <c r="O104" s="27">
        <v>3042.1327596803935</v>
      </c>
      <c r="P104" s="16">
        <v>0.47199999999999998</v>
      </c>
      <c r="Q104" s="12">
        <v>0.45599999999999996</v>
      </c>
      <c r="R104" s="24">
        <v>14.659999999999998</v>
      </c>
      <c r="S104" s="24">
        <v>6.7557603686635934</v>
      </c>
      <c r="T104" s="25"/>
      <c r="U104" s="5"/>
      <c r="V104" s="5"/>
      <c r="W104" s="5"/>
      <c r="X104" s="5"/>
      <c r="Y104" s="14"/>
      <c r="Z104" s="48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</row>
    <row r="105" spans="1:171" x14ac:dyDescent="0.25">
      <c r="A105" s="1">
        <v>104</v>
      </c>
      <c r="B105" s="5" t="s">
        <v>348</v>
      </c>
      <c r="C105" s="5">
        <v>4</v>
      </c>
      <c r="D105" s="5" t="s">
        <v>343</v>
      </c>
      <c r="E105" s="5">
        <v>24</v>
      </c>
      <c r="F105" s="24">
        <v>21.45</v>
      </c>
      <c r="G105" s="24">
        <v>26.4</v>
      </c>
      <c r="H105" s="5">
        <v>71</v>
      </c>
      <c r="I105" s="50">
        <v>8.8000000000000007</v>
      </c>
      <c r="J105" s="26">
        <v>243658.51842358342</v>
      </c>
      <c r="K105" s="27">
        <v>201826.1677000059</v>
      </c>
      <c r="L105" s="27">
        <v>17716.712058716417</v>
      </c>
      <c r="M105" s="27">
        <v>6349.9062666167902</v>
      </c>
      <c r="N105" s="27">
        <v>17192.115376967715</v>
      </c>
      <c r="O105" s="27">
        <v>573.61702127659578</v>
      </c>
      <c r="P105" s="16">
        <v>0.4403333333333333</v>
      </c>
      <c r="Q105" s="12">
        <v>0.41</v>
      </c>
      <c r="R105" s="24">
        <v>6.129999999999999</v>
      </c>
      <c r="S105" s="24">
        <v>3.0804020100502507</v>
      </c>
      <c r="T105" s="25"/>
      <c r="U105" s="5"/>
      <c r="V105" s="5"/>
      <c r="W105" s="5"/>
      <c r="X105" s="5"/>
      <c r="Y105" s="14"/>
      <c r="Z105" s="48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</row>
    <row r="106" spans="1:171" x14ac:dyDescent="0.25">
      <c r="A106" s="1">
        <v>105</v>
      </c>
      <c r="B106" s="5" t="s">
        <v>349</v>
      </c>
      <c r="C106" s="5">
        <v>4</v>
      </c>
      <c r="D106" s="5" t="s">
        <v>288</v>
      </c>
      <c r="E106" s="5">
        <v>26.5</v>
      </c>
      <c r="F106" s="24">
        <v>25.25</v>
      </c>
      <c r="G106" s="24">
        <v>26.5</v>
      </c>
      <c r="H106" s="5">
        <v>62</v>
      </c>
      <c r="I106" s="50">
        <v>11.7</v>
      </c>
      <c r="J106" s="26">
        <v>307589.13834491541</v>
      </c>
      <c r="K106" s="27">
        <v>231444.92350289022</v>
      </c>
      <c r="L106" s="27">
        <v>21569.16882084664</v>
      </c>
      <c r="M106" s="27">
        <v>16544.365555578941</v>
      </c>
      <c r="N106" s="27">
        <v>35134.425783951672</v>
      </c>
      <c r="O106" s="27">
        <v>2896.2546816479398</v>
      </c>
      <c r="P106" s="16">
        <v>0.4383333333333333</v>
      </c>
      <c r="Q106" s="12">
        <v>0.42033333333333328</v>
      </c>
      <c r="R106" s="24">
        <v>10.827</v>
      </c>
      <c r="S106" s="24">
        <v>4.7279475982532757</v>
      </c>
      <c r="T106" s="25"/>
      <c r="U106" s="5"/>
      <c r="V106" s="5"/>
      <c r="W106" s="5"/>
      <c r="X106" s="5"/>
      <c r="Y106" s="14"/>
      <c r="Z106" s="48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</row>
    <row r="107" spans="1:171" x14ac:dyDescent="0.25">
      <c r="A107" s="1">
        <v>106</v>
      </c>
      <c r="B107" s="5" t="s">
        <v>350</v>
      </c>
      <c r="C107" s="5">
        <v>4</v>
      </c>
      <c r="D107" s="5" t="s">
        <v>288</v>
      </c>
      <c r="E107" s="5">
        <v>26.5</v>
      </c>
      <c r="F107" s="24">
        <v>27.3</v>
      </c>
      <c r="G107" s="24">
        <v>27.3</v>
      </c>
      <c r="H107" s="5">
        <v>62</v>
      </c>
      <c r="I107" s="50">
        <v>11</v>
      </c>
      <c r="J107" s="26">
        <v>348870.63570304238</v>
      </c>
      <c r="K107" s="27">
        <v>265154.28697786055</v>
      </c>
      <c r="L107" s="27">
        <v>23383.06643430252</v>
      </c>
      <c r="M107" s="27">
        <v>14615.762407662733</v>
      </c>
      <c r="N107" s="27">
        <v>34860.642559796477</v>
      </c>
      <c r="O107" s="27">
        <v>10856.877323420074</v>
      </c>
      <c r="P107" s="16">
        <v>0.38866666666666666</v>
      </c>
      <c r="Q107" s="12">
        <v>0.45733333333333337</v>
      </c>
      <c r="R107" s="24">
        <v>13.154999999999999</v>
      </c>
      <c r="S107" s="24">
        <v>5.5273109243697478</v>
      </c>
      <c r="T107" s="25"/>
      <c r="U107" s="5"/>
      <c r="V107" s="5"/>
      <c r="W107" s="5"/>
      <c r="X107" s="5"/>
      <c r="Y107" s="14"/>
      <c r="Z107" s="48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</row>
    <row r="108" spans="1:171" x14ac:dyDescent="0.25">
      <c r="A108" s="1">
        <v>107</v>
      </c>
      <c r="B108" s="5" t="s">
        <v>351</v>
      </c>
      <c r="C108" s="5">
        <v>4</v>
      </c>
      <c r="D108" s="5" t="s">
        <v>288</v>
      </c>
      <c r="E108" s="5">
        <v>26.5</v>
      </c>
      <c r="F108" s="24">
        <v>20.3</v>
      </c>
      <c r="G108" s="24">
        <v>26</v>
      </c>
      <c r="H108" s="5">
        <v>63</v>
      </c>
      <c r="I108" s="50">
        <v>13.4</v>
      </c>
      <c r="J108" s="26">
        <v>198573.51660133433</v>
      </c>
      <c r="K108" s="27">
        <v>156486.09291612695</v>
      </c>
      <c r="L108" s="27">
        <v>12735.159091864352</v>
      </c>
      <c r="M108" s="27">
        <v>11576.813818575753</v>
      </c>
      <c r="N108" s="27">
        <v>15341.051656795926</v>
      </c>
      <c r="O108" s="27">
        <v>2434.3991179713344</v>
      </c>
      <c r="P108" s="16">
        <v>0.4286666666666667</v>
      </c>
      <c r="Q108" s="12">
        <v>0.43366666666666664</v>
      </c>
      <c r="R108" s="24">
        <v>13.052999999999999</v>
      </c>
      <c r="S108" s="24">
        <v>6.4940298507462684</v>
      </c>
      <c r="T108" s="25"/>
      <c r="U108" s="5"/>
      <c r="V108" s="5"/>
      <c r="W108" s="5"/>
      <c r="X108" s="5"/>
      <c r="Y108" s="14"/>
      <c r="Z108" s="4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</row>
    <row r="109" spans="1:171" s="4" customFormat="1" x14ac:dyDescent="0.25">
      <c r="A109" s="1">
        <v>108</v>
      </c>
      <c r="B109" s="14" t="s">
        <v>352</v>
      </c>
      <c r="C109" s="14">
        <v>4</v>
      </c>
      <c r="D109" s="14" t="s">
        <v>288</v>
      </c>
      <c r="E109" s="5">
        <v>26.5</v>
      </c>
      <c r="F109" s="23">
        <v>23.5</v>
      </c>
      <c r="G109" s="23">
        <v>27</v>
      </c>
      <c r="H109" s="14">
        <v>62</v>
      </c>
      <c r="I109" s="50">
        <v>9.6999999999999993</v>
      </c>
      <c r="J109" s="30">
        <v>257260.79625308322</v>
      </c>
      <c r="K109" s="33">
        <v>191083.1689265233</v>
      </c>
      <c r="L109" s="30">
        <v>16688.696748915343</v>
      </c>
      <c r="M109" s="30">
        <v>19568.224472256919</v>
      </c>
      <c r="N109" s="30">
        <v>25460.539636897753</v>
      </c>
      <c r="O109" s="30">
        <v>4460.1664684898924</v>
      </c>
      <c r="P109" s="16">
        <v>0.45466666666666661</v>
      </c>
      <c r="Q109" s="43">
        <v>0.44266666666666671</v>
      </c>
      <c r="R109" s="46">
        <v>14.933</v>
      </c>
      <c r="S109" s="23">
        <v>6.9134259259259254</v>
      </c>
      <c r="T109" s="18"/>
      <c r="U109" s="18"/>
      <c r="V109" s="14"/>
      <c r="W109" s="14"/>
      <c r="X109" s="14"/>
      <c r="Y109" s="14"/>
      <c r="Z109" s="48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</row>
    <row r="110" spans="1:171" s="4" customFormat="1" x14ac:dyDescent="0.25">
      <c r="A110" s="1">
        <v>109</v>
      </c>
      <c r="B110" s="14" t="s">
        <v>353</v>
      </c>
      <c r="C110" s="14">
        <v>4</v>
      </c>
      <c r="D110" s="14" t="s">
        <v>198</v>
      </c>
      <c r="E110" s="14">
        <v>18</v>
      </c>
      <c r="F110" s="23">
        <v>27.4</v>
      </c>
      <c r="G110" s="23">
        <v>24.3</v>
      </c>
      <c r="H110" s="14">
        <v>67</v>
      </c>
      <c r="I110" s="50">
        <v>16.100000000000001</v>
      </c>
      <c r="J110" s="26">
        <v>348872.46960414533</v>
      </c>
      <c r="K110" s="30">
        <v>222124.1125352142</v>
      </c>
      <c r="L110" s="30">
        <v>27353.099551992138</v>
      </c>
      <c r="M110" s="30">
        <v>25889.50415907905</v>
      </c>
      <c r="N110" s="30">
        <v>59505.75335785994</v>
      </c>
      <c r="O110" s="30">
        <v>14000</v>
      </c>
      <c r="P110" s="16"/>
      <c r="Q110" s="12"/>
      <c r="R110" s="23"/>
      <c r="S110" s="23"/>
      <c r="T110" s="33">
        <v>107749.38209699187</v>
      </c>
      <c r="U110" s="53">
        <v>1779.9177939646204</v>
      </c>
      <c r="V110" s="29">
        <v>10055.510888154146</v>
      </c>
      <c r="W110" s="29">
        <v>6286.8627243928195</v>
      </c>
      <c r="X110" s="29">
        <v>52000.462615227036</v>
      </c>
      <c r="Y110" s="29">
        <v>37626.628075253255</v>
      </c>
      <c r="Z110" s="48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</row>
    <row r="111" spans="1:171" s="4" customFormat="1" x14ac:dyDescent="0.25">
      <c r="A111" s="1">
        <v>110</v>
      </c>
      <c r="B111" s="14" t="s">
        <v>354</v>
      </c>
      <c r="C111" s="14">
        <v>4</v>
      </c>
      <c r="D111" s="14" t="s">
        <v>355</v>
      </c>
      <c r="E111" s="14">
        <v>15</v>
      </c>
      <c r="F111" s="23">
        <v>28.5</v>
      </c>
      <c r="G111" s="23">
        <v>21.2</v>
      </c>
      <c r="H111" s="14">
        <v>72</v>
      </c>
      <c r="I111" s="50">
        <v>10.5</v>
      </c>
      <c r="J111" s="26">
        <v>301271.44876314874</v>
      </c>
      <c r="K111" s="30">
        <v>208794.87315708416</v>
      </c>
      <c r="L111" s="30">
        <v>18743.109308805932</v>
      </c>
      <c r="M111" s="30">
        <v>14311.304814206174</v>
      </c>
      <c r="N111" s="30">
        <v>56322.16</v>
      </c>
      <c r="O111" s="30">
        <v>3100</v>
      </c>
      <c r="P111" s="16"/>
      <c r="Q111" s="12"/>
      <c r="R111" s="23"/>
      <c r="S111" s="23"/>
      <c r="T111" s="33">
        <v>80202.77770889744</v>
      </c>
      <c r="U111" s="53">
        <v>2995.4572340783066</v>
      </c>
      <c r="V111" s="29">
        <v>9218.3241314301104</v>
      </c>
      <c r="W111" s="29">
        <v>7867.9963433890134</v>
      </c>
      <c r="X111" s="29">
        <v>30475</v>
      </c>
      <c r="Y111" s="29">
        <v>29646.000000000004</v>
      </c>
      <c r="Z111" s="48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</row>
    <row r="112" spans="1:171" s="4" customFormat="1" x14ac:dyDescent="0.25">
      <c r="A112" s="1">
        <v>111</v>
      </c>
      <c r="B112" s="14" t="s">
        <v>356</v>
      </c>
      <c r="C112" s="14">
        <v>4</v>
      </c>
      <c r="D112" s="14" t="s">
        <v>357</v>
      </c>
      <c r="E112" s="14">
        <v>24</v>
      </c>
      <c r="F112" s="23">
        <v>23.7</v>
      </c>
      <c r="G112" s="23">
        <v>21.4</v>
      </c>
      <c r="H112" s="14">
        <v>61</v>
      </c>
      <c r="I112" s="50">
        <v>15</v>
      </c>
      <c r="J112" s="26">
        <v>264319.90392900235</v>
      </c>
      <c r="K112" s="30">
        <v>182346.57017424537</v>
      </c>
      <c r="L112" s="30">
        <v>15078.675039618487</v>
      </c>
      <c r="M112" s="30">
        <v>24286.662941736355</v>
      </c>
      <c r="N112" s="30">
        <v>38607.995773402181</v>
      </c>
      <c r="O112" s="30">
        <v>4000</v>
      </c>
      <c r="P112" s="16"/>
      <c r="Q112" s="12"/>
      <c r="R112" s="23"/>
      <c r="S112" s="23"/>
      <c r="T112" s="65">
        <v>77645.617296074692</v>
      </c>
      <c r="U112" s="67">
        <v>4229.509790681971</v>
      </c>
      <c r="V112" s="58">
        <v>13648.976377952757</v>
      </c>
      <c r="W112" s="58">
        <v>13409.001956947162</v>
      </c>
      <c r="X112" s="58">
        <v>27188.129170492808</v>
      </c>
      <c r="Y112" s="58">
        <v>19170</v>
      </c>
      <c r="Z112" s="48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</row>
    <row r="113" spans="1:171" s="3" customFormat="1" x14ac:dyDescent="0.25">
      <c r="A113" s="1">
        <v>112</v>
      </c>
      <c r="B113" s="9" t="s">
        <v>358</v>
      </c>
      <c r="C113" s="9">
        <v>4</v>
      </c>
      <c r="D113" s="9" t="s">
        <v>357</v>
      </c>
      <c r="E113" s="9">
        <v>24</v>
      </c>
      <c r="F113" s="41">
        <v>26.6</v>
      </c>
      <c r="G113" s="41">
        <v>22.400000000000002</v>
      </c>
      <c r="H113" s="9">
        <v>61</v>
      </c>
      <c r="I113" s="51">
        <v>14.4</v>
      </c>
      <c r="J113" s="31">
        <v>330286.61510144663</v>
      </c>
      <c r="K113" s="35">
        <v>212986.15513060486</v>
      </c>
      <c r="L113" s="35">
        <v>17113.46467200177</v>
      </c>
      <c r="M113" s="35">
        <v>31557.146082903091</v>
      </c>
      <c r="N113" s="35">
        <v>51829.849215936905</v>
      </c>
      <c r="O113" s="35">
        <v>16800</v>
      </c>
      <c r="P113" s="17"/>
      <c r="Q113" s="13"/>
      <c r="R113" s="41"/>
      <c r="S113" s="41"/>
      <c r="T113" s="81">
        <v>97696.100850596864</v>
      </c>
      <c r="U113" s="82">
        <v>6098.2720168319802</v>
      </c>
      <c r="V113" s="83">
        <v>15629.442959427208</v>
      </c>
      <c r="W113" s="83">
        <v>15515.42459736457</v>
      </c>
      <c r="X113" s="83">
        <v>35856.961276973103</v>
      </c>
      <c r="Y113" s="83">
        <v>24596</v>
      </c>
      <c r="Z113" s="48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</row>
    <row r="114" spans="1:171" s="4" customFormat="1" x14ac:dyDescent="0.25">
      <c r="A114" s="1">
        <v>113</v>
      </c>
      <c r="B114" s="14" t="s">
        <v>359</v>
      </c>
      <c r="C114" s="14">
        <v>5</v>
      </c>
      <c r="D114" s="14" t="s">
        <v>355</v>
      </c>
      <c r="E114" s="14">
        <v>15</v>
      </c>
      <c r="F114" s="23">
        <v>33.200000000000003</v>
      </c>
      <c r="G114" s="23">
        <v>23</v>
      </c>
      <c r="H114" s="14">
        <v>93</v>
      </c>
      <c r="I114" s="50">
        <v>12.8</v>
      </c>
      <c r="J114" s="26">
        <v>516735.71552938304</v>
      </c>
      <c r="K114" s="30">
        <v>343610.10347834299</v>
      </c>
      <c r="L114" s="30">
        <v>30042.661058945516</v>
      </c>
      <c r="M114" s="30">
        <v>24499.906147217138</v>
      </c>
      <c r="N114" s="30">
        <v>89943.044844877411</v>
      </c>
      <c r="O114" s="30">
        <v>28640</v>
      </c>
      <c r="P114" s="16"/>
      <c r="Q114" s="12"/>
      <c r="R114" s="23"/>
      <c r="S114" s="23"/>
      <c r="T114" s="64">
        <v>205825.04120394296</v>
      </c>
      <c r="U114" s="58">
        <v>5766.1381497311459</v>
      </c>
      <c r="V114" s="58">
        <v>29946.618476218009</v>
      </c>
      <c r="W114" s="58">
        <v>11382.284577993812</v>
      </c>
      <c r="X114" s="58">
        <v>89730</v>
      </c>
      <c r="Y114" s="58">
        <v>69000</v>
      </c>
      <c r="Z114" s="48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</row>
    <row r="115" spans="1:171" s="4" customFormat="1" x14ac:dyDescent="0.25">
      <c r="A115" s="1">
        <v>114</v>
      </c>
      <c r="B115" s="14" t="s">
        <v>360</v>
      </c>
      <c r="C115" s="14">
        <v>5</v>
      </c>
      <c r="D115" s="14" t="s">
        <v>355</v>
      </c>
      <c r="E115" s="14">
        <v>15</v>
      </c>
      <c r="F115" s="23">
        <v>28.25</v>
      </c>
      <c r="G115" s="23">
        <v>19.7</v>
      </c>
      <c r="H115" s="14">
        <v>97</v>
      </c>
      <c r="I115" s="50">
        <v>11.299999999999999</v>
      </c>
      <c r="J115" s="26">
        <v>327268.59082374111</v>
      </c>
      <c r="K115" s="30">
        <v>214209.48004768501</v>
      </c>
      <c r="L115" s="30">
        <v>17034.094993268518</v>
      </c>
      <c r="M115" s="30">
        <v>18067.653986293826</v>
      </c>
      <c r="N115" s="30">
        <v>71717.361796493773</v>
      </c>
      <c r="O115" s="30">
        <v>6240</v>
      </c>
      <c r="P115" s="16"/>
      <c r="Q115" s="12"/>
      <c r="R115" s="23"/>
      <c r="S115" s="23"/>
      <c r="T115" s="26">
        <v>129257.68859071122</v>
      </c>
      <c r="U115" s="29">
        <v>3670.9513492219817</v>
      </c>
      <c r="V115" s="29">
        <v>12142.840639810425</v>
      </c>
      <c r="W115" s="29">
        <v>15539.919273461153</v>
      </c>
      <c r="X115" s="29">
        <v>43644.977328217647</v>
      </c>
      <c r="Y115" s="29">
        <v>54258.999999999993</v>
      </c>
      <c r="Z115" s="48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</row>
    <row r="116" spans="1:171" x14ac:dyDescent="0.25">
      <c r="A116" s="1">
        <v>115</v>
      </c>
      <c r="B116" s="62" t="s">
        <v>361</v>
      </c>
      <c r="C116" s="5">
        <v>5</v>
      </c>
      <c r="D116" s="5" t="s">
        <v>321</v>
      </c>
      <c r="E116" s="5">
        <v>29</v>
      </c>
      <c r="F116" s="24">
        <v>28.25</v>
      </c>
      <c r="G116" s="24">
        <v>27.7</v>
      </c>
      <c r="H116" s="5">
        <v>81</v>
      </c>
      <c r="I116" s="50">
        <v>14.8</v>
      </c>
      <c r="J116" s="26">
        <v>390026.99618255306</v>
      </c>
      <c r="K116" s="27">
        <v>301676.22490109311</v>
      </c>
      <c r="L116" s="27">
        <v>22137.195266275838</v>
      </c>
      <c r="M116" s="27">
        <v>19306.886668772146</v>
      </c>
      <c r="N116" s="27">
        <v>39253.439123793964</v>
      </c>
      <c r="O116" s="27">
        <v>7653.2502226179877</v>
      </c>
      <c r="P116" s="16">
        <v>0.4296666666666667</v>
      </c>
      <c r="Q116" s="12">
        <v>0.46700000000000003</v>
      </c>
      <c r="R116" s="24">
        <v>16.145</v>
      </c>
      <c r="S116" s="24">
        <v>6.5897959183673471</v>
      </c>
      <c r="T116" s="26"/>
      <c r="U116" s="27"/>
      <c r="V116" s="27"/>
      <c r="W116" s="27"/>
      <c r="X116" s="27"/>
      <c r="Y116" s="30"/>
      <c r="Z116" s="48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</row>
    <row r="117" spans="1:171" x14ac:dyDescent="0.25">
      <c r="A117" s="1">
        <v>116</v>
      </c>
      <c r="B117" s="5" t="s">
        <v>362</v>
      </c>
      <c r="C117" s="5">
        <v>5</v>
      </c>
      <c r="D117" s="5" t="s">
        <v>363</v>
      </c>
      <c r="E117" s="5">
        <v>24.5</v>
      </c>
      <c r="F117" s="24">
        <v>33.900000000000006</v>
      </c>
      <c r="G117" s="24">
        <v>29.8</v>
      </c>
      <c r="H117" s="5">
        <v>83</v>
      </c>
      <c r="I117" s="50">
        <v>12</v>
      </c>
      <c r="J117" s="26">
        <v>593978.16696573305</v>
      </c>
      <c r="K117" s="27">
        <v>452021.86446594918</v>
      </c>
      <c r="L117" s="27">
        <v>37840.368005941978</v>
      </c>
      <c r="M117" s="27">
        <v>20524.935492102515</v>
      </c>
      <c r="N117" s="27">
        <v>74642.427573167894</v>
      </c>
      <c r="O117" s="27">
        <v>8948.5714285714294</v>
      </c>
      <c r="P117" s="16">
        <v>0.39733333333333332</v>
      </c>
      <c r="Q117" s="12">
        <v>0.41100000000000003</v>
      </c>
      <c r="R117" s="24">
        <v>14.792999999999999</v>
      </c>
      <c r="S117" s="24">
        <v>5.0316326530612248</v>
      </c>
      <c r="T117" s="26"/>
      <c r="U117" s="27"/>
      <c r="V117" s="27"/>
      <c r="W117" s="27"/>
      <c r="X117" s="27"/>
      <c r="Y117" s="30"/>
      <c r="Z117" s="48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</row>
    <row r="118" spans="1:171" x14ac:dyDescent="0.25">
      <c r="A118" s="1">
        <v>117</v>
      </c>
      <c r="B118" s="5" t="s">
        <v>364</v>
      </c>
      <c r="C118" s="5">
        <v>5</v>
      </c>
      <c r="D118" s="5" t="s">
        <v>363</v>
      </c>
      <c r="E118" s="5">
        <v>24.5</v>
      </c>
      <c r="F118" s="24">
        <v>35.4</v>
      </c>
      <c r="G118" s="24">
        <v>32.799999999999997</v>
      </c>
      <c r="H118" s="5">
        <v>92</v>
      </c>
      <c r="I118" s="50">
        <v>12.2</v>
      </c>
      <c r="J118" s="26">
        <v>784594.11370683531</v>
      </c>
      <c r="K118" s="27">
        <v>626316.39923616033</v>
      </c>
      <c r="L118" s="27">
        <v>46280.26042486402</v>
      </c>
      <c r="M118" s="27">
        <v>29054.624402196216</v>
      </c>
      <c r="N118" s="27">
        <v>64280.721381506439</v>
      </c>
      <c r="O118" s="27">
        <v>18662.108262108261</v>
      </c>
      <c r="P118" s="16">
        <v>0.49199999999999999</v>
      </c>
      <c r="Q118" s="12">
        <v>0.46533333333333332</v>
      </c>
      <c r="R118" s="24">
        <v>12.903</v>
      </c>
      <c r="S118" s="24">
        <v>4.1892857142857141</v>
      </c>
      <c r="T118" s="26"/>
      <c r="U118" s="27"/>
      <c r="V118" s="27"/>
      <c r="W118" s="27"/>
      <c r="X118" s="27"/>
      <c r="Y118" s="30"/>
      <c r="Z118" s="4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</row>
    <row r="119" spans="1:171" x14ac:dyDescent="0.25">
      <c r="A119" s="1">
        <v>118</v>
      </c>
      <c r="B119" s="5" t="s">
        <v>365</v>
      </c>
      <c r="C119" s="5">
        <v>5</v>
      </c>
      <c r="D119" s="5" t="s">
        <v>363</v>
      </c>
      <c r="E119" s="5">
        <v>24.5</v>
      </c>
      <c r="F119" s="24">
        <v>23.3</v>
      </c>
      <c r="G119" s="24">
        <v>26.7</v>
      </c>
      <c r="H119" s="5">
        <v>89</v>
      </c>
      <c r="I119" s="50">
        <v>10.5</v>
      </c>
      <c r="J119" s="26">
        <v>317476.49586515286</v>
      </c>
      <c r="K119" s="27">
        <v>259391.15457716142</v>
      </c>
      <c r="L119" s="27">
        <v>18585.323214578624</v>
      </c>
      <c r="M119" s="27">
        <v>7717.1099099232106</v>
      </c>
      <c r="N119" s="27">
        <v>30980.201240012266</v>
      </c>
      <c r="O119" s="27">
        <v>802.70692347735553</v>
      </c>
      <c r="P119" s="16">
        <v>0.60899999999999999</v>
      </c>
      <c r="Q119" s="12">
        <v>0.49399999999999999</v>
      </c>
      <c r="R119" s="24">
        <v>13.621</v>
      </c>
      <c r="S119" s="24">
        <v>5.5369918699187002</v>
      </c>
      <c r="T119" s="25"/>
      <c r="U119" s="5"/>
      <c r="V119" s="5"/>
      <c r="W119" s="5"/>
      <c r="X119" s="5"/>
      <c r="Y119" s="14"/>
      <c r="Z119" s="48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</row>
    <row r="120" spans="1:171" x14ac:dyDescent="0.25">
      <c r="A120" s="1">
        <v>119</v>
      </c>
      <c r="B120" s="5" t="s">
        <v>366</v>
      </c>
      <c r="C120" s="5">
        <v>5</v>
      </c>
      <c r="D120" s="5" t="s">
        <v>363</v>
      </c>
      <c r="E120" s="5">
        <v>24.5</v>
      </c>
      <c r="F120" s="24">
        <v>41.7</v>
      </c>
      <c r="G120" s="24">
        <v>32.4</v>
      </c>
      <c r="H120" s="5">
        <v>87</v>
      </c>
      <c r="I120" s="50">
        <v>14.3</v>
      </c>
      <c r="J120" s="26">
        <v>998123.20488448464</v>
      </c>
      <c r="K120" s="27">
        <v>735147.78826113965</v>
      </c>
      <c r="L120" s="27">
        <v>65003.392609723705</v>
      </c>
      <c r="M120" s="27">
        <v>42356.907467137185</v>
      </c>
      <c r="N120" s="27">
        <v>122258.71516240097</v>
      </c>
      <c r="O120" s="27">
        <v>33356.401384083045</v>
      </c>
      <c r="P120" s="16">
        <v>0.41233333333333338</v>
      </c>
      <c r="Q120" s="12">
        <v>0.38033333333333336</v>
      </c>
      <c r="R120" s="24">
        <v>13.942999999999998</v>
      </c>
      <c r="S120" s="24">
        <v>3.3276849642004769</v>
      </c>
      <c r="T120" s="25"/>
      <c r="U120" s="5"/>
      <c r="V120" s="5"/>
      <c r="W120" s="5"/>
      <c r="X120" s="5"/>
      <c r="Y120" s="14"/>
      <c r="Z120" s="48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</row>
    <row r="121" spans="1:171" x14ac:dyDescent="0.25">
      <c r="A121" s="1">
        <v>120</v>
      </c>
      <c r="B121" s="5" t="s">
        <v>367</v>
      </c>
      <c r="C121" s="5">
        <v>5</v>
      </c>
      <c r="D121" s="5" t="s">
        <v>363</v>
      </c>
      <c r="E121" s="5">
        <v>24.5</v>
      </c>
      <c r="F121" s="24">
        <v>25</v>
      </c>
      <c r="G121" s="24">
        <v>25.3</v>
      </c>
      <c r="H121" s="5">
        <v>81</v>
      </c>
      <c r="I121" s="50">
        <v>10.3</v>
      </c>
      <c r="J121" s="26">
        <v>258077.34864869976</v>
      </c>
      <c r="K121" s="27">
        <v>198110.5119636353</v>
      </c>
      <c r="L121" s="27">
        <v>18481.294428703346</v>
      </c>
      <c r="M121" s="27">
        <v>12853.145655700469</v>
      </c>
      <c r="N121" s="27">
        <v>26282.922916450098</v>
      </c>
      <c r="O121" s="27">
        <v>2349.4736842105267</v>
      </c>
      <c r="P121" s="16">
        <v>0.44</v>
      </c>
      <c r="Q121" s="12">
        <v>0.40500000000000003</v>
      </c>
      <c r="R121" s="24">
        <v>16.596</v>
      </c>
      <c r="S121" s="24">
        <v>7.2789473684210524</v>
      </c>
      <c r="T121" s="25"/>
      <c r="U121" s="5"/>
      <c r="V121" s="5"/>
      <c r="W121" s="5"/>
      <c r="X121" s="5"/>
      <c r="Y121" s="14"/>
      <c r="Z121" s="48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</row>
    <row r="122" spans="1:171" x14ac:dyDescent="0.25">
      <c r="A122" s="1">
        <v>121</v>
      </c>
      <c r="B122" s="5" t="s">
        <v>368</v>
      </c>
      <c r="C122" s="5">
        <v>5</v>
      </c>
      <c r="D122" s="5" t="s">
        <v>363</v>
      </c>
      <c r="E122" s="5">
        <v>24.5</v>
      </c>
      <c r="F122" s="24">
        <v>18.7</v>
      </c>
      <c r="G122" s="24">
        <v>26.8</v>
      </c>
      <c r="H122" s="5">
        <v>85</v>
      </c>
      <c r="I122" s="50">
        <v>9.3000000000000007</v>
      </c>
      <c r="J122" s="26">
        <v>196649.38047529617</v>
      </c>
      <c r="K122" s="27">
        <v>155887.56221597086</v>
      </c>
      <c r="L122" s="27">
        <v>14413.25604804851</v>
      </c>
      <c r="M122" s="27">
        <v>9179.9195920974926</v>
      </c>
      <c r="N122" s="27">
        <v>15572.312343949965</v>
      </c>
      <c r="O122" s="27">
        <v>1596.3302752293578</v>
      </c>
      <c r="P122" s="16">
        <v>0.49266666666666664</v>
      </c>
      <c r="Q122" s="12">
        <v>0.45633333333333331</v>
      </c>
      <c r="R122" s="24">
        <v>6.0179999999999998</v>
      </c>
      <c r="S122" s="24">
        <v>3.3433333333333333</v>
      </c>
      <c r="T122" s="25"/>
      <c r="U122" s="5"/>
      <c r="V122" s="5"/>
      <c r="W122" s="5"/>
      <c r="X122" s="5"/>
      <c r="Y122" s="14"/>
      <c r="Z122" s="48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</row>
    <row r="123" spans="1:171" s="3" customFormat="1" x14ac:dyDescent="0.25">
      <c r="A123" s="1">
        <v>122</v>
      </c>
      <c r="B123" s="9" t="s">
        <v>369</v>
      </c>
      <c r="C123" s="9">
        <v>5</v>
      </c>
      <c r="D123" s="9" t="s">
        <v>363</v>
      </c>
      <c r="E123" s="9">
        <v>24.5</v>
      </c>
      <c r="F123" s="41">
        <v>26.6</v>
      </c>
      <c r="G123" s="41">
        <v>29.3</v>
      </c>
      <c r="H123" s="9">
        <v>83</v>
      </c>
      <c r="I123" s="51">
        <v>6.6</v>
      </c>
      <c r="J123" s="31">
        <v>391798.36187667801</v>
      </c>
      <c r="K123" s="35">
        <v>323953.4165125736</v>
      </c>
      <c r="L123" s="35">
        <v>36533.463916396548</v>
      </c>
      <c r="M123" s="35">
        <v>7462.0530388405841</v>
      </c>
      <c r="N123" s="35">
        <v>16665.942170335136</v>
      </c>
      <c r="O123" s="35">
        <v>7183.4862385321103</v>
      </c>
      <c r="P123" s="17">
        <v>0.5093333333333333</v>
      </c>
      <c r="Q123" s="13">
        <v>0.46866666666666662</v>
      </c>
      <c r="R123" s="41">
        <v>11.186</v>
      </c>
      <c r="S123" s="41">
        <v>4.1738805970149251</v>
      </c>
      <c r="T123" s="32"/>
      <c r="U123" s="9"/>
      <c r="V123" s="9"/>
      <c r="W123" s="9"/>
      <c r="X123" s="9"/>
      <c r="Y123" s="9"/>
      <c r="Z123" s="48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</row>
    <row r="124" spans="1:171" x14ac:dyDescent="0.25">
      <c r="A124" s="1">
        <v>123</v>
      </c>
      <c r="B124" s="5" t="s">
        <v>370</v>
      </c>
      <c r="C124" s="5">
        <v>6</v>
      </c>
      <c r="D124" s="5" t="s">
        <v>371</v>
      </c>
      <c r="E124" s="5">
        <v>33</v>
      </c>
      <c r="F124" s="24">
        <v>28.5</v>
      </c>
      <c r="G124" s="24">
        <v>29.7</v>
      </c>
      <c r="H124" s="5">
        <v>121</v>
      </c>
      <c r="I124" s="50">
        <v>11.9</v>
      </c>
      <c r="J124" s="26">
        <v>465419.08327226772</v>
      </c>
      <c r="K124" s="27">
        <v>354919.71282523015</v>
      </c>
      <c r="L124" s="27">
        <v>46586.305304264977</v>
      </c>
      <c r="M124" s="27">
        <v>9296.5319029178663</v>
      </c>
      <c r="N124" s="27">
        <v>38927.39647942788</v>
      </c>
      <c r="O124" s="27">
        <v>15689.136760426769</v>
      </c>
      <c r="P124" s="16">
        <v>0.4423333333333333</v>
      </c>
      <c r="Q124" s="12">
        <v>0.46200000000000002</v>
      </c>
      <c r="R124" s="24">
        <v>6.367</v>
      </c>
      <c r="S124" s="24">
        <v>2.282078853046595</v>
      </c>
      <c r="T124" s="25"/>
      <c r="U124" s="5"/>
      <c r="V124" s="5"/>
      <c r="W124" s="5"/>
      <c r="X124" s="5"/>
      <c r="Y124" s="14"/>
      <c r="Z124" s="48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</row>
    <row r="125" spans="1:171" x14ac:dyDescent="0.25">
      <c r="A125" s="1">
        <v>124</v>
      </c>
      <c r="B125" s="5" t="s">
        <v>372</v>
      </c>
      <c r="C125" s="5">
        <v>6</v>
      </c>
      <c r="D125" s="5" t="s">
        <v>371</v>
      </c>
      <c r="E125" s="5">
        <v>33</v>
      </c>
      <c r="F125" s="24">
        <v>40.049999999999997</v>
      </c>
      <c r="G125" s="24">
        <v>32.799999999999997</v>
      </c>
      <c r="H125" s="5">
        <v>119</v>
      </c>
      <c r="I125" s="50">
        <v>10.4</v>
      </c>
      <c r="J125" s="26">
        <v>922660.95766144455</v>
      </c>
      <c r="K125" s="27">
        <v>703744.68012795853</v>
      </c>
      <c r="L125" s="27">
        <v>74161.106863224151</v>
      </c>
      <c r="M125" s="27">
        <v>40565.86197728775</v>
      </c>
      <c r="N125" s="27">
        <v>73925.929197776379</v>
      </c>
      <c r="O125" s="27">
        <v>30263.379495197674</v>
      </c>
      <c r="P125" s="16">
        <v>0.5136666666666666</v>
      </c>
      <c r="Q125" s="12">
        <v>0.46933333333333338</v>
      </c>
      <c r="R125" s="24">
        <v>11.117000000000001</v>
      </c>
      <c r="S125" s="24">
        <v>3.1945402298850576</v>
      </c>
      <c r="T125" s="25"/>
      <c r="U125" s="5"/>
      <c r="V125" s="5"/>
      <c r="W125" s="5"/>
      <c r="X125" s="5"/>
      <c r="Y125" s="14"/>
      <c r="Z125" s="48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</row>
    <row r="126" spans="1:171" x14ac:dyDescent="0.25">
      <c r="A126" s="1">
        <v>125</v>
      </c>
      <c r="B126" s="5" t="s">
        <v>373</v>
      </c>
      <c r="C126" s="5">
        <v>6</v>
      </c>
      <c r="D126" s="5" t="s">
        <v>371</v>
      </c>
      <c r="E126" s="5">
        <v>33</v>
      </c>
      <c r="F126" s="24">
        <v>33.4</v>
      </c>
      <c r="G126" s="24">
        <v>30.4</v>
      </c>
      <c r="H126" s="5">
        <v>114</v>
      </c>
      <c r="I126" s="50">
        <v>12</v>
      </c>
      <c r="J126" s="26">
        <v>595973.95588102832</v>
      </c>
      <c r="K126" s="27">
        <v>437565.74719596055</v>
      </c>
      <c r="L126" s="27">
        <v>46595.366719576537</v>
      </c>
      <c r="M126" s="27">
        <v>37670.283948176002</v>
      </c>
      <c r="N126" s="27">
        <v>66642.558017315314</v>
      </c>
      <c r="O126" s="27">
        <v>7500</v>
      </c>
      <c r="P126" s="16">
        <v>0.45900000000000002</v>
      </c>
      <c r="Q126" s="12">
        <v>0.45966666666666667</v>
      </c>
      <c r="R126" s="24">
        <v>28.916999999999998</v>
      </c>
      <c r="S126" s="24">
        <v>9.9713793103448278</v>
      </c>
      <c r="T126" s="25"/>
      <c r="U126" s="5"/>
      <c r="V126" s="5"/>
      <c r="W126" s="5"/>
      <c r="X126" s="5"/>
      <c r="Y126" s="14"/>
      <c r="Z126" s="48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</row>
    <row r="127" spans="1:171" ht="15.75" customHeight="1" x14ac:dyDescent="0.25">
      <c r="A127" s="1">
        <v>126</v>
      </c>
      <c r="B127" s="5" t="s">
        <v>374</v>
      </c>
      <c r="C127" s="5">
        <v>6</v>
      </c>
      <c r="D127" s="5" t="s">
        <v>371</v>
      </c>
      <c r="E127" s="5">
        <v>33</v>
      </c>
      <c r="F127" s="24">
        <v>26.6</v>
      </c>
      <c r="G127" s="24">
        <v>26.4</v>
      </c>
      <c r="H127" s="5">
        <v>116</v>
      </c>
      <c r="I127" s="50">
        <v>9.1999999999999993</v>
      </c>
      <c r="J127" s="26">
        <v>419107.30410980567</v>
      </c>
      <c r="K127" s="27">
        <v>311855.09566888172</v>
      </c>
      <c r="L127" s="27">
        <v>42100.917974260701</v>
      </c>
      <c r="M127" s="27">
        <v>15042.795449027913</v>
      </c>
      <c r="N127" s="27">
        <v>42675.202861983686</v>
      </c>
      <c r="O127" s="27">
        <v>7433.2921556516367</v>
      </c>
      <c r="P127" s="16">
        <v>0.54999999999999993</v>
      </c>
      <c r="Q127" s="12">
        <v>0.47399999999999998</v>
      </c>
      <c r="R127" s="24">
        <v>11.557</v>
      </c>
      <c r="S127" s="24">
        <v>4.4279693486590039</v>
      </c>
      <c r="T127" s="25"/>
      <c r="U127" s="5"/>
      <c r="V127" s="5"/>
      <c r="W127" s="5"/>
      <c r="X127" s="5"/>
      <c r="Y127" s="14"/>
      <c r="Z127" s="48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</row>
    <row r="128" spans="1:171" s="3" customFormat="1" x14ac:dyDescent="0.25">
      <c r="A128" s="1">
        <v>127</v>
      </c>
      <c r="B128" s="9" t="s">
        <v>375</v>
      </c>
      <c r="C128" s="9">
        <v>6</v>
      </c>
      <c r="D128" s="9" t="s">
        <v>371</v>
      </c>
      <c r="E128" s="9">
        <v>33</v>
      </c>
      <c r="F128" s="41">
        <v>25.5</v>
      </c>
      <c r="G128" s="41">
        <v>27.6</v>
      </c>
      <c r="H128" s="9">
        <v>119</v>
      </c>
      <c r="I128" s="51">
        <v>14.9</v>
      </c>
      <c r="J128" s="31">
        <v>346513.74585924653</v>
      </c>
      <c r="K128" s="35">
        <v>260952.97270995501</v>
      </c>
      <c r="L128" s="35">
        <v>27951.387734938173</v>
      </c>
      <c r="M128" s="35">
        <v>19632.190833975423</v>
      </c>
      <c r="N128" s="35">
        <v>36364.69458037788</v>
      </c>
      <c r="O128" s="35">
        <v>1612.5</v>
      </c>
      <c r="P128" s="17">
        <v>0.441</v>
      </c>
      <c r="Q128" s="13">
        <v>0.45533333333333337</v>
      </c>
      <c r="R128" s="41">
        <v>20.274999999999999</v>
      </c>
      <c r="S128" s="41">
        <v>8.5548523206751046</v>
      </c>
      <c r="T128" s="32"/>
      <c r="U128" s="9"/>
      <c r="V128" s="9"/>
      <c r="W128" s="9"/>
      <c r="X128" s="9"/>
      <c r="Y128" s="9"/>
      <c r="Z128" s="4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</row>
    <row r="129" spans="1:171" x14ac:dyDescent="0.25">
      <c r="B129" s="5"/>
      <c r="C129" s="5"/>
      <c r="D129" s="5"/>
      <c r="E129" s="5"/>
      <c r="F129" s="5"/>
      <c r="G129" s="5"/>
      <c r="H129" s="5"/>
      <c r="I129" s="8"/>
      <c r="J129" s="25"/>
      <c r="K129" s="5"/>
      <c r="L129" s="5"/>
      <c r="M129" s="5"/>
      <c r="N129" s="5"/>
      <c r="O129" s="5"/>
      <c r="P129" s="16"/>
      <c r="Q129" s="12"/>
      <c r="R129" s="5"/>
      <c r="S129" s="5"/>
      <c r="T129" s="25"/>
      <c r="U129" s="5"/>
      <c r="V129" s="5"/>
      <c r="W129" s="5"/>
      <c r="X129" s="5"/>
      <c r="Y129" s="14"/>
      <c r="Z129" s="48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</row>
    <row r="130" spans="1:171" x14ac:dyDescent="0.25">
      <c r="B130" s="5"/>
      <c r="C130" s="5"/>
      <c r="D130" s="5"/>
      <c r="E130" s="5"/>
      <c r="F130" s="5"/>
      <c r="G130" s="5"/>
      <c r="H130" s="5"/>
      <c r="I130" s="8"/>
      <c r="J130" s="25"/>
      <c r="K130" s="5"/>
      <c r="L130" s="5"/>
      <c r="M130" s="5"/>
      <c r="N130" s="5"/>
      <c r="O130" s="5"/>
      <c r="P130" s="16"/>
      <c r="Q130" s="12"/>
      <c r="R130" s="5"/>
      <c r="S130" s="5"/>
      <c r="T130" s="25"/>
      <c r="U130" s="5"/>
      <c r="V130" s="5"/>
      <c r="W130" s="5"/>
      <c r="X130" s="5"/>
      <c r="Y130" s="14"/>
      <c r="Z130" s="48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</row>
    <row r="131" spans="1:171" s="7" customFormat="1" x14ac:dyDescent="0.25">
      <c r="B131" s="5"/>
      <c r="C131" s="5"/>
      <c r="D131" s="5"/>
      <c r="E131" s="5"/>
      <c r="F131" s="5"/>
      <c r="G131" s="5"/>
      <c r="H131" s="5"/>
      <c r="I131" s="8"/>
      <c r="J131" s="25"/>
      <c r="K131" s="5"/>
      <c r="L131" s="5"/>
      <c r="M131" s="5"/>
      <c r="N131" s="5"/>
      <c r="O131" s="5"/>
      <c r="P131" s="16"/>
      <c r="Q131" s="12"/>
      <c r="R131" s="5"/>
      <c r="S131" s="5"/>
      <c r="T131" s="25"/>
      <c r="U131" s="5"/>
      <c r="V131" s="5"/>
      <c r="W131" s="5"/>
      <c r="X131" s="5"/>
      <c r="Y131" s="14"/>
      <c r="Z131" s="48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</row>
    <row r="132" spans="1:171" s="7" customFormat="1" x14ac:dyDescent="0.25">
      <c r="B132" s="5"/>
      <c r="C132" s="5"/>
      <c r="D132" s="5"/>
      <c r="E132" s="5"/>
      <c r="F132" s="5"/>
      <c r="G132" s="5"/>
      <c r="H132" s="5"/>
      <c r="I132" s="8"/>
      <c r="J132" s="25"/>
      <c r="K132" s="5"/>
      <c r="L132" s="5"/>
      <c r="M132" s="5"/>
      <c r="N132" s="5"/>
      <c r="O132" s="5"/>
      <c r="P132" s="16"/>
      <c r="Q132" s="12"/>
      <c r="R132" s="5"/>
      <c r="S132" s="5"/>
      <c r="T132" s="25"/>
      <c r="U132" s="5"/>
      <c r="V132" s="5"/>
      <c r="W132" s="5"/>
      <c r="X132" s="5"/>
      <c r="Y132" s="14"/>
      <c r="Z132" s="48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</row>
    <row r="133" spans="1:171" s="3" customFormat="1" x14ac:dyDescent="0.25">
      <c r="A133" s="4"/>
      <c r="B133" s="5"/>
      <c r="C133" s="5"/>
      <c r="D133" s="5"/>
      <c r="E133" s="5"/>
      <c r="F133" s="5"/>
      <c r="G133" s="5"/>
      <c r="H133" s="5"/>
      <c r="I133" s="8"/>
      <c r="J133" s="25"/>
      <c r="K133" s="5"/>
      <c r="L133" s="5"/>
      <c r="M133" s="5"/>
      <c r="N133" s="5"/>
      <c r="O133" s="5"/>
      <c r="P133" s="16"/>
      <c r="Q133" s="12"/>
      <c r="R133" s="5"/>
      <c r="S133" s="5"/>
      <c r="T133" s="25"/>
      <c r="U133" s="5"/>
      <c r="V133" s="5"/>
      <c r="W133" s="5"/>
      <c r="X133" s="5"/>
      <c r="Y133" s="14"/>
      <c r="Z133" s="48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</row>
    <row r="134" spans="1:171" x14ac:dyDescent="0.25">
      <c r="B134" s="5"/>
      <c r="C134" s="5"/>
      <c r="D134" s="5"/>
      <c r="E134" s="5"/>
      <c r="F134" s="5"/>
      <c r="G134" s="5"/>
      <c r="H134" s="5"/>
      <c r="I134" s="8"/>
      <c r="J134" s="25"/>
      <c r="K134" s="5"/>
      <c r="L134" s="5"/>
      <c r="M134" s="5"/>
      <c r="N134" s="5"/>
      <c r="O134" s="5"/>
      <c r="P134" s="16"/>
      <c r="Q134" s="12"/>
      <c r="R134" s="5"/>
      <c r="S134" s="5"/>
      <c r="T134" s="25"/>
      <c r="U134" s="5"/>
      <c r="V134" s="5"/>
      <c r="W134" s="5"/>
      <c r="X134" s="5"/>
      <c r="Y134" s="14"/>
      <c r="Z134" s="48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</row>
    <row r="135" spans="1:171" x14ac:dyDescent="0.25">
      <c r="B135" s="5"/>
      <c r="C135" s="5"/>
      <c r="D135" s="5"/>
      <c r="E135" s="5"/>
      <c r="F135" s="5"/>
      <c r="G135" s="5"/>
      <c r="H135" s="5"/>
      <c r="I135" s="8"/>
      <c r="J135" s="25"/>
      <c r="K135" s="5"/>
      <c r="L135" s="5"/>
      <c r="M135" s="5"/>
      <c r="N135" s="5"/>
      <c r="O135" s="5"/>
      <c r="P135" s="16"/>
      <c r="Q135" s="12"/>
      <c r="R135" s="5"/>
      <c r="S135" s="5"/>
      <c r="T135" s="25"/>
      <c r="U135" s="5"/>
      <c r="V135" s="5"/>
      <c r="W135" s="5"/>
      <c r="X135" s="5"/>
      <c r="Y135" s="14"/>
      <c r="Z135" s="48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</row>
    <row r="136" spans="1:171" x14ac:dyDescent="0.25">
      <c r="B136" s="5"/>
      <c r="C136" s="5"/>
      <c r="D136" s="5"/>
      <c r="E136" s="5"/>
      <c r="F136" s="5"/>
      <c r="G136" s="5"/>
      <c r="H136" s="5"/>
      <c r="I136" s="8"/>
      <c r="J136" s="25"/>
      <c r="K136" s="5"/>
      <c r="L136" s="5"/>
      <c r="M136" s="5"/>
      <c r="N136" s="5"/>
      <c r="O136" s="5"/>
      <c r="P136" s="16"/>
      <c r="Q136" s="12"/>
      <c r="R136" s="5"/>
      <c r="S136" s="5"/>
      <c r="T136" s="25"/>
      <c r="U136" s="5"/>
      <c r="V136" s="5"/>
      <c r="W136" s="5"/>
      <c r="X136" s="5"/>
      <c r="Y136" s="14"/>
      <c r="Z136" s="48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</row>
    <row r="137" spans="1:171" x14ac:dyDescent="0.25">
      <c r="B137" s="5"/>
      <c r="C137" s="5"/>
      <c r="D137" s="5"/>
      <c r="E137" s="5"/>
      <c r="F137" s="5"/>
      <c r="G137" s="5"/>
      <c r="H137" s="5"/>
      <c r="I137" s="8"/>
      <c r="J137" s="25"/>
      <c r="K137" s="5"/>
      <c r="L137" s="5"/>
      <c r="M137" s="5"/>
      <c r="N137" s="5"/>
      <c r="O137" s="5"/>
      <c r="P137" s="16"/>
      <c r="Q137" s="12"/>
      <c r="R137" s="5"/>
      <c r="S137" s="5"/>
      <c r="T137" s="25"/>
      <c r="U137" s="5"/>
      <c r="V137" s="5"/>
      <c r="W137" s="5"/>
      <c r="X137" s="5"/>
      <c r="Y137" s="14"/>
      <c r="Z137" s="48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</row>
    <row r="138" spans="1:171" x14ac:dyDescent="0.25">
      <c r="B138" s="5"/>
      <c r="C138" s="5"/>
      <c r="D138" s="5"/>
      <c r="E138" s="5"/>
      <c r="F138" s="5"/>
      <c r="G138" s="5"/>
      <c r="H138" s="5"/>
      <c r="I138" s="8"/>
      <c r="J138" s="25"/>
      <c r="K138" s="5"/>
      <c r="L138" s="5"/>
      <c r="M138" s="5"/>
      <c r="N138" s="5"/>
      <c r="O138" s="5"/>
      <c r="P138" s="16"/>
      <c r="Q138" s="12"/>
      <c r="R138" s="5"/>
      <c r="S138" s="5"/>
      <c r="T138" s="25"/>
      <c r="U138" s="5"/>
      <c r="V138" s="5"/>
      <c r="W138" s="5"/>
      <c r="X138" s="5"/>
      <c r="Y138" s="14"/>
      <c r="Z138" s="4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</row>
    <row r="139" spans="1:171" s="6" customFormat="1" x14ac:dyDescent="0.25">
      <c r="A139" s="84"/>
      <c r="B139" s="5"/>
      <c r="C139" s="5"/>
      <c r="D139" s="5"/>
      <c r="E139" s="5"/>
      <c r="F139" s="5"/>
      <c r="G139" s="5"/>
      <c r="H139" s="5"/>
      <c r="I139" s="8"/>
      <c r="J139" s="25"/>
      <c r="K139" s="5"/>
      <c r="L139" s="5"/>
      <c r="M139" s="5"/>
      <c r="N139" s="5"/>
      <c r="O139" s="5"/>
      <c r="P139" s="16"/>
      <c r="Q139" s="12"/>
      <c r="R139" s="5"/>
      <c r="S139" s="5"/>
      <c r="T139" s="25"/>
      <c r="U139" s="5"/>
      <c r="V139" s="5"/>
      <c r="W139" s="5"/>
      <c r="X139" s="5"/>
      <c r="Y139" s="14"/>
      <c r="Z139" s="48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</row>
    <row r="140" spans="1:171" x14ac:dyDescent="0.25">
      <c r="B140" s="5"/>
      <c r="C140" s="5"/>
      <c r="D140" s="5"/>
      <c r="E140" s="5"/>
      <c r="F140" s="5"/>
      <c r="G140" s="5"/>
      <c r="H140" s="5"/>
      <c r="I140" s="8"/>
      <c r="J140" s="25"/>
      <c r="K140" s="5"/>
      <c r="L140" s="5"/>
      <c r="M140" s="5"/>
      <c r="N140" s="5"/>
      <c r="O140" s="5"/>
      <c r="P140" s="16"/>
      <c r="Q140" s="12"/>
      <c r="R140" s="5"/>
      <c r="S140" s="5"/>
      <c r="T140" s="25"/>
      <c r="U140" s="5"/>
      <c r="V140" s="5"/>
      <c r="W140" s="5"/>
      <c r="X140" s="5"/>
      <c r="Y140" s="14"/>
      <c r="Z140" s="48"/>
      <c r="AA140"/>
      <c r="AB140"/>
    </row>
    <row r="141" spans="1:171" x14ac:dyDescent="0.25">
      <c r="B141" s="5"/>
      <c r="C141" s="5"/>
      <c r="D141" s="5"/>
      <c r="E141" s="5"/>
      <c r="F141" s="5"/>
      <c r="G141" s="5"/>
      <c r="H141" s="5"/>
      <c r="I141" s="8"/>
      <c r="J141" s="25"/>
      <c r="K141" s="5"/>
      <c r="L141" s="5"/>
      <c r="M141" s="5"/>
      <c r="N141" s="5"/>
      <c r="O141" s="5"/>
      <c r="P141" s="16"/>
      <c r="Q141" s="12"/>
      <c r="R141" s="5"/>
      <c r="S141" s="5"/>
      <c r="T141" s="25"/>
      <c r="U141" s="5"/>
      <c r="V141" s="5"/>
      <c r="W141" s="5"/>
      <c r="X141" s="5"/>
      <c r="Y141" s="14"/>
      <c r="Z141" s="48"/>
      <c r="AA141"/>
      <c r="AB141"/>
    </row>
    <row r="142" spans="1:171" x14ac:dyDescent="0.25">
      <c r="B142" s="5"/>
      <c r="C142" s="5"/>
      <c r="D142" s="5"/>
      <c r="E142" s="5"/>
      <c r="F142" s="5"/>
      <c r="G142" s="5"/>
      <c r="H142" s="5"/>
      <c r="I142" s="8"/>
      <c r="J142" s="25"/>
      <c r="K142" s="5"/>
      <c r="L142" s="5"/>
      <c r="M142" s="5"/>
      <c r="N142" s="5"/>
      <c r="O142" s="5"/>
      <c r="P142" s="16"/>
      <c r="Q142" s="12"/>
      <c r="R142" s="5"/>
      <c r="S142" s="5"/>
      <c r="T142" s="25"/>
      <c r="U142" s="5"/>
      <c r="V142" s="5"/>
      <c r="W142" s="5"/>
      <c r="X142" s="5"/>
      <c r="Y142" s="14"/>
      <c r="Z142" s="48"/>
      <c r="AA142"/>
      <c r="AB142"/>
    </row>
    <row r="143" spans="1:171" x14ac:dyDescent="0.25">
      <c r="B143" s="5"/>
      <c r="C143" s="5"/>
      <c r="D143" s="5"/>
      <c r="E143" s="5"/>
      <c r="F143" s="5"/>
      <c r="G143" s="5"/>
      <c r="H143" s="5"/>
      <c r="I143" s="8"/>
      <c r="J143" s="25"/>
      <c r="K143" s="5"/>
      <c r="L143" s="5"/>
      <c r="M143" s="5"/>
      <c r="N143" s="5"/>
      <c r="O143" s="5"/>
      <c r="P143" s="16"/>
      <c r="Q143" s="12"/>
      <c r="R143" s="5"/>
      <c r="S143" s="5"/>
      <c r="T143" s="25"/>
      <c r="U143" s="5"/>
      <c r="V143" s="5"/>
      <c r="W143" s="5"/>
      <c r="X143" s="5"/>
      <c r="Y143" s="14"/>
      <c r="Z143" s="48"/>
      <c r="AA143"/>
      <c r="AB143"/>
    </row>
    <row r="144" spans="1:171" x14ac:dyDescent="0.25">
      <c r="B144" s="5"/>
      <c r="C144" s="5"/>
      <c r="D144" s="5"/>
      <c r="E144" s="5"/>
      <c r="F144" s="5"/>
      <c r="G144" s="5"/>
      <c r="H144" s="5"/>
      <c r="I144" s="8"/>
      <c r="J144" s="25"/>
      <c r="K144" s="5"/>
      <c r="L144" s="5"/>
      <c r="M144" s="5"/>
      <c r="N144" s="5"/>
      <c r="O144" s="5"/>
      <c r="P144" s="16"/>
      <c r="Q144" s="12"/>
      <c r="R144" s="5"/>
      <c r="S144" s="5"/>
      <c r="T144" s="25"/>
      <c r="U144" s="5"/>
      <c r="V144" s="5"/>
      <c r="W144" s="5"/>
      <c r="X144" s="5"/>
      <c r="Y144" s="14"/>
      <c r="Z144" s="48"/>
      <c r="AA144"/>
      <c r="AB144"/>
    </row>
    <row r="145" spans="1:28" x14ac:dyDescent="0.25">
      <c r="B145" s="5"/>
      <c r="C145" s="5"/>
      <c r="D145" s="5"/>
      <c r="E145" s="5"/>
      <c r="F145" s="5"/>
      <c r="G145" s="5"/>
      <c r="H145" s="5"/>
      <c r="I145" s="8"/>
      <c r="J145" s="25"/>
      <c r="K145" s="5"/>
      <c r="L145" s="5"/>
      <c r="M145" s="5"/>
      <c r="N145" s="5"/>
      <c r="O145" s="5"/>
      <c r="P145" s="16"/>
      <c r="Q145" s="12"/>
      <c r="R145" s="5"/>
      <c r="S145" s="5"/>
      <c r="T145" s="25"/>
      <c r="U145" s="5"/>
      <c r="V145" s="5"/>
      <c r="W145" s="5"/>
      <c r="X145" s="5"/>
      <c r="Y145" s="14"/>
      <c r="Z145" s="48"/>
      <c r="AA145"/>
      <c r="AB145"/>
    </row>
    <row r="146" spans="1:28" x14ac:dyDescent="0.25">
      <c r="B146" s="5"/>
      <c r="C146" s="5"/>
      <c r="D146" s="5"/>
      <c r="E146" s="5"/>
      <c r="F146" s="5"/>
      <c r="G146" s="5"/>
      <c r="H146" s="5"/>
      <c r="I146" s="8"/>
      <c r="J146" s="25"/>
      <c r="K146" s="5"/>
      <c r="L146" s="5"/>
      <c r="M146" s="5"/>
      <c r="N146" s="5"/>
      <c r="O146" s="5"/>
      <c r="P146" s="16"/>
      <c r="Q146" s="12"/>
      <c r="R146" s="5"/>
      <c r="S146" s="5"/>
      <c r="T146" s="25"/>
      <c r="U146" s="5"/>
      <c r="V146" s="5"/>
      <c r="W146" s="5"/>
      <c r="X146" s="5"/>
      <c r="Y146" s="14"/>
      <c r="Z146" s="48"/>
      <c r="AA146"/>
      <c r="AB146"/>
    </row>
    <row r="147" spans="1:28" x14ac:dyDescent="0.25">
      <c r="B147" s="5"/>
      <c r="C147" s="5"/>
      <c r="D147" s="5"/>
      <c r="E147" s="5"/>
      <c r="F147" s="5"/>
      <c r="G147" s="5"/>
      <c r="H147" s="5"/>
      <c r="I147" s="8"/>
      <c r="J147" s="25"/>
      <c r="K147" s="5"/>
      <c r="L147" s="5"/>
      <c r="M147" s="5"/>
      <c r="N147" s="5"/>
      <c r="O147" s="5"/>
      <c r="P147" s="16"/>
      <c r="Q147" s="12"/>
      <c r="R147" s="5"/>
      <c r="S147" s="5"/>
      <c r="T147" s="25"/>
      <c r="U147" s="5"/>
      <c r="V147" s="5"/>
      <c r="W147" s="5"/>
      <c r="X147" s="5"/>
      <c r="Y147" s="14"/>
      <c r="Z147" s="48"/>
      <c r="AA147"/>
      <c r="AB147"/>
    </row>
    <row r="148" spans="1:28" x14ac:dyDescent="0.25">
      <c r="B148" s="5"/>
      <c r="C148" s="5"/>
      <c r="D148" s="5"/>
      <c r="E148" s="5"/>
      <c r="F148" s="5"/>
      <c r="G148" s="5"/>
      <c r="H148" s="5"/>
      <c r="I148" s="8"/>
      <c r="J148" s="25"/>
      <c r="K148" s="5"/>
      <c r="L148" s="5"/>
      <c r="M148" s="5"/>
      <c r="N148" s="5"/>
      <c r="O148" s="5"/>
      <c r="P148" s="16"/>
      <c r="Q148" s="12"/>
      <c r="R148" s="5"/>
      <c r="S148" s="5"/>
      <c r="T148" s="25"/>
      <c r="U148" s="5"/>
      <c r="V148" s="5"/>
      <c r="W148" s="5"/>
      <c r="X148" s="5"/>
      <c r="Y148" s="14"/>
      <c r="Z148" s="48"/>
      <c r="AA148"/>
      <c r="AB148"/>
    </row>
    <row r="149" spans="1:28" x14ac:dyDescent="0.25">
      <c r="B149" s="5"/>
      <c r="C149" s="5"/>
      <c r="D149" s="5"/>
      <c r="E149" s="5"/>
      <c r="F149" s="5"/>
      <c r="G149" s="5"/>
      <c r="H149" s="5"/>
      <c r="I149" s="8"/>
      <c r="J149" s="25"/>
      <c r="K149" s="5"/>
      <c r="L149" s="5"/>
      <c r="M149" s="5"/>
      <c r="N149" s="5"/>
      <c r="O149" s="5"/>
      <c r="P149" s="16"/>
      <c r="Q149" s="12"/>
      <c r="R149" s="5"/>
      <c r="S149" s="5"/>
      <c r="T149" s="25"/>
      <c r="U149" s="5"/>
      <c r="V149" s="5"/>
      <c r="W149" s="5"/>
      <c r="X149" s="5"/>
      <c r="Y149" s="14"/>
      <c r="Z149" s="48"/>
      <c r="AA149"/>
      <c r="AB149"/>
    </row>
    <row r="150" spans="1:28" x14ac:dyDescent="0.25">
      <c r="B150" s="5"/>
      <c r="C150" s="5"/>
      <c r="D150" s="5"/>
      <c r="E150" s="5"/>
      <c r="F150" s="5"/>
      <c r="G150" s="5"/>
      <c r="H150" s="5"/>
      <c r="I150" s="8"/>
      <c r="J150" s="25"/>
      <c r="K150" s="5"/>
      <c r="L150" s="5"/>
      <c r="M150" s="5"/>
      <c r="N150" s="5"/>
      <c r="O150" s="5"/>
      <c r="P150" s="16"/>
      <c r="Q150" s="12"/>
      <c r="R150" s="5"/>
      <c r="S150" s="5"/>
      <c r="T150" s="25"/>
      <c r="U150" s="5"/>
      <c r="V150" s="5"/>
      <c r="W150" s="5"/>
      <c r="X150" s="5"/>
      <c r="Y150" s="14"/>
      <c r="Z150" s="48"/>
      <c r="AA150"/>
      <c r="AB150"/>
    </row>
    <row r="151" spans="1:28" x14ac:dyDescent="0.25">
      <c r="B151" s="5"/>
      <c r="C151" s="5"/>
      <c r="D151" s="5"/>
      <c r="E151" s="5"/>
      <c r="F151" s="5"/>
      <c r="G151" s="5"/>
      <c r="H151" s="5"/>
      <c r="I151" s="8"/>
      <c r="J151" s="25"/>
      <c r="K151" s="5"/>
      <c r="L151" s="5"/>
      <c r="M151" s="5"/>
      <c r="N151" s="5"/>
      <c r="O151" s="5"/>
      <c r="P151" s="16"/>
      <c r="Q151" s="12"/>
      <c r="R151" s="5"/>
      <c r="S151" s="5"/>
      <c r="T151" s="25"/>
      <c r="U151" s="5"/>
      <c r="V151" s="5"/>
      <c r="W151" s="5"/>
      <c r="X151" s="5"/>
      <c r="Y151" s="14"/>
      <c r="Z151" s="48"/>
      <c r="AA151"/>
      <c r="AB151"/>
    </row>
    <row r="152" spans="1:28" x14ac:dyDescent="0.25">
      <c r="B152" s="5"/>
      <c r="C152" s="5"/>
      <c r="D152" s="5"/>
      <c r="E152" s="5"/>
      <c r="F152" s="5"/>
      <c r="G152" s="5"/>
      <c r="H152" s="5"/>
      <c r="I152" s="8"/>
      <c r="J152" s="25"/>
      <c r="K152" s="5"/>
      <c r="L152" s="5"/>
      <c r="M152" s="5"/>
      <c r="N152" s="5"/>
      <c r="O152" s="5"/>
      <c r="P152" s="16"/>
      <c r="Q152" s="12"/>
      <c r="R152" s="5"/>
      <c r="S152" s="5"/>
      <c r="T152" s="25"/>
      <c r="U152" s="5"/>
      <c r="V152" s="5"/>
      <c r="W152" s="5"/>
      <c r="X152" s="5"/>
      <c r="Y152" s="14"/>
      <c r="Z152" s="48"/>
      <c r="AA152"/>
      <c r="AB152"/>
    </row>
    <row r="153" spans="1:28" x14ac:dyDescent="0.25">
      <c r="B153" s="5"/>
      <c r="C153" s="5"/>
      <c r="D153" s="5"/>
      <c r="E153" s="5"/>
      <c r="F153" s="5"/>
      <c r="G153" s="5"/>
      <c r="H153" s="5"/>
      <c r="I153" s="8"/>
      <c r="J153" s="25"/>
      <c r="K153" s="5"/>
      <c r="L153" s="5"/>
      <c r="M153" s="5"/>
      <c r="N153" s="5"/>
      <c r="O153" s="5"/>
      <c r="P153" s="16"/>
      <c r="Q153" s="12"/>
      <c r="R153" s="5"/>
      <c r="S153" s="5"/>
      <c r="T153" s="25"/>
      <c r="U153" s="5"/>
      <c r="V153" s="5"/>
      <c r="W153" s="5"/>
      <c r="X153" s="5"/>
      <c r="Y153" s="14"/>
      <c r="Z153" s="48"/>
      <c r="AA153"/>
      <c r="AB153"/>
    </row>
    <row r="154" spans="1:28" x14ac:dyDescent="0.25">
      <c r="B154" s="5"/>
      <c r="C154" s="5"/>
      <c r="D154" s="5"/>
      <c r="E154" s="5"/>
      <c r="F154" s="5"/>
      <c r="G154" s="5"/>
      <c r="H154" s="5"/>
      <c r="I154" s="8"/>
      <c r="J154" s="25"/>
      <c r="K154" s="5"/>
      <c r="L154" s="5"/>
      <c r="M154" s="5"/>
      <c r="N154" s="5"/>
      <c r="O154" s="5"/>
      <c r="P154" s="16"/>
      <c r="Q154" s="12"/>
      <c r="R154" s="5"/>
      <c r="S154" s="5"/>
      <c r="T154" s="25"/>
      <c r="U154" s="5"/>
      <c r="V154" s="5"/>
      <c r="W154" s="5"/>
      <c r="X154" s="5"/>
      <c r="Y154" s="14"/>
      <c r="Z154" s="48"/>
      <c r="AA154"/>
      <c r="AB154"/>
    </row>
    <row r="155" spans="1:28" x14ac:dyDescent="0.25">
      <c r="B155" s="5"/>
      <c r="C155" s="5"/>
      <c r="D155" s="5"/>
      <c r="E155" s="5"/>
      <c r="F155" s="5"/>
      <c r="G155" s="5"/>
      <c r="H155" s="5"/>
      <c r="I155" s="8"/>
      <c r="J155" s="25"/>
      <c r="K155" s="5"/>
      <c r="L155" s="5"/>
      <c r="M155" s="5"/>
      <c r="N155" s="5"/>
      <c r="O155" s="5"/>
      <c r="P155" s="16"/>
      <c r="Q155" s="12"/>
      <c r="R155" s="5"/>
      <c r="S155" s="5"/>
      <c r="T155" s="25"/>
      <c r="U155" s="5"/>
      <c r="V155" s="5"/>
      <c r="W155" s="5"/>
      <c r="X155" s="5"/>
      <c r="Y155" s="14"/>
      <c r="Z155" s="48"/>
      <c r="AA155"/>
      <c r="AB155"/>
    </row>
    <row r="156" spans="1:28" x14ac:dyDescent="0.25">
      <c r="B156" s="5"/>
      <c r="C156" s="5"/>
      <c r="D156" s="5"/>
      <c r="E156" s="5"/>
      <c r="F156" s="5"/>
      <c r="G156" s="5"/>
      <c r="H156" s="5"/>
      <c r="I156" s="8"/>
      <c r="J156" s="25"/>
      <c r="K156" s="5"/>
      <c r="L156" s="5"/>
      <c r="M156" s="5"/>
      <c r="N156" s="5"/>
      <c r="O156" s="5"/>
      <c r="P156" s="16"/>
      <c r="Q156" s="12"/>
      <c r="R156" s="5"/>
      <c r="S156" s="5"/>
      <c r="T156" s="25"/>
      <c r="U156" s="5"/>
      <c r="V156" s="5"/>
      <c r="W156" s="5"/>
      <c r="X156" s="5"/>
      <c r="Y156" s="14"/>
      <c r="Z156" s="48"/>
      <c r="AA156"/>
      <c r="AB156"/>
    </row>
    <row r="157" spans="1:28" x14ac:dyDescent="0.25">
      <c r="B157" s="5"/>
      <c r="C157" s="5"/>
      <c r="D157" s="5"/>
      <c r="E157" s="5"/>
      <c r="F157" s="5"/>
      <c r="G157" s="5"/>
      <c r="H157" s="5"/>
      <c r="I157" s="8"/>
      <c r="J157" s="25"/>
      <c r="K157" s="5"/>
      <c r="L157" s="5"/>
      <c r="M157" s="5"/>
      <c r="N157" s="5"/>
      <c r="O157" s="5"/>
      <c r="P157" s="16"/>
      <c r="Q157" s="12"/>
      <c r="R157" s="5"/>
      <c r="S157" s="5"/>
      <c r="T157" s="25"/>
      <c r="U157" s="5"/>
      <c r="V157" s="5"/>
      <c r="W157" s="5"/>
      <c r="X157" s="5"/>
      <c r="Y157" s="14"/>
      <c r="Z157" s="48"/>
      <c r="AA157"/>
      <c r="AB157"/>
    </row>
    <row r="158" spans="1:28" s="3" customFormat="1" x14ac:dyDescent="0.25">
      <c r="A158" s="4"/>
      <c r="B158" s="5"/>
      <c r="C158" s="5"/>
      <c r="D158" s="5"/>
      <c r="E158" s="5"/>
      <c r="F158" s="5"/>
      <c r="G158" s="5"/>
      <c r="H158" s="5"/>
      <c r="I158" s="8"/>
      <c r="J158" s="25"/>
      <c r="K158" s="5"/>
      <c r="L158" s="5"/>
      <c r="M158" s="5"/>
      <c r="N158" s="5"/>
      <c r="O158" s="5"/>
      <c r="P158" s="16"/>
      <c r="Q158" s="12"/>
      <c r="R158" s="5"/>
      <c r="S158" s="5"/>
      <c r="T158" s="25"/>
      <c r="U158" s="5"/>
      <c r="V158" s="5"/>
      <c r="W158" s="5"/>
      <c r="X158" s="5"/>
      <c r="Y158" s="14"/>
      <c r="Z158" s="48"/>
      <c r="AA158"/>
      <c r="AB158"/>
    </row>
    <row r="159" spans="1:28" x14ac:dyDescent="0.25">
      <c r="B159" s="5"/>
      <c r="C159" s="5"/>
      <c r="D159" s="5"/>
      <c r="E159" s="5"/>
      <c r="F159" s="5"/>
      <c r="G159" s="5"/>
      <c r="H159" s="5"/>
      <c r="I159" s="8"/>
      <c r="J159" s="25"/>
      <c r="K159" s="5"/>
      <c r="L159" s="5"/>
      <c r="M159" s="5"/>
      <c r="N159" s="5"/>
      <c r="O159" s="5"/>
      <c r="P159" s="16"/>
      <c r="Q159" s="12"/>
      <c r="R159" s="5"/>
      <c r="S159" s="5"/>
      <c r="T159" s="25"/>
      <c r="U159" s="5"/>
      <c r="V159" s="5"/>
      <c r="W159" s="5"/>
      <c r="X159" s="5"/>
      <c r="Y159" s="14"/>
      <c r="Z159" s="48"/>
      <c r="AA159"/>
      <c r="AB159"/>
    </row>
    <row r="160" spans="1:28" x14ac:dyDescent="0.25">
      <c r="B160" s="5"/>
      <c r="C160" s="5"/>
      <c r="D160" s="5"/>
      <c r="E160" s="5"/>
      <c r="F160" s="5"/>
      <c r="G160" s="5"/>
      <c r="H160" s="5"/>
      <c r="I160" s="8"/>
      <c r="J160" s="25"/>
      <c r="K160" s="5"/>
      <c r="L160" s="5"/>
      <c r="M160" s="5"/>
      <c r="N160" s="5"/>
      <c r="O160" s="5"/>
      <c r="P160" s="16"/>
      <c r="Q160" s="12"/>
      <c r="R160" s="5"/>
      <c r="S160" s="5"/>
      <c r="T160" s="25"/>
      <c r="U160" s="5"/>
      <c r="V160" s="5"/>
      <c r="W160" s="5"/>
      <c r="X160" s="5"/>
      <c r="Y160" s="14"/>
      <c r="Z160" s="48"/>
      <c r="AA160"/>
      <c r="AB160"/>
    </row>
    <row r="161" spans="1:28" x14ac:dyDescent="0.25">
      <c r="B161" s="5"/>
      <c r="C161" s="5"/>
      <c r="D161" s="5"/>
      <c r="E161" s="5"/>
      <c r="F161" s="5"/>
      <c r="G161" s="5"/>
      <c r="H161" s="5"/>
      <c r="I161" s="8"/>
      <c r="J161" s="25"/>
      <c r="K161" s="5"/>
      <c r="L161" s="5"/>
      <c r="M161" s="5"/>
      <c r="N161" s="5"/>
      <c r="O161" s="5"/>
      <c r="P161" s="16"/>
      <c r="Q161" s="12"/>
      <c r="R161" s="5"/>
      <c r="S161" s="5"/>
      <c r="T161" s="25"/>
      <c r="U161" s="5"/>
      <c r="V161" s="5"/>
      <c r="W161" s="5"/>
      <c r="X161" s="5"/>
      <c r="Y161" s="14"/>
      <c r="Z161" s="48"/>
      <c r="AA161"/>
      <c r="AB161"/>
    </row>
    <row r="162" spans="1:28" x14ac:dyDescent="0.25">
      <c r="B162" s="5"/>
      <c r="C162" s="5"/>
      <c r="D162" s="5"/>
      <c r="E162" s="5"/>
      <c r="F162" s="5"/>
      <c r="G162" s="5"/>
      <c r="H162" s="5"/>
      <c r="I162" s="8"/>
      <c r="J162" s="25"/>
      <c r="K162" s="5"/>
      <c r="L162" s="5"/>
      <c r="M162" s="5"/>
      <c r="N162" s="5"/>
      <c r="O162" s="5"/>
      <c r="P162" s="16"/>
      <c r="Q162" s="12"/>
      <c r="R162" s="5"/>
      <c r="S162" s="5"/>
      <c r="T162" s="25"/>
      <c r="U162" s="5"/>
      <c r="V162" s="5"/>
      <c r="W162" s="5"/>
      <c r="X162" s="5"/>
      <c r="Y162" s="14"/>
      <c r="Z162" s="48"/>
      <c r="AA162"/>
      <c r="AB162"/>
    </row>
    <row r="163" spans="1:28" x14ac:dyDescent="0.25">
      <c r="B163" s="5"/>
      <c r="C163" s="5"/>
      <c r="D163" s="5"/>
      <c r="E163" s="5"/>
      <c r="F163" s="5"/>
      <c r="G163" s="5"/>
      <c r="H163" s="5"/>
      <c r="I163" s="8"/>
      <c r="J163" s="25"/>
      <c r="K163" s="5"/>
      <c r="L163" s="5"/>
      <c r="M163" s="5"/>
      <c r="N163" s="5"/>
      <c r="O163" s="5"/>
      <c r="P163" s="16"/>
      <c r="Q163" s="12"/>
      <c r="R163" s="5"/>
      <c r="S163" s="5"/>
      <c r="T163" s="25"/>
      <c r="U163" s="5"/>
      <c r="V163" s="5"/>
      <c r="W163" s="5"/>
      <c r="X163" s="5"/>
      <c r="Y163" s="14"/>
      <c r="Z163" s="48"/>
      <c r="AA163"/>
      <c r="AB163"/>
    </row>
    <row r="164" spans="1:28" x14ac:dyDescent="0.25">
      <c r="B164" s="5"/>
      <c r="C164" s="5"/>
      <c r="D164" s="5"/>
      <c r="E164" s="5"/>
      <c r="F164" s="5"/>
      <c r="G164" s="5"/>
      <c r="H164" s="5"/>
      <c r="I164" s="8"/>
      <c r="J164" s="25"/>
      <c r="K164" s="5"/>
      <c r="L164" s="5"/>
      <c r="M164" s="5"/>
      <c r="N164" s="5"/>
      <c r="O164" s="5"/>
      <c r="P164" s="16"/>
      <c r="Q164" s="12"/>
      <c r="R164" s="5"/>
      <c r="S164" s="5"/>
      <c r="T164" s="25"/>
      <c r="U164" s="5"/>
      <c r="V164" s="5"/>
      <c r="W164" s="5"/>
      <c r="X164" s="5"/>
      <c r="Y164" s="14"/>
      <c r="Z164" s="48"/>
      <c r="AA164"/>
      <c r="AB164"/>
    </row>
    <row r="165" spans="1:28" x14ac:dyDescent="0.25">
      <c r="B165" s="5"/>
      <c r="C165" s="5"/>
      <c r="D165" s="5"/>
      <c r="E165" s="5"/>
      <c r="F165" s="5"/>
      <c r="G165" s="5"/>
      <c r="H165" s="5"/>
      <c r="I165" s="8"/>
      <c r="J165" s="25"/>
      <c r="K165" s="5"/>
      <c r="L165" s="5"/>
      <c r="M165" s="5"/>
      <c r="N165" s="5"/>
      <c r="O165" s="5"/>
      <c r="P165" s="16"/>
      <c r="Q165" s="12"/>
      <c r="R165" s="5"/>
      <c r="S165" s="5"/>
      <c r="T165" s="25"/>
      <c r="U165" s="5"/>
      <c r="V165" s="5"/>
      <c r="W165" s="5"/>
      <c r="X165" s="5"/>
      <c r="Y165" s="14"/>
      <c r="Z165" s="48"/>
      <c r="AA165"/>
      <c r="AB165"/>
    </row>
    <row r="166" spans="1:28" x14ac:dyDescent="0.25">
      <c r="B166" s="5"/>
      <c r="C166" s="5"/>
      <c r="D166" s="5"/>
      <c r="E166" s="5"/>
      <c r="F166" s="5"/>
      <c r="G166" s="5"/>
      <c r="H166" s="5"/>
      <c r="I166" s="8"/>
      <c r="J166" s="25"/>
      <c r="K166" s="5"/>
      <c r="L166" s="5"/>
      <c r="M166" s="5"/>
      <c r="N166" s="5"/>
      <c r="O166" s="5"/>
      <c r="P166" s="16"/>
      <c r="Q166" s="12"/>
      <c r="R166" s="5"/>
      <c r="S166" s="5"/>
      <c r="T166" s="25"/>
      <c r="U166" s="5"/>
      <c r="V166" s="5"/>
      <c r="W166" s="5"/>
      <c r="X166" s="5"/>
      <c r="Y166" s="14"/>
      <c r="Z166" s="48"/>
      <c r="AA166"/>
      <c r="AB166"/>
    </row>
    <row r="167" spans="1:28" x14ac:dyDescent="0.25">
      <c r="B167" s="5"/>
      <c r="C167" s="5"/>
      <c r="D167" s="5"/>
      <c r="E167" s="5"/>
      <c r="F167" s="5"/>
      <c r="G167" s="5"/>
      <c r="H167" s="5"/>
      <c r="I167" s="8"/>
      <c r="J167" s="25"/>
      <c r="K167" s="5"/>
      <c r="L167" s="5"/>
      <c r="M167" s="5"/>
      <c r="N167" s="5"/>
      <c r="O167" s="5"/>
      <c r="P167" s="16"/>
      <c r="Q167" s="12"/>
      <c r="R167" s="5"/>
      <c r="S167" s="5"/>
      <c r="T167" s="25"/>
      <c r="U167" s="5"/>
      <c r="V167" s="5"/>
      <c r="W167" s="5"/>
      <c r="X167" s="5"/>
      <c r="Y167" s="14"/>
      <c r="Z167" s="48"/>
      <c r="AA167"/>
      <c r="AB167"/>
    </row>
    <row r="168" spans="1:28" x14ac:dyDescent="0.25">
      <c r="B168" s="5"/>
      <c r="C168" s="5"/>
      <c r="D168" s="5"/>
      <c r="E168" s="5"/>
      <c r="F168" s="5"/>
      <c r="G168" s="5"/>
      <c r="H168" s="5"/>
      <c r="I168" s="8"/>
      <c r="J168" s="25"/>
      <c r="K168" s="5"/>
      <c r="L168" s="5"/>
      <c r="M168" s="5"/>
      <c r="N168" s="5"/>
      <c r="O168" s="5"/>
      <c r="P168" s="16"/>
      <c r="Q168" s="12"/>
      <c r="R168" s="5"/>
      <c r="S168" s="5"/>
      <c r="T168" s="25"/>
      <c r="U168" s="5"/>
      <c r="V168" s="5"/>
      <c r="W168" s="5"/>
      <c r="X168" s="5"/>
      <c r="Y168" s="14"/>
      <c r="Z168" s="48"/>
      <c r="AA168"/>
      <c r="AB168"/>
    </row>
    <row r="169" spans="1:28" x14ac:dyDescent="0.25">
      <c r="B169" s="5"/>
      <c r="C169" s="5"/>
      <c r="D169" s="5"/>
      <c r="E169" s="5"/>
      <c r="F169" s="5"/>
      <c r="G169" s="5"/>
      <c r="H169" s="5"/>
      <c r="I169" s="8"/>
      <c r="J169" s="25"/>
      <c r="K169" s="5"/>
      <c r="L169" s="5"/>
      <c r="M169" s="5"/>
      <c r="N169" s="5"/>
      <c r="O169" s="5"/>
      <c r="P169" s="16"/>
      <c r="Q169" s="12"/>
      <c r="R169" s="5"/>
      <c r="S169" s="5"/>
      <c r="T169" s="25"/>
      <c r="U169" s="5"/>
      <c r="V169" s="5"/>
      <c r="W169" s="5"/>
      <c r="X169" s="5"/>
      <c r="Y169" s="14"/>
      <c r="Z169" s="48"/>
      <c r="AA169"/>
      <c r="AB169"/>
    </row>
    <row r="170" spans="1:28" x14ac:dyDescent="0.25">
      <c r="B170" s="5"/>
      <c r="C170" s="5"/>
      <c r="D170" s="5"/>
      <c r="E170" s="5"/>
      <c r="F170" s="5"/>
      <c r="G170" s="5"/>
      <c r="H170" s="5"/>
      <c r="I170" s="8"/>
      <c r="J170" s="25"/>
      <c r="K170" s="5"/>
      <c r="L170" s="5"/>
      <c r="M170" s="5"/>
      <c r="N170" s="5"/>
      <c r="O170" s="5"/>
      <c r="P170" s="16"/>
      <c r="Q170" s="12"/>
      <c r="R170" s="5"/>
      <c r="S170" s="5"/>
      <c r="T170" s="25"/>
      <c r="U170" s="5"/>
      <c r="V170" s="5"/>
      <c r="W170" s="5"/>
      <c r="X170" s="5"/>
      <c r="Y170" s="14"/>
      <c r="Z170" s="48"/>
      <c r="AA170"/>
      <c r="AB170"/>
    </row>
    <row r="171" spans="1:28" x14ac:dyDescent="0.25">
      <c r="B171" s="5"/>
      <c r="C171" s="5"/>
      <c r="D171" s="5"/>
      <c r="E171" s="5"/>
      <c r="F171" s="5"/>
      <c r="G171" s="5"/>
      <c r="H171" s="5"/>
      <c r="I171" s="8"/>
      <c r="J171" s="25"/>
      <c r="K171" s="5"/>
      <c r="L171" s="5"/>
      <c r="M171" s="5"/>
      <c r="N171" s="5"/>
      <c r="O171" s="5"/>
      <c r="P171" s="16"/>
      <c r="Q171" s="12"/>
      <c r="R171" s="5"/>
      <c r="S171" s="5"/>
      <c r="T171" s="25"/>
      <c r="U171" s="5"/>
      <c r="V171" s="5"/>
      <c r="W171" s="5"/>
      <c r="X171" s="5"/>
      <c r="Y171" s="14"/>
      <c r="Z171" s="48"/>
      <c r="AA171"/>
      <c r="AB171"/>
    </row>
    <row r="172" spans="1:28" s="3" customFormat="1" x14ac:dyDescent="0.25">
      <c r="A172" s="4"/>
      <c r="B172" s="5"/>
      <c r="C172" s="5"/>
      <c r="D172" s="5"/>
      <c r="E172" s="5"/>
      <c r="F172" s="5"/>
      <c r="G172" s="5"/>
      <c r="H172" s="5"/>
      <c r="I172" s="8"/>
      <c r="J172" s="25"/>
      <c r="K172" s="5"/>
      <c r="L172" s="5"/>
      <c r="M172" s="5"/>
      <c r="N172" s="5"/>
      <c r="O172" s="5"/>
      <c r="P172" s="16"/>
      <c r="Q172" s="12"/>
      <c r="R172" s="5"/>
      <c r="S172" s="5"/>
      <c r="T172" s="25"/>
      <c r="U172" s="5"/>
      <c r="V172" s="5"/>
      <c r="W172" s="5"/>
      <c r="X172" s="5"/>
      <c r="Y172" s="14"/>
      <c r="Z172" s="48"/>
      <c r="AA172"/>
      <c r="AB172"/>
    </row>
    <row r="173" spans="1:28" x14ac:dyDescent="0.25">
      <c r="B173" s="5"/>
      <c r="C173" s="5"/>
      <c r="D173" s="5"/>
      <c r="E173" s="5"/>
      <c r="F173" s="5"/>
      <c r="G173" s="5"/>
      <c r="H173" s="5"/>
      <c r="I173" s="8"/>
      <c r="J173" s="25"/>
      <c r="K173" s="5"/>
      <c r="L173" s="5"/>
      <c r="M173" s="5"/>
      <c r="N173" s="5"/>
      <c r="O173" s="5"/>
      <c r="P173" s="16"/>
      <c r="Q173" s="12"/>
      <c r="R173" s="5"/>
      <c r="S173" s="5"/>
      <c r="T173" s="25"/>
      <c r="U173" s="5"/>
      <c r="V173" s="5"/>
      <c r="W173" s="5"/>
      <c r="X173" s="5"/>
      <c r="Y173" s="14"/>
      <c r="Z173" s="48"/>
      <c r="AA173"/>
      <c r="AB173"/>
    </row>
    <row r="174" spans="1:28" x14ac:dyDescent="0.25">
      <c r="B174" s="5"/>
      <c r="C174" s="5"/>
      <c r="D174" s="5"/>
      <c r="E174" s="5"/>
      <c r="F174" s="5"/>
      <c r="G174" s="5"/>
      <c r="H174" s="5"/>
      <c r="I174" s="8"/>
      <c r="J174" s="25"/>
      <c r="K174" s="5"/>
      <c r="L174" s="5"/>
      <c r="M174" s="5"/>
      <c r="N174" s="5"/>
      <c r="O174" s="5"/>
      <c r="P174" s="16"/>
      <c r="Q174" s="12"/>
      <c r="R174" s="5"/>
      <c r="S174" s="5"/>
      <c r="T174" s="25"/>
      <c r="U174" s="5"/>
      <c r="V174" s="5"/>
      <c r="W174" s="5"/>
      <c r="X174" s="5"/>
      <c r="Y174" s="14"/>
      <c r="Z174" s="48"/>
      <c r="AA174"/>
      <c r="AB174"/>
    </row>
    <row r="175" spans="1:28" x14ac:dyDescent="0.25">
      <c r="B175" s="5"/>
      <c r="C175" s="5"/>
      <c r="D175" s="5"/>
      <c r="E175" s="5"/>
      <c r="F175" s="5"/>
      <c r="G175" s="5"/>
      <c r="H175" s="5"/>
      <c r="I175" s="8"/>
      <c r="J175" s="25"/>
      <c r="K175" s="5"/>
      <c r="L175" s="5"/>
      <c r="M175" s="5"/>
      <c r="N175" s="5"/>
      <c r="O175" s="5"/>
      <c r="P175" s="16"/>
      <c r="Q175" s="12"/>
      <c r="R175" s="5"/>
      <c r="S175" s="5"/>
      <c r="T175" s="25"/>
      <c r="U175" s="5"/>
      <c r="V175" s="5"/>
      <c r="W175" s="5"/>
      <c r="X175" s="5"/>
      <c r="Y175" s="14"/>
      <c r="Z175" s="48"/>
      <c r="AA175"/>
      <c r="AB175"/>
    </row>
    <row r="176" spans="1:28" x14ac:dyDescent="0.25">
      <c r="B176" s="5"/>
      <c r="C176" s="5"/>
      <c r="D176" s="5"/>
      <c r="E176" s="5"/>
      <c r="F176" s="5"/>
      <c r="G176" s="5"/>
      <c r="H176" s="5"/>
      <c r="I176" s="8"/>
      <c r="J176" s="25"/>
      <c r="K176" s="5"/>
      <c r="L176" s="5"/>
      <c r="M176" s="5"/>
      <c r="N176" s="5"/>
      <c r="O176" s="5"/>
      <c r="P176" s="16"/>
      <c r="Q176" s="12"/>
      <c r="R176" s="5"/>
      <c r="S176" s="5"/>
      <c r="T176" s="25"/>
      <c r="U176" s="5"/>
      <c r="V176" s="5"/>
      <c r="W176" s="5"/>
      <c r="X176" s="5"/>
      <c r="Y176" s="14"/>
      <c r="Z176" s="48"/>
      <c r="AA176"/>
      <c r="AB176"/>
    </row>
    <row r="177" spans="2:28" x14ac:dyDescent="0.25">
      <c r="B177" s="5"/>
      <c r="C177" s="5"/>
      <c r="D177" s="5"/>
      <c r="E177" s="5"/>
      <c r="F177" s="5"/>
      <c r="G177" s="5"/>
      <c r="H177" s="5"/>
      <c r="I177" s="8"/>
      <c r="J177" s="25"/>
      <c r="K177" s="5"/>
      <c r="L177" s="5"/>
      <c r="M177" s="5"/>
      <c r="N177" s="5"/>
      <c r="O177" s="5"/>
      <c r="P177" s="16"/>
      <c r="Q177" s="12"/>
      <c r="R177" s="5"/>
      <c r="S177" s="5"/>
      <c r="T177" s="25"/>
      <c r="U177" s="5"/>
      <c r="V177" s="5"/>
      <c r="W177" s="5"/>
      <c r="X177" s="5"/>
      <c r="Y177" s="14"/>
      <c r="Z177" s="48"/>
      <c r="AA177"/>
      <c r="AB177"/>
    </row>
    <row r="178" spans="2:28" x14ac:dyDescent="0.25">
      <c r="B178" s="5"/>
      <c r="C178" s="5"/>
      <c r="D178" s="5"/>
      <c r="E178" s="5"/>
      <c r="F178" s="5"/>
      <c r="G178" s="5"/>
      <c r="H178" s="5"/>
      <c r="I178" s="8"/>
      <c r="J178" s="25"/>
      <c r="K178" s="5"/>
      <c r="L178" s="5"/>
      <c r="M178" s="5"/>
      <c r="N178" s="5"/>
      <c r="O178" s="5"/>
      <c r="P178" s="16"/>
      <c r="Q178" s="12"/>
      <c r="R178" s="5"/>
      <c r="S178" s="5"/>
      <c r="T178" s="25"/>
      <c r="U178" s="5"/>
      <c r="V178" s="5"/>
      <c r="W178" s="5"/>
      <c r="X178" s="5"/>
      <c r="Y178" s="14"/>
      <c r="Z178" s="48"/>
      <c r="AA178"/>
      <c r="AB178"/>
    </row>
    <row r="179" spans="2:28" x14ac:dyDescent="0.25">
      <c r="B179" s="5"/>
      <c r="C179" s="5"/>
      <c r="D179" s="5"/>
      <c r="E179" s="5"/>
      <c r="F179" s="5"/>
      <c r="G179" s="5"/>
      <c r="H179" s="5"/>
      <c r="I179" s="8"/>
      <c r="J179" s="25"/>
      <c r="K179" s="5"/>
      <c r="L179" s="5"/>
      <c r="M179" s="5"/>
      <c r="N179" s="5"/>
      <c r="O179" s="5"/>
      <c r="P179" s="16"/>
      <c r="Q179" s="12"/>
      <c r="R179" s="5"/>
      <c r="S179" s="5"/>
      <c r="T179" s="25"/>
      <c r="U179" s="5"/>
      <c r="V179" s="5"/>
      <c r="W179" s="5"/>
      <c r="X179" s="5"/>
      <c r="Y179" s="14"/>
      <c r="Z179" s="48"/>
      <c r="AA179"/>
      <c r="AB179"/>
    </row>
    <row r="180" spans="2:28" x14ac:dyDescent="0.25">
      <c r="B180" s="5"/>
      <c r="C180" s="5"/>
      <c r="D180" s="5"/>
      <c r="E180" s="5"/>
      <c r="F180" s="5"/>
      <c r="G180" s="5"/>
      <c r="H180" s="5"/>
      <c r="I180" s="8"/>
      <c r="J180" s="25"/>
      <c r="K180" s="5"/>
      <c r="L180" s="5"/>
      <c r="M180" s="5"/>
      <c r="N180" s="5"/>
      <c r="O180" s="5"/>
      <c r="P180" s="16"/>
      <c r="Q180" s="12"/>
      <c r="R180" s="5"/>
      <c r="S180" s="5"/>
      <c r="T180" s="25"/>
      <c r="U180" s="5"/>
      <c r="V180" s="5"/>
      <c r="W180" s="5"/>
      <c r="X180" s="5"/>
      <c r="Y180" s="14"/>
      <c r="Z180" s="48"/>
      <c r="AA180"/>
      <c r="AB180"/>
    </row>
    <row r="181" spans="2:28" x14ac:dyDescent="0.25">
      <c r="B181" s="5"/>
      <c r="C181" s="5"/>
      <c r="D181" s="5"/>
      <c r="E181" s="5"/>
      <c r="F181" s="5"/>
      <c r="G181" s="5"/>
      <c r="H181" s="5"/>
      <c r="I181" s="8"/>
      <c r="J181" s="25"/>
      <c r="K181" s="5"/>
      <c r="L181" s="5"/>
      <c r="M181" s="5"/>
      <c r="N181" s="5"/>
      <c r="O181" s="5"/>
      <c r="P181" s="16"/>
      <c r="Q181" s="12"/>
      <c r="R181" s="5"/>
      <c r="S181" s="5"/>
      <c r="T181" s="25"/>
      <c r="U181" s="5"/>
      <c r="V181" s="5"/>
      <c r="W181" s="5"/>
      <c r="X181" s="5"/>
      <c r="Y181" s="14"/>
      <c r="Z181" s="48"/>
      <c r="AA181"/>
      <c r="AB181"/>
    </row>
    <row r="182" spans="2:28" x14ac:dyDescent="0.25">
      <c r="B182" s="5"/>
      <c r="C182" s="5"/>
      <c r="D182" s="5"/>
      <c r="E182" s="5"/>
      <c r="F182" s="5"/>
      <c r="G182" s="5"/>
      <c r="H182" s="5"/>
      <c r="I182" s="8"/>
      <c r="J182" s="25"/>
      <c r="K182" s="5"/>
      <c r="L182" s="5"/>
      <c r="M182" s="5"/>
      <c r="N182" s="5"/>
      <c r="O182" s="5"/>
      <c r="P182" s="16"/>
      <c r="Q182" s="12"/>
      <c r="R182" s="5"/>
      <c r="S182" s="5"/>
      <c r="T182" s="25"/>
      <c r="U182" s="5"/>
      <c r="V182" s="5"/>
      <c r="W182" s="5"/>
      <c r="X182" s="5"/>
      <c r="Y182" s="14"/>
      <c r="Z182" s="48"/>
      <c r="AA182"/>
      <c r="AB182"/>
    </row>
    <row r="183" spans="2:28" x14ac:dyDescent="0.25">
      <c r="B183" s="5"/>
      <c r="C183" s="5"/>
      <c r="D183" s="5"/>
      <c r="E183" s="5"/>
      <c r="F183" s="5"/>
      <c r="G183" s="5"/>
      <c r="H183" s="5"/>
      <c r="I183" s="8"/>
      <c r="J183" s="25"/>
      <c r="K183" s="5"/>
      <c r="L183" s="5"/>
      <c r="M183" s="5"/>
      <c r="N183" s="5"/>
      <c r="O183" s="5"/>
      <c r="P183" s="16"/>
      <c r="Q183" s="12"/>
      <c r="R183" s="5"/>
      <c r="S183" s="5"/>
      <c r="T183" s="25"/>
      <c r="U183" s="5"/>
      <c r="V183" s="5"/>
      <c r="W183" s="5"/>
      <c r="X183" s="5"/>
      <c r="Y183" s="14"/>
      <c r="Z183" s="48"/>
      <c r="AA183"/>
      <c r="AB183"/>
    </row>
    <row r="184" spans="2:28" x14ac:dyDescent="0.25">
      <c r="B184" s="5"/>
      <c r="C184" s="5"/>
      <c r="D184" s="5"/>
      <c r="E184" s="5"/>
      <c r="F184" s="5"/>
      <c r="G184" s="5"/>
      <c r="H184" s="5"/>
      <c r="I184" s="8"/>
      <c r="J184" s="25"/>
      <c r="K184" s="5"/>
      <c r="L184" s="5"/>
      <c r="M184" s="5"/>
      <c r="N184" s="5"/>
      <c r="O184" s="5"/>
      <c r="P184" s="16"/>
      <c r="Q184" s="12"/>
      <c r="R184" s="5"/>
      <c r="S184" s="5"/>
      <c r="T184" s="25"/>
      <c r="U184" s="5"/>
      <c r="V184" s="5"/>
      <c r="W184" s="5"/>
      <c r="X184" s="5"/>
      <c r="Y184" s="14"/>
      <c r="Z184" s="48"/>
      <c r="AA184"/>
      <c r="AB184"/>
    </row>
    <row r="185" spans="2:28" x14ac:dyDescent="0.25">
      <c r="B185" s="5"/>
      <c r="C185" s="5"/>
      <c r="D185" s="5"/>
      <c r="E185" s="5"/>
      <c r="F185" s="5"/>
      <c r="G185" s="5"/>
      <c r="H185" s="5"/>
      <c r="I185" s="8"/>
      <c r="J185" s="25"/>
      <c r="K185" s="5"/>
      <c r="L185" s="5"/>
      <c r="M185" s="5"/>
      <c r="N185" s="5"/>
      <c r="O185" s="5"/>
      <c r="P185" s="16"/>
      <c r="Q185" s="12"/>
      <c r="R185" s="5"/>
      <c r="S185" s="5"/>
      <c r="T185" s="25"/>
      <c r="U185" s="5"/>
      <c r="V185" s="5"/>
      <c r="W185" s="5"/>
      <c r="X185" s="5"/>
      <c r="Y185" s="14"/>
      <c r="Z185" s="48"/>
      <c r="AA185"/>
      <c r="AB185"/>
    </row>
    <row r="186" spans="2:28" x14ac:dyDescent="0.25">
      <c r="B186" s="5"/>
      <c r="C186" s="5"/>
      <c r="D186" s="5"/>
      <c r="E186" s="5"/>
      <c r="F186" s="5"/>
      <c r="G186" s="5"/>
      <c r="H186" s="5"/>
      <c r="I186" s="8"/>
      <c r="J186" s="25"/>
      <c r="K186" s="5"/>
      <c r="L186" s="5"/>
      <c r="M186" s="5"/>
      <c r="N186" s="5"/>
      <c r="O186" s="5"/>
      <c r="P186" s="16"/>
      <c r="Q186" s="12"/>
      <c r="R186" s="5"/>
      <c r="S186" s="5"/>
      <c r="T186" s="25"/>
      <c r="U186" s="5"/>
      <c r="V186" s="5"/>
      <c r="W186" s="5"/>
      <c r="X186" s="5"/>
      <c r="Y186" s="14"/>
      <c r="Z186" s="48"/>
      <c r="AA186"/>
      <c r="AB186"/>
    </row>
    <row r="187" spans="2:28" x14ac:dyDescent="0.25">
      <c r="B187" s="5"/>
      <c r="C187" s="5"/>
      <c r="D187" s="5"/>
      <c r="E187" s="5"/>
      <c r="F187" s="5"/>
      <c r="G187" s="5"/>
      <c r="H187" s="5"/>
      <c r="I187" s="8"/>
      <c r="J187" s="25"/>
      <c r="K187" s="5"/>
      <c r="L187" s="5"/>
      <c r="M187" s="5"/>
      <c r="N187" s="5"/>
      <c r="O187" s="5"/>
      <c r="P187" s="16"/>
      <c r="Q187" s="12"/>
      <c r="R187" s="5"/>
      <c r="S187" s="5"/>
      <c r="T187" s="25"/>
      <c r="U187" s="5"/>
      <c r="V187" s="5"/>
      <c r="W187" s="5"/>
      <c r="X187" s="5"/>
      <c r="Y187" s="14"/>
      <c r="Z187" s="48"/>
      <c r="AA187"/>
      <c r="AB187"/>
    </row>
    <row r="188" spans="2:28" x14ac:dyDescent="0.25">
      <c r="B188" s="5"/>
      <c r="C188" s="5"/>
      <c r="D188" s="5"/>
      <c r="E188" s="5"/>
      <c r="F188" s="5"/>
      <c r="G188" s="5"/>
      <c r="H188" s="5"/>
      <c r="I188" s="8"/>
      <c r="J188" s="25"/>
      <c r="K188" s="5"/>
      <c r="L188" s="5"/>
      <c r="M188" s="5"/>
      <c r="N188" s="5"/>
      <c r="O188" s="5"/>
      <c r="P188" s="16"/>
      <c r="Q188" s="12"/>
      <c r="R188" s="5"/>
      <c r="S188" s="5"/>
      <c r="T188" s="25"/>
      <c r="U188" s="5"/>
      <c r="V188" s="5"/>
      <c r="W188" s="5"/>
      <c r="X188" s="5"/>
      <c r="Y188" s="14"/>
      <c r="Z188" s="48"/>
      <c r="AA188"/>
      <c r="AB188"/>
    </row>
    <row r="189" spans="2:28" x14ac:dyDescent="0.25">
      <c r="B189" s="5"/>
      <c r="C189" s="5"/>
      <c r="D189" s="5"/>
      <c r="E189" s="5"/>
      <c r="F189" s="5"/>
      <c r="G189" s="5"/>
      <c r="H189" s="5"/>
      <c r="I189" s="8"/>
      <c r="J189" s="25"/>
      <c r="K189" s="5"/>
      <c r="L189" s="5"/>
      <c r="M189" s="5"/>
      <c r="N189" s="5"/>
      <c r="O189" s="5"/>
      <c r="P189" s="16"/>
      <c r="Q189" s="12"/>
      <c r="R189" s="5"/>
      <c r="S189" s="5"/>
      <c r="T189" s="25"/>
      <c r="U189" s="5"/>
      <c r="V189" s="5"/>
      <c r="W189" s="5"/>
      <c r="X189" s="5"/>
      <c r="Y189" s="14"/>
      <c r="Z189" s="48"/>
      <c r="AA189"/>
      <c r="AB189"/>
    </row>
    <row r="190" spans="2:28" x14ac:dyDescent="0.25">
      <c r="B190" s="5"/>
      <c r="C190" s="5"/>
      <c r="D190" s="5"/>
      <c r="E190" s="5"/>
      <c r="F190" s="5"/>
      <c r="G190" s="5"/>
      <c r="H190" s="5"/>
      <c r="I190" s="8"/>
      <c r="J190" s="25"/>
      <c r="K190" s="5"/>
      <c r="L190" s="5"/>
      <c r="M190" s="5"/>
      <c r="N190" s="5"/>
      <c r="O190" s="5"/>
      <c r="P190" s="16"/>
      <c r="Q190" s="12"/>
      <c r="R190" s="5"/>
      <c r="S190" s="5"/>
      <c r="T190" s="25"/>
      <c r="U190" s="5"/>
      <c r="V190" s="5"/>
      <c r="W190" s="5"/>
      <c r="X190" s="5"/>
      <c r="Y190" s="14"/>
      <c r="Z190" s="48"/>
      <c r="AA190"/>
      <c r="AB190"/>
    </row>
    <row r="191" spans="2:28" x14ac:dyDescent="0.25">
      <c r="B191" s="5"/>
      <c r="C191" s="5"/>
      <c r="D191" s="5"/>
      <c r="E191" s="5"/>
      <c r="F191" s="5"/>
      <c r="G191" s="5"/>
      <c r="H191" s="5"/>
      <c r="I191" s="8"/>
      <c r="J191" s="25"/>
      <c r="K191" s="5"/>
      <c r="L191" s="5"/>
      <c r="M191" s="5"/>
      <c r="N191" s="5"/>
      <c r="O191" s="5"/>
      <c r="P191" s="16"/>
      <c r="Q191" s="12"/>
      <c r="R191" s="5"/>
      <c r="S191" s="5"/>
      <c r="T191" s="25"/>
      <c r="U191" s="5"/>
      <c r="V191" s="5"/>
      <c r="W191" s="5"/>
      <c r="X191" s="5"/>
      <c r="Y191" s="14"/>
      <c r="Z191" s="48"/>
      <c r="AA191"/>
      <c r="AB191"/>
    </row>
    <row r="192" spans="2:28" x14ac:dyDescent="0.25">
      <c r="B192" s="5"/>
      <c r="C192" s="5"/>
      <c r="D192" s="5"/>
      <c r="E192" s="5"/>
      <c r="F192" s="5"/>
      <c r="G192" s="5"/>
      <c r="H192" s="5"/>
      <c r="I192" s="8"/>
      <c r="J192" s="25"/>
      <c r="K192" s="5"/>
      <c r="L192" s="5"/>
      <c r="M192" s="5"/>
      <c r="N192" s="5"/>
      <c r="O192" s="5"/>
      <c r="P192" s="16"/>
      <c r="Q192" s="12"/>
      <c r="R192" s="5"/>
      <c r="S192" s="5"/>
      <c r="T192" s="25"/>
      <c r="U192" s="5"/>
      <c r="V192" s="5"/>
      <c r="W192" s="5"/>
      <c r="X192" s="5"/>
      <c r="Y192" s="14"/>
      <c r="Z192" s="48"/>
      <c r="AA192"/>
      <c r="AB192"/>
    </row>
    <row r="193" spans="2:28" x14ac:dyDescent="0.25">
      <c r="B193" s="5"/>
      <c r="C193" s="5"/>
      <c r="D193" s="5"/>
      <c r="E193" s="5"/>
      <c r="F193" s="5"/>
      <c r="G193" s="5"/>
      <c r="H193" s="5"/>
      <c r="I193" s="8"/>
      <c r="J193" s="25"/>
      <c r="K193" s="5"/>
      <c r="L193" s="5"/>
      <c r="M193" s="5"/>
      <c r="N193" s="5"/>
      <c r="O193" s="5"/>
      <c r="P193" s="16"/>
      <c r="Q193" s="12"/>
      <c r="R193" s="5"/>
      <c r="S193" s="5"/>
      <c r="T193" s="25"/>
      <c r="U193" s="5"/>
      <c r="V193" s="5"/>
      <c r="W193" s="5"/>
      <c r="X193" s="5"/>
      <c r="Y193" s="14"/>
      <c r="Z193" s="48"/>
      <c r="AA193"/>
      <c r="AB193"/>
    </row>
    <row r="194" spans="2:28" x14ac:dyDescent="0.25">
      <c r="B194" s="5"/>
      <c r="C194" s="5"/>
      <c r="D194" s="5"/>
      <c r="E194" s="5"/>
      <c r="F194" s="5"/>
      <c r="G194" s="5"/>
      <c r="H194" s="5"/>
      <c r="I194" s="8"/>
      <c r="J194" s="25"/>
      <c r="K194" s="5"/>
      <c r="L194" s="5"/>
      <c r="M194" s="5"/>
      <c r="N194" s="5"/>
      <c r="O194" s="5"/>
      <c r="P194" s="16"/>
      <c r="Q194" s="12"/>
      <c r="R194" s="5"/>
      <c r="S194" s="5"/>
      <c r="T194" s="25"/>
      <c r="U194" s="5"/>
      <c r="V194" s="5"/>
      <c r="W194" s="5"/>
      <c r="X194" s="5"/>
      <c r="Y194" s="14"/>
      <c r="Z194" s="48"/>
      <c r="AA194"/>
      <c r="AB194"/>
    </row>
    <row r="195" spans="2:28" x14ac:dyDescent="0.25">
      <c r="B195" s="5"/>
      <c r="C195" s="5"/>
      <c r="D195" s="5"/>
      <c r="E195" s="5"/>
      <c r="F195" s="5"/>
      <c r="G195" s="5"/>
      <c r="H195" s="5"/>
      <c r="I195" s="8"/>
      <c r="J195" s="25"/>
      <c r="K195" s="5"/>
      <c r="L195" s="5"/>
      <c r="M195" s="5"/>
      <c r="N195" s="5"/>
      <c r="O195" s="5"/>
      <c r="P195" s="16"/>
      <c r="Q195" s="12"/>
      <c r="R195" s="5"/>
      <c r="S195" s="5"/>
      <c r="T195" s="25"/>
      <c r="U195" s="5"/>
      <c r="V195" s="5"/>
      <c r="W195" s="5"/>
      <c r="X195" s="5"/>
      <c r="Y195" s="14"/>
      <c r="Z195" s="48"/>
      <c r="AA195"/>
      <c r="AB195"/>
    </row>
    <row r="196" spans="2:28" x14ac:dyDescent="0.25">
      <c r="B196" s="5"/>
      <c r="C196" s="5"/>
      <c r="D196" s="5"/>
      <c r="E196" s="5"/>
      <c r="F196" s="5"/>
      <c r="G196" s="5"/>
      <c r="H196" s="5"/>
      <c r="I196" s="8"/>
      <c r="J196" s="25"/>
      <c r="K196" s="5"/>
      <c r="L196" s="5"/>
      <c r="M196" s="5"/>
      <c r="N196" s="5"/>
      <c r="O196" s="5"/>
      <c r="P196" s="16"/>
      <c r="Q196" s="12"/>
      <c r="R196" s="5"/>
      <c r="S196" s="5"/>
      <c r="T196" s="25"/>
      <c r="U196" s="5"/>
      <c r="V196" s="5"/>
      <c r="W196" s="5"/>
      <c r="X196" s="5"/>
      <c r="Y196" s="14"/>
      <c r="Z196" s="48"/>
      <c r="AA196"/>
      <c r="AB196"/>
    </row>
    <row r="197" spans="2:28" x14ac:dyDescent="0.25">
      <c r="B197" s="5"/>
      <c r="C197" s="5"/>
      <c r="D197" s="5"/>
      <c r="E197" s="5"/>
      <c r="F197" s="5"/>
      <c r="G197" s="5"/>
      <c r="H197" s="5"/>
      <c r="I197" s="8"/>
      <c r="J197" s="25"/>
      <c r="K197" s="5"/>
      <c r="L197" s="5"/>
      <c r="M197" s="5"/>
      <c r="N197" s="5"/>
      <c r="O197" s="5"/>
      <c r="P197" s="16"/>
      <c r="Q197" s="12"/>
      <c r="R197" s="5"/>
      <c r="S197" s="5"/>
      <c r="T197" s="25"/>
      <c r="U197" s="5"/>
      <c r="V197" s="5"/>
      <c r="W197" s="5"/>
      <c r="X197" s="5"/>
      <c r="Y197" s="14"/>
      <c r="Z197" s="48"/>
      <c r="AA197"/>
      <c r="AB197"/>
    </row>
    <row r="198" spans="2:28" x14ac:dyDescent="0.25">
      <c r="B198" s="5"/>
      <c r="C198" s="5"/>
      <c r="D198" s="5"/>
      <c r="E198" s="5"/>
      <c r="F198" s="5"/>
      <c r="G198" s="5"/>
      <c r="H198" s="5"/>
      <c r="I198" s="8"/>
      <c r="J198" s="25"/>
      <c r="K198" s="5"/>
      <c r="L198" s="5"/>
      <c r="M198" s="5"/>
      <c r="N198" s="5"/>
      <c r="O198" s="5"/>
      <c r="P198" s="16"/>
      <c r="Q198" s="12"/>
      <c r="R198" s="5"/>
      <c r="S198" s="5"/>
      <c r="T198" s="25"/>
      <c r="U198" s="5"/>
      <c r="V198" s="5"/>
      <c r="W198" s="5"/>
      <c r="X198" s="5"/>
      <c r="Y198" s="14"/>
      <c r="Z198" s="48"/>
      <c r="AA198"/>
      <c r="AB198"/>
    </row>
    <row r="199" spans="2:28" x14ac:dyDescent="0.25">
      <c r="B199" s="5"/>
      <c r="C199" s="5"/>
      <c r="D199" s="5"/>
      <c r="E199" s="5"/>
      <c r="F199" s="5"/>
      <c r="G199" s="5"/>
      <c r="H199" s="5"/>
      <c r="I199" s="8"/>
      <c r="J199" s="25"/>
      <c r="K199" s="5"/>
      <c r="L199" s="5"/>
      <c r="M199" s="5"/>
      <c r="N199" s="5"/>
      <c r="O199" s="5"/>
      <c r="P199" s="16"/>
      <c r="Q199" s="12"/>
      <c r="R199" s="5"/>
      <c r="S199" s="5"/>
      <c r="T199" s="25"/>
      <c r="U199" s="5"/>
      <c r="V199" s="5"/>
      <c r="W199" s="5"/>
      <c r="X199" s="5"/>
      <c r="Y199" s="14"/>
      <c r="Z199" s="48"/>
      <c r="AA199"/>
      <c r="AB199"/>
    </row>
    <row r="200" spans="2:28" x14ac:dyDescent="0.25">
      <c r="B200" s="5"/>
      <c r="C200" s="5"/>
      <c r="D200" s="5"/>
      <c r="E200" s="5"/>
      <c r="F200" s="5"/>
      <c r="G200" s="5"/>
      <c r="H200" s="5"/>
      <c r="I200" s="8"/>
      <c r="J200" s="25"/>
      <c r="K200" s="5"/>
      <c r="L200" s="5"/>
      <c r="M200" s="5"/>
      <c r="N200" s="5"/>
      <c r="O200" s="5"/>
      <c r="P200" s="16"/>
      <c r="Q200" s="12"/>
      <c r="R200" s="5"/>
      <c r="S200" s="5"/>
      <c r="T200" s="25"/>
      <c r="U200" s="5"/>
      <c r="V200" s="5"/>
      <c r="W200" s="5"/>
      <c r="X200" s="5"/>
      <c r="Y200" s="14"/>
      <c r="Z200" s="48"/>
      <c r="AA200"/>
      <c r="AB200"/>
    </row>
    <row r="201" spans="2:28" x14ac:dyDescent="0.25">
      <c r="B201" s="5"/>
      <c r="C201" s="5"/>
      <c r="D201" s="5"/>
      <c r="E201" s="5"/>
      <c r="F201" s="5"/>
      <c r="G201" s="5"/>
      <c r="H201" s="5"/>
      <c r="I201" s="8"/>
      <c r="J201" s="25"/>
      <c r="K201" s="5"/>
      <c r="L201" s="5"/>
      <c r="M201" s="5"/>
      <c r="N201" s="5"/>
      <c r="O201" s="5"/>
      <c r="P201" s="16"/>
      <c r="Q201" s="12"/>
      <c r="R201" s="5"/>
      <c r="S201" s="5"/>
      <c r="T201" s="25"/>
      <c r="U201" s="5"/>
      <c r="V201" s="5"/>
      <c r="W201" s="5"/>
      <c r="X201" s="5"/>
      <c r="Y201" s="14"/>
      <c r="Z201" s="48"/>
      <c r="AA201"/>
      <c r="AB201"/>
    </row>
    <row r="202" spans="2:28" x14ac:dyDescent="0.25">
      <c r="B202" s="5"/>
      <c r="C202" s="5"/>
      <c r="D202" s="5"/>
      <c r="E202" s="5"/>
      <c r="F202" s="5"/>
      <c r="G202" s="5"/>
      <c r="H202" s="5"/>
      <c r="I202" s="8"/>
      <c r="J202" s="25"/>
      <c r="K202" s="5"/>
      <c r="L202" s="5"/>
      <c r="M202" s="5"/>
      <c r="N202" s="5"/>
      <c r="O202" s="5"/>
      <c r="P202" s="16"/>
      <c r="Q202" s="12"/>
      <c r="R202" s="5"/>
      <c r="S202" s="5"/>
      <c r="T202" s="25"/>
      <c r="U202" s="5"/>
      <c r="V202" s="5"/>
      <c r="W202" s="5"/>
      <c r="X202" s="5"/>
      <c r="Y202" s="14"/>
      <c r="Z202" s="48"/>
      <c r="AA202"/>
      <c r="AB202"/>
    </row>
    <row r="203" spans="2:28" x14ac:dyDescent="0.25">
      <c r="B203" s="5"/>
      <c r="C203" s="5"/>
      <c r="D203" s="5"/>
      <c r="E203" s="5"/>
      <c r="F203" s="5"/>
      <c r="G203" s="5"/>
      <c r="H203" s="5"/>
      <c r="I203" s="8"/>
      <c r="J203" s="25"/>
      <c r="K203" s="5"/>
      <c r="L203" s="5"/>
      <c r="M203" s="5"/>
      <c r="N203" s="5"/>
      <c r="O203" s="5"/>
      <c r="P203" s="16"/>
      <c r="Q203" s="12"/>
      <c r="R203" s="5"/>
      <c r="S203" s="5"/>
      <c r="T203" s="25"/>
      <c r="U203" s="5"/>
      <c r="V203" s="5"/>
      <c r="W203" s="5"/>
      <c r="X203" s="5"/>
      <c r="Y203" s="14"/>
      <c r="Z203" s="48"/>
      <c r="AA203"/>
      <c r="AB203"/>
    </row>
    <row r="204" spans="2:28" x14ac:dyDescent="0.25">
      <c r="B204" s="5"/>
      <c r="C204" s="5"/>
      <c r="D204" s="5"/>
      <c r="E204" s="5"/>
      <c r="F204" s="5"/>
      <c r="G204" s="5"/>
      <c r="H204" s="5"/>
      <c r="I204" s="8"/>
      <c r="J204" s="25"/>
      <c r="K204" s="5"/>
      <c r="L204" s="5"/>
      <c r="M204" s="5"/>
      <c r="N204" s="5"/>
      <c r="O204" s="5"/>
      <c r="P204" s="16"/>
      <c r="Q204" s="12"/>
      <c r="R204" s="5"/>
      <c r="S204" s="5"/>
      <c r="T204" s="25"/>
      <c r="U204" s="5"/>
      <c r="V204" s="5"/>
      <c r="W204" s="5"/>
      <c r="X204" s="5"/>
      <c r="Y204" s="14"/>
      <c r="Z204" s="48"/>
      <c r="AA204"/>
      <c r="AB204"/>
    </row>
    <row r="205" spans="2:28" x14ac:dyDescent="0.25">
      <c r="B205" s="5"/>
      <c r="C205" s="5"/>
      <c r="D205" s="5"/>
      <c r="E205" s="5"/>
      <c r="F205" s="5"/>
      <c r="G205" s="5"/>
      <c r="H205" s="5"/>
      <c r="I205" s="8"/>
      <c r="J205" s="25"/>
      <c r="K205" s="5"/>
      <c r="L205" s="5"/>
      <c r="M205" s="5"/>
      <c r="N205" s="5"/>
      <c r="O205" s="5"/>
      <c r="P205" s="16"/>
      <c r="Q205" s="12"/>
      <c r="R205" s="5"/>
      <c r="S205" s="5"/>
      <c r="T205" s="25"/>
      <c r="U205" s="5"/>
      <c r="V205" s="5"/>
      <c r="W205" s="5"/>
      <c r="X205" s="5"/>
      <c r="Y205" s="14"/>
      <c r="Z205" s="48"/>
      <c r="AA205"/>
      <c r="AB205"/>
    </row>
    <row r="206" spans="2:28" x14ac:dyDescent="0.25">
      <c r="B206" s="5"/>
      <c r="C206" s="5"/>
      <c r="D206" s="5"/>
      <c r="E206" s="5"/>
      <c r="F206" s="5"/>
      <c r="G206" s="5"/>
      <c r="H206" s="5"/>
      <c r="I206" s="8"/>
      <c r="J206" s="25"/>
      <c r="K206" s="5"/>
      <c r="L206" s="5"/>
      <c r="M206" s="5"/>
      <c r="N206" s="5"/>
      <c r="O206" s="5"/>
      <c r="P206" s="16"/>
      <c r="Q206" s="12"/>
      <c r="R206" s="5"/>
      <c r="S206" s="5"/>
      <c r="T206" s="25"/>
      <c r="U206" s="5"/>
      <c r="V206" s="5"/>
      <c r="W206" s="5"/>
      <c r="X206" s="5"/>
      <c r="Y206" s="14"/>
      <c r="Z206" s="48"/>
      <c r="AA206"/>
      <c r="AB206"/>
    </row>
    <row r="207" spans="2:28" x14ac:dyDescent="0.25">
      <c r="B207" s="5"/>
      <c r="C207" s="5"/>
      <c r="D207" s="5"/>
      <c r="E207" s="5"/>
      <c r="F207" s="5"/>
      <c r="G207" s="5"/>
      <c r="H207" s="5"/>
      <c r="I207" s="8"/>
      <c r="J207" s="25"/>
      <c r="K207" s="5"/>
      <c r="L207" s="5"/>
      <c r="M207" s="5"/>
      <c r="N207" s="5"/>
      <c r="O207" s="5"/>
      <c r="P207" s="16"/>
      <c r="Q207" s="12"/>
      <c r="R207" s="5"/>
      <c r="S207" s="5"/>
      <c r="T207" s="25"/>
      <c r="U207" s="5"/>
      <c r="V207" s="5"/>
      <c r="W207" s="5"/>
      <c r="X207" s="5"/>
      <c r="Y207" s="14"/>
      <c r="Z207" s="48"/>
      <c r="AA207"/>
      <c r="AB207"/>
    </row>
    <row r="208" spans="2:28" x14ac:dyDescent="0.25">
      <c r="B208" s="5"/>
      <c r="C208" s="5"/>
      <c r="D208" s="5"/>
      <c r="E208" s="5"/>
      <c r="F208" s="5"/>
      <c r="G208" s="5"/>
      <c r="H208" s="5"/>
      <c r="I208" s="8"/>
      <c r="J208" s="25"/>
      <c r="K208" s="5"/>
      <c r="L208" s="5"/>
      <c r="M208" s="5"/>
      <c r="N208" s="5"/>
      <c r="O208" s="5"/>
      <c r="P208" s="16"/>
      <c r="Q208" s="12"/>
      <c r="R208" s="5"/>
      <c r="S208" s="5"/>
      <c r="T208" s="25"/>
      <c r="U208" s="5"/>
      <c r="V208" s="5"/>
      <c r="W208" s="5"/>
      <c r="X208" s="5"/>
      <c r="Y208" s="14"/>
      <c r="Z208" s="48"/>
      <c r="AA208"/>
      <c r="AB208"/>
    </row>
    <row r="209" spans="2:28" x14ac:dyDescent="0.25">
      <c r="B209" s="5"/>
      <c r="C209" s="5"/>
      <c r="D209" s="5"/>
      <c r="E209" s="5"/>
      <c r="F209" s="5"/>
      <c r="G209" s="5"/>
      <c r="H209" s="5"/>
      <c r="I209" s="8"/>
      <c r="J209" s="25"/>
      <c r="K209" s="5"/>
      <c r="L209" s="5"/>
      <c r="M209" s="5"/>
      <c r="N209" s="5"/>
      <c r="O209" s="5"/>
      <c r="P209" s="16"/>
      <c r="Q209" s="12"/>
      <c r="R209" s="5"/>
      <c r="S209" s="5"/>
      <c r="T209" s="25"/>
      <c r="U209" s="5"/>
      <c r="V209" s="5"/>
      <c r="W209" s="5"/>
      <c r="X209" s="5"/>
      <c r="Y209" s="14"/>
      <c r="Z209" s="48"/>
      <c r="AA209"/>
      <c r="AB209"/>
    </row>
    <row r="210" spans="2:28" x14ac:dyDescent="0.25">
      <c r="B210" s="5"/>
      <c r="C210" s="5"/>
      <c r="D210" s="5"/>
      <c r="E210" s="5"/>
      <c r="F210" s="5"/>
      <c r="G210" s="5"/>
      <c r="H210" s="5"/>
      <c r="I210" s="8"/>
      <c r="J210" s="25"/>
      <c r="K210" s="5"/>
      <c r="L210" s="5"/>
      <c r="M210" s="5"/>
      <c r="N210" s="5"/>
      <c r="O210" s="5"/>
      <c r="P210" s="16"/>
      <c r="Q210" s="12"/>
      <c r="R210" s="5"/>
      <c r="S210" s="5"/>
      <c r="T210" s="25"/>
      <c r="U210" s="5"/>
      <c r="V210" s="5"/>
      <c r="W210" s="5"/>
      <c r="X210" s="5"/>
      <c r="Y210" s="14"/>
      <c r="Z210" s="48"/>
      <c r="AA210"/>
      <c r="AB210"/>
    </row>
    <row r="211" spans="2:28" x14ac:dyDescent="0.25">
      <c r="B211" s="5"/>
      <c r="C211" s="5"/>
      <c r="D211" s="5"/>
      <c r="E211" s="5"/>
      <c r="F211" s="5"/>
      <c r="G211" s="5"/>
      <c r="H211" s="5"/>
      <c r="I211" s="8"/>
      <c r="J211" s="25"/>
      <c r="K211" s="5"/>
      <c r="L211" s="5"/>
      <c r="M211" s="5"/>
      <c r="N211" s="5"/>
      <c r="O211" s="5"/>
      <c r="P211" s="16"/>
      <c r="Q211" s="12"/>
      <c r="R211" s="5"/>
      <c r="S211" s="5"/>
      <c r="T211" s="25"/>
      <c r="U211" s="5"/>
      <c r="V211" s="5"/>
      <c r="W211" s="5"/>
      <c r="X211" s="5"/>
      <c r="Y211" s="14"/>
      <c r="Z211" s="48"/>
      <c r="AA211"/>
      <c r="AB211"/>
    </row>
    <row r="212" spans="2:28" x14ac:dyDescent="0.25">
      <c r="B212" s="5"/>
      <c r="C212" s="5"/>
      <c r="D212" s="5"/>
      <c r="E212" s="5"/>
      <c r="F212" s="5"/>
      <c r="G212" s="5"/>
      <c r="H212" s="5"/>
      <c r="I212" s="8"/>
      <c r="J212" s="25"/>
      <c r="K212" s="5"/>
      <c r="L212" s="5"/>
      <c r="M212" s="5"/>
      <c r="N212" s="5"/>
      <c r="O212" s="5"/>
      <c r="P212" s="16"/>
      <c r="Q212" s="12"/>
      <c r="R212" s="5"/>
      <c r="S212" s="5"/>
      <c r="T212" s="25"/>
      <c r="U212" s="5"/>
      <c r="V212" s="5"/>
      <c r="W212" s="5"/>
      <c r="X212" s="5"/>
      <c r="Y212" s="14"/>
      <c r="Z212" s="48"/>
      <c r="AA212"/>
      <c r="AB212"/>
    </row>
    <row r="213" spans="2:28" x14ac:dyDescent="0.25">
      <c r="B213" s="5"/>
      <c r="C213" s="5"/>
      <c r="D213" s="5"/>
      <c r="E213" s="5"/>
      <c r="F213" s="5"/>
      <c r="G213" s="5"/>
      <c r="H213" s="5"/>
      <c r="I213" s="8"/>
      <c r="J213" s="25"/>
      <c r="K213" s="5"/>
      <c r="L213" s="5"/>
      <c r="M213" s="5"/>
      <c r="N213" s="5"/>
      <c r="O213" s="5"/>
      <c r="P213" s="16"/>
      <c r="Q213" s="12"/>
      <c r="R213" s="5"/>
      <c r="S213" s="5"/>
      <c r="T213" s="25"/>
      <c r="U213" s="5"/>
      <c r="V213" s="5"/>
      <c r="W213" s="5"/>
      <c r="X213" s="5"/>
      <c r="Y213" s="14"/>
      <c r="Z213" s="48"/>
      <c r="AA213"/>
      <c r="AB213"/>
    </row>
    <row r="214" spans="2:28" x14ac:dyDescent="0.25">
      <c r="B214" s="5"/>
      <c r="C214" s="5"/>
      <c r="D214" s="5"/>
      <c r="E214" s="5"/>
      <c r="F214" s="5"/>
      <c r="G214" s="5"/>
      <c r="H214" s="5"/>
      <c r="I214" s="8"/>
      <c r="J214" s="25"/>
      <c r="K214" s="5"/>
      <c r="L214" s="5"/>
      <c r="M214" s="5"/>
      <c r="N214" s="5"/>
      <c r="O214" s="5"/>
      <c r="P214" s="16"/>
      <c r="Q214" s="12"/>
      <c r="R214" s="5"/>
      <c r="S214" s="5"/>
      <c r="T214" s="25"/>
      <c r="U214" s="5"/>
      <c r="V214" s="5"/>
      <c r="W214" s="5"/>
      <c r="X214" s="5"/>
      <c r="Y214" s="14"/>
      <c r="Z214" s="48"/>
      <c r="AA214"/>
      <c r="AB214"/>
    </row>
    <row r="215" spans="2:28" x14ac:dyDescent="0.25">
      <c r="B215" s="5"/>
      <c r="C215" s="5"/>
      <c r="D215" s="5"/>
      <c r="E215" s="5"/>
      <c r="F215" s="5"/>
      <c r="G215" s="5"/>
      <c r="H215" s="5"/>
      <c r="I215" s="8"/>
      <c r="J215" s="25"/>
      <c r="K215" s="5"/>
      <c r="L215" s="5"/>
      <c r="M215" s="5"/>
      <c r="N215" s="5"/>
      <c r="O215" s="5"/>
      <c r="P215" s="16"/>
      <c r="Q215" s="12"/>
      <c r="R215" s="5"/>
      <c r="S215" s="5"/>
      <c r="T215" s="25"/>
      <c r="U215" s="5"/>
      <c r="V215" s="5"/>
      <c r="W215" s="5"/>
      <c r="X215" s="5"/>
      <c r="Y215" s="14"/>
      <c r="Z215" s="48"/>
      <c r="AA215"/>
      <c r="AB215"/>
    </row>
    <row r="216" spans="2:28" x14ac:dyDescent="0.25">
      <c r="B216" s="5"/>
      <c r="C216" s="5"/>
      <c r="D216" s="5"/>
      <c r="E216" s="5"/>
      <c r="F216" s="5"/>
      <c r="G216" s="5"/>
      <c r="H216" s="5"/>
      <c r="I216" s="8"/>
      <c r="J216" s="25"/>
      <c r="K216" s="5"/>
      <c r="L216" s="5"/>
      <c r="M216" s="5"/>
      <c r="N216" s="5"/>
      <c r="O216" s="5"/>
      <c r="P216" s="16"/>
      <c r="Q216" s="12"/>
      <c r="R216" s="5"/>
      <c r="S216" s="5"/>
      <c r="T216" s="25"/>
      <c r="U216" s="5"/>
      <c r="V216" s="5"/>
      <c r="W216" s="5"/>
      <c r="X216" s="5"/>
      <c r="Y216" s="14"/>
      <c r="Z216" s="48"/>
      <c r="AA216"/>
      <c r="AB216"/>
    </row>
    <row r="217" spans="2:28" x14ac:dyDescent="0.25">
      <c r="B217" s="5"/>
      <c r="C217" s="5"/>
      <c r="D217" s="5"/>
      <c r="E217" s="5"/>
      <c r="F217" s="5"/>
      <c r="G217" s="5"/>
      <c r="H217" s="5"/>
      <c r="I217" s="8"/>
      <c r="J217" s="25"/>
      <c r="K217" s="5"/>
      <c r="L217" s="5"/>
      <c r="M217" s="5"/>
      <c r="N217" s="5"/>
      <c r="O217" s="5"/>
      <c r="P217" s="16"/>
      <c r="Q217" s="12"/>
      <c r="R217" s="5"/>
      <c r="S217" s="5"/>
      <c r="T217" s="25"/>
      <c r="U217" s="5"/>
      <c r="V217" s="5"/>
      <c r="W217" s="5"/>
      <c r="X217" s="5"/>
      <c r="Y217" s="14"/>
      <c r="Z217" s="48"/>
      <c r="AA217"/>
      <c r="AB217"/>
    </row>
    <row r="218" spans="2:28" x14ac:dyDescent="0.25">
      <c r="B218" s="5"/>
      <c r="C218" s="5"/>
      <c r="D218" s="5"/>
      <c r="E218" s="5"/>
      <c r="F218" s="5"/>
      <c r="G218" s="5"/>
      <c r="H218" s="5"/>
      <c r="I218" s="8"/>
      <c r="J218" s="25"/>
      <c r="K218" s="5"/>
      <c r="L218" s="5"/>
      <c r="M218" s="5"/>
      <c r="N218" s="5"/>
      <c r="O218" s="5"/>
      <c r="P218" s="16"/>
      <c r="Q218" s="12"/>
      <c r="R218" s="5"/>
      <c r="S218" s="5"/>
      <c r="T218" s="25"/>
      <c r="U218" s="5"/>
      <c r="V218" s="5"/>
      <c r="W218" s="5"/>
      <c r="X218" s="5"/>
      <c r="Y218" s="14"/>
      <c r="Z218" s="48"/>
      <c r="AA218"/>
      <c r="AB218"/>
    </row>
    <row r="219" spans="2:28" x14ac:dyDescent="0.25">
      <c r="B219" s="5"/>
      <c r="C219" s="5"/>
      <c r="D219" s="5"/>
      <c r="E219" s="5"/>
      <c r="F219" s="5"/>
      <c r="G219" s="5"/>
      <c r="H219" s="5"/>
      <c r="I219" s="8"/>
      <c r="J219" s="25"/>
      <c r="K219" s="5"/>
      <c r="L219" s="5"/>
      <c r="M219" s="5"/>
      <c r="N219" s="5"/>
      <c r="O219" s="5"/>
      <c r="P219" s="16"/>
      <c r="Q219" s="12"/>
      <c r="R219" s="5"/>
      <c r="S219" s="5"/>
      <c r="T219" s="25"/>
      <c r="U219" s="5"/>
      <c r="V219" s="5"/>
      <c r="W219" s="5"/>
      <c r="X219" s="5"/>
      <c r="Y219" s="14"/>
      <c r="Z219" s="48"/>
      <c r="AA219"/>
      <c r="AB219"/>
    </row>
    <row r="220" spans="2:28" x14ac:dyDescent="0.25">
      <c r="B220" s="5"/>
      <c r="C220" s="5"/>
      <c r="D220" s="5"/>
      <c r="E220" s="5"/>
      <c r="F220" s="5"/>
      <c r="G220" s="5"/>
      <c r="H220" s="5"/>
      <c r="I220" s="8"/>
      <c r="J220" s="25"/>
      <c r="K220" s="5"/>
      <c r="L220" s="5"/>
      <c r="M220" s="5"/>
      <c r="N220" s="5"/>
      <c r="O220" s="5"/>
      <c r="P220" s="16"/>
      <c r="Q220" s="12"/>
      <c r="R220" s="5"/>
      <c r="S220" s="5"/>
      <c r="T220" s="25"/>
      <c r="U220" s="5"/>
      <c r="V220" s="5"/>
      <c r="W220" s="5"/>
      <c r="X220" s="5"/>
      <c r="Y220" s="14"/>
      <c r="Z220" s="48"/>
      <c r="AA220"/>
      <c r="AB220"/>
    </row>
    <row r="221" spans="2:28" x14ac:dyDescent="0.25">
      <c r="B221" s="5"/>
      <c r="C221" s="5"/>
      <c r="D221" s="5"/>
      <c r="E221" s="5"/>
      <c r="F221" s="5"/>
      <c r="G221" s="5"/>
      <c r="H221" s="5"/>
      <c r="I221" s="8"/>
      <c r="J221" s="25"/>
      <c r="K221" s="5"/>
      <c r="L221" s="5"/>
      <c r="M221" s="5"/>
      <c r="N221" s="5"/>
      <c r="O221" s="5"/>
      <c r="P221" s="16"/>
      <c r="Q221" s="12"/>
      <c r="R221" s="5"/>
      <c r="S221" s="5"/>
      <c r="T221" s="25"/>
      <c r="U221" s="5"/>
      <c r="V221" s="5"/>
      <c r="W221" s="5"/>
      <c r="X221" s="5"/>
      <c r="Y221" s="14"/>
      <c r="Z221" s="48"/>
      <c r="AA221"/>
      <c r="AB221"/>
    </row>
    <row r="222" spans="2:28" x14ac:dyDescent="0.25">
      <c r="B222" s="5"/>
      <c r="C222" s="5"/>
      <c r="D222" s="5"/>
      <c r="E222" s="5"/>
      <c r="F222" s="5"/>
      <c r="G222" s="5"/>
      <c r="H222" s="5"/>
      <c r="I222" s="8"/>
      <c r="J222" s="25"/>
      <c r="K222" s="5"/>
      <c r="L222" s="5"/>
      <c r="M222" s="5"/>
      <c r="N222" s="5"/>
      <c r="O222" s="5"/>
      <c r="P222" s="16"/>
      <c r="Q222" s="12"/>
      <c r="R222" s="5"/>
      <c r="S222" s="5"/>
      <c r="T222" s="25"/>
      <c r="U222" s="5"/>
      <c r="V222" s="5"/>
      <c r="W222" s="5"/>
      <c r="X222" s="5"/>
      <c r="Y222" s="14"/>
      <c r="Z222" s="48"/>
      <c r="AA222"/>
      <c r="AB222"/>
    </row>
    <row r="223" spans="2:28" x14ac:dyDescent="0.25">
      <c r="B223" s="5"/>
      <c r="C223" s="5"/>
      <c r="D223" s="5"/>
      <c r="E223" s="5"/>
      <c r="F223" s="5"/>
      <c r="G223" s="5"/>
      <c r="H223" s="5"/>
      <c r="I223" s="8"/>
      <c r="J223" s="25"/>
      <c r="K223" s="5"/>
      <c r="L223" s="5"/>
      <c r="M223" s="5"/>
      <c r="N223" s="5"/>
      <c r="O223" s="5"/>
      <c r="P223" s="16"/>
      <c r="Q223" s="12"/>
      <c r="R223" s="5"/>
      <c r="S223" s="5"/>
      <c r="T223" s="25"/>
      <c r="U223" s="5"/>
      <c r="V223" s="5"/>
      <c r="W223" s="5"/>
      <c r="X223" s="5"/>
      <c r="Y223" s="14"/>
      <c r="Z223" s="48"/>
      <c r="AA223"/>
      <c r="AB223"/>
    </row>
    <row r="224" spans="2:28" x14ac:dyDescent="0.25">
      <c r="B224" s="5"/>
      <c r="C224" s="5"/>
      <c r="D224" s="5"/>
      <c r="E224" s="5"/>
      <c r="F224" s="5"/>
      <c r="G224" s="5"/>
      <c r="H224" s="5"/>
      <c r="I224" s="8"/>
      <c r="J224" s="25"/>
      <c r="K224" s="5"/>
      <c r="L224" s="5"/>
      <c r="M224" s="5"/>
      <c r="N224" s="5"/>
      <c r="O224" s="5"/>
      <c r="P224" s="16"/>
      <c r="Q224" s="12"/>
      <c r="R224" s="5"/>
      <c r="S224" s="5"/>
      <c r="T224" s="25"/>
      <c r="U224" s="5"/>
      <c r="V224" s="5"/>
      <c r="W224" s="5"/>
      <c r="X224" s="5"/>
      <c r="Y224" s="14"/>
      <c r="Z224" s="48"/>
      <c r="AA224"/>
      <c r="AB224"/>
    </row>
    <row r="225" spans="2:28" x14ac:dyDescent="0.25">
      <c r="B225" s="5"/>
      <c r="C225" s="5"/>
      <c r="D225" s="5"/>
      <c r="E225" s="5"/>
      <c r="F225" s="5"/>
      <c r="G225" s="5"/>
      <c r="H225" s="5"/>
      <c r="I225" s="8"/>
      <c r="J225" s="25"/>
      <c r="K225" s="5"/>
      <c r="L225" s="5"/>
      <c r="M225" s="5"/>
      <c r="N225" s="5"/>
      <c r="O225" s="5"/>
      <c r="P225" s="16"/>
      <c r="Q225" s="12"/>
      <c r="R225" s="5"/>
      <c r="S225" s="5"/>
      <c r="T225" s="25"/>
      <c r="U225" s="5"/>
      <c r="V225" s="5"/>
      <c r="W225" s="5"/>
      <c r="X225" s="5"/>
      <c r="Y225" s="14"/>
      <c r="Z225" s="48"/>
      <c r="AA225"/>
      <c r="AB225"/>
    </row>
    <row r="226" spans="2:28" x14ac:dyDescent="0.25">
      <c r="B226" s="5"/>
      <c r="C226" s="5"/>
      <c r="D226" s="5"/>
      <c r="E226" s="5"/>
      <c r="F226" s="5"/>
      <c r="G226" s="5"/>
      <c r="H226" s="5"/>
      <c r="I226" s="8"/>
      <c r="J226" s="25"/>
      <c r="K226" s="5"/>
      <c r="L226" s="5"/>
      <c r="M226" s="5"/>
      <c r="N226" s="5"/>
      <c r="O226" s="5"/>
      <c r="P226" s="16"/>
      <c r="Q226" s="12"/>
      <c r="R226" s="5"/>
      <c r="S226" s="5"/>
      <c r="T226" s="25"/>
      <c r="U226" s="5"/>
      <c r="V226" s="5"/>
      <c r="W226" s="5"/>
      <c r="X226" s="5"/>
      <c r="Y226" s="14"/>
      <c r="Z226" s="48"/>
      <c r="AA226"/>
      <c r="AB226"/>
    </row>
    <row r="227" spans="2:28" x14ac:dyDescent="0.25">
      <c r="B227" s="5"/>
      <c r="C227" s="5"/>
      <c r="D227" s="5"/>
      <c r="E227" s="5"/>
      <c r="F227" s="5"/>
      <c r="G227" s="5"/>
      <c r="H227" s="5"/>
      <c r="I227" s="8"/>
      <c r="J227" s="25"/>
      <c r="K227" s="5"/>
      <c r="L227" s="5"/>
      <c r="M227" s="5"/>
      <c r="N227" s="5"/>
      <c r="O227" s="5"/>
      <c r="P227" s="16"/>
      <c r="Q227" s="12"/>
      <c r="R227" s="5"/>
      <c r="S227" s="5"/>
      <c r="T227" s="25"/>
      <c r="U227" s="5"/>
      <c r="V227" s="5"/>
      <c r="W227" s="5"/>
      <c r="X227" s="5"/>
      <c r="Y227" s="14"/>
      <c r="Z227" s="48"/>
      <c r="AA227"/>
      <c r="AB227"/>
    </row>
    <row r="228" spans="2:28" x14ac:dyDescent="0.25">
      <c r="B228" s="5"/>
      <c r="C228" s="5"/>
      <c r="D228" s="5"/>
      <c r="E228" s="5"/>
      <c r="F228" s="5"/>
      <c r="G228" s="5"/>
      <c r="H228" s="5"/>
      <c r="I228" s="8"/>
      <c r="J228" s="25"/>
      <c r="K228" s="5"/>
      <c r="L228" s="5"/>
      <c r="M228" s="5"/>
      <c r="N228" s="5"/>
      <c r="O228" s="5"/>
      <c r="P228" s="16"/>
      <c r="Q228" s="12"/>
      <c r="R228" s="5"/>
      <c r="S228" s="5"/>
      <c r="T228" s="25"/>
      <c r="U228" s="5"/>
      <c r="V228" s="5"/>
      <c r="W228" s="5"/>
      <c r="X228" s="5"/>
      <c r="Y228" s="14"/>
      <c r="Z228" s="48"/>
      <c r="AA228"/>
      <c r="AB228"/>
    </row>
    <row r="229" spans="2:28" x14ac:dyDescent="0.25">
      <c r="B229" s="5"/>
      <c r="C229" s="5"/>
      <c r="D229" s="5"/>
      <c r="E229" s="5"/>
      <c r="F229" s="5"/>
      <c r="G229" s="5"/>
      <c r="H229" s="5"/>
      <c r="I229" s="8"/>
      <c r="J229" s="25"/>
      <c r="K229" s="5"/>
      <c r="L229" s="5"/>
      <c r="M229" s="5"/>
      <c r="N229" s="5"/>
      <c r="O229" s="5"/>
      <c r="P229" s="16"/>
      <c r="Q229" s="12"/>
      <c r="R229" s="5"/>
      <c r="S229" s="5"/>
      <c r="T229" s="25"/>
      <c r="U229" s="5"/>
      <c r="V229" s="5"/>
      <c r="W229" s="5"/>
      <c r="X229" s="5"/>
      <c r="Y229" s="14"/>
      <c r="Z229" s="48"/>
      <c r="AA229"/>
      <c r="AB229"/>
    </row>
    <row r="230" spans="2:28" x14ac:dyDescent="0.25">
      <c r="B230" s="5"/>
      <c r="C230" s="5"/>
      <c r="D230" s="5"/>
      <c r="E230" s="5"/>
      <c r="F230" s="5"/>
      <c r="G230" s="5"/>
      <c r="H230" s="5"/>
      <c r="I230" s="8"/>
      <c r="J230" s="25"/>
      <c r="K230" s="5"/>
      <c r="L230" s="5"/>
      <c r="M230" s="5"/>
      <c r="N230" s="5"/>
      <c r="O230" s="5"/>
      <c r="P230" s="16"/>
      <c r="Q230" s="12"/>
      <c r="R230" s="5"/>
      <c r="S230" s="5"/>
      <c r="T230" s="25"/>
      <c r="U230" s="5"/>
      <c r="V230" s="5"/>
      <c r="W230" s="5"/>
      <c r="X230" s="5"/>
      <c r="Y230" s="14"/>
      <c r="Z230" s="48"/>
      <c r="AA230"/>
      <c r="AB230"/>
    </row>
    <row r="231" spans="2:28" x14ac:dyDescent="0.25">
      <c r="B231" s="5"/>
      <c r="C231" s="5"/>
      <c r="D231" s="5"/>
      <c r="E231" s="5"/>
      <c r="F231" s="5"/>
      <c r="G231" s="5"/>
      <c r="H231" s="5"/>
      <c r="I231" s="8"/>
      <c r="J231" s="25"/>
      <c r="K231" s="5"/>
      <c r="L231" s="5"/>
      <c r="M231" s="5"/>
      <c r="N231" s="5"/>
      <c r="O231" s="5"/>
      <c r="P231" s="16"/>
      <c r="Q231" s="12"/>
      <c r="R231" s="5"/>
      <c r="S231" s="5"/>
      <c r="T231" s="25"/>
      <c r="U231" s="5"/>
      <c r="V231" s="5"/>
      <c r="W231" s="5"/>
      <c r="X231" s="5"/>
      <c r="Y231" s="14"/>
      <c r="Z231" s="48"/>
      <c r="AA231"/>
      <c r="AB231"/>
    </row>
    <row r="232" spans="2:28" x14ac:dyDescent="0.25">
      <c r="B232" s="5"/>
      <c r="C232" s="5"/>
      <c r="D232" s="5"/>
      <c r="E232" s="5"/>
      <c r="F232" s="5"/>
      <c r="G232" s="5"/>
      <c r="H232" s="5"/>
      <c r="I232" s="8"/>
      <c r="J232" s="25"/>
      <c r="K232" s="5"/>
      <c r="L232" s="5"/>
      <c r="M232" s="5"/>
      <c r="N232" s="5"/>
      <c r="O232" s="5"/>
      <c r="P232" s="16"/>
      <c r="Q232" s="12"/>
      <c r="R232" s="5"/>
      <c r="S232" s="5"/>
      <c r="T232" s="25"/>
      <c r="U232" s="5"/>
      <c r="V232" s="5"/>
      <c r="W232" s="5"/>
      <c r="X232" s="5"/>
      <c r="Y232" s="14"/>
      <c r="Z232" s="48"/>
      <c r="AA232"/>
      <c r="AB232"/>
    </row>
    <row r="233" spans="2:28" x14ac:dyDescent="0.25">
      <c r="B233" s="5"/>
      <c r="C233" s="5"/>
      <c r="D233" s="5"/>
      <c r="E233" s="5"/>
      <c r="F233" s="5"/>
      <c r="G233" s="5"/>
      <c r="H233" s="5"/>
      <c r="I233" s="8"/>
      <c r="J233" s="25"/>
      <c r="K233" s="5"/>
      <c r="L233" s="5"/>
      <c r="M233" s="5"/>
      <c r="N233" s="5"/>
      <c r="O233" s="5"/>
      <c r="P233" s="16"/>
      <c r="Q233" s="12"/>
      <c r="R233" s="5"/>
      <c r="S233" s="5"/>
      <c r="T233" s="25"/>
      <c r="U233" s="5"/>
      <c r="V233" s="5"/>
      <c r="W233" s="5"/>
      <c r="X233" s="5"/>
      <c r="Y233" s="14"/>
      <c r="Z233" s="48"/>
      <c r="AA233"/>
      <c r="AB233"/>
    </row>
    <row r="234" spans="2:28" x14ac:dyDescent="0.25">
      <c r="B234" s="5"/>
      <c r="C234" s="5"/>
      <c r="D234" s="5"/>
      <c r="E234" s="5"/>
      <c r="F234" s="5"/>
      <c r="G234" s="5"/>
      <c r="H234" s="5"/>
      <c r="I234" s="8"/>
      <c r="J234" s="25"/>
      <c r="K234" s="5"/>
      <c r="L234" s="5"/>
      <c r="M234" s="5"/>
      <c r="N234" s="5"/>
      <c r="O234" s="5"/>
      <c r="P234" s="16"/>
      <c r="Q234" s="12"/>
      <c r="R234" s="5"/>
      <c r="S234" s="5"/>
      <c r="T234" s="25"/>
      <c r="U234" s="5"/>
      <c r="V234" s="5"/>
      <c r="W234" s="5"/>
      <c r="X234" s="5"/>
      <c r="Y234" s="14"/>
      <c r="Z234" s="48"/>
      <c r="AA234"/>
      <c r="AB234"/>
    </row>
    <row r="235" spans="2:28" x14ac:dyDescent="0.25">
      <c r="B235" s="5"/>
      <c r="C235" s="5"/>
      <c r="D235" s="5"/>
      <c r="E235" s="5"/>
      <c r="F235" s="5"/>
      <c r="G235" s="5"/>
      <c r="H235" s="5"/>
      <c r="I235" s="8"/>
      <c r="J235" s="25"/>
      <c r="K235" s="5"/>
      <c r="L235" s="5"/>
      <c r="M235" s="5"/>
      <c r="N235" s="5"/>
      <c r="O235" s="5"/>
      <c r="P235" s="16"/>
      <c r="Q235" s="12"/>
      <c r="R235" s="5"/>
      <c r="S235" s="5"/>
      <c r="T235" s="25"/>
      <c r="U235" s="5"/>
      <c r="V235" s="5"/>
      <c r="W235" s="5"/>
      <c r="X235" s="5"/>
      <c r="Y235" s="14"/>
      <c r="Z235" s="48"/>
      <c r="AA235"/>
      <c r="AB235"/>
    </row>
    <row r="236" spans="2:28" x14ac:dyDescent="0.25">
      <c r="B236" s="5"/>
      <c r="C236" s="5"/>
      <c r="D236" s="5"/>
      <c r="E236" s="5"/>
      <c r="F236" s="5"/>
      <c r="G236" s="5"/>
      <c r="H236" s="5"/>
      <c r="I236" s="8"/>
      <c r="J236" s="25"/>
      <c r="K236" s="5"/>
      <c r="L236" s="5"/>
      <c r="M236" s="5"/>
      <c r="N236" s="5"/>
      <c r="O236" s="5"/>
      <c r="P236" s="16"/>
      <c r="Q236" s="12"/>
      <c r="R236" s="5"/>
      <c r="S236" s="5"/>
      <c r="T236" s="25"/>
      <c r="U236" s="5"/>
      <c r="V236" s="5"/>
      <c r="W236" s="5"/>
      <c r="X236" s="5"/>
      <c r="Y236" s="14"/>
      <c r="Z236" s="48"/>
      <c r="AA236"/>
      <c r="AB236"/>
    </row>
    <row r="237" spans="2:28" x14ac:dyDescent="0.25">
      <c r="B237" s="5"/>
      <c r="C237" s="5"/>
      <c r="D237" s="5"/>
      <c r="E237" s="5"/>
      <c r="F237" s="5"/>
      <c r="G237" s="5"/>
      <c r="H237" s="5"/>
      <c r="I237" s="8"/>
      <c r="J237" s="25"/>
      <c r="K237" s="5"/>
      <c r="L237" s="5"/>
      <c r="M237" s="5"/>
      <c r="N237" s="5"/>
      <c r="O237" s="5"/>
      <c r="P237" s="16"/>
      <c r="Q237" s="12"/>
      <c r="R237" s="5"/>
      <c r="S237" s="5"/>
      <c r="T237" s="25"/>
      <c r="U237" s="5"/>
      <c r="V237" s="5"/>
      <c r="W237" s="5"/>
      <c r="X237" s="5"/>
      <c r="Y237" s="14"/>
      <c r="Z237" s="48"/>
      <c r="AA237"/>
      <c r="AB237"/>
    </row>
    <row r="238" spans="2:28" x14ac:dyDescent="0.25">
      <c r="B238" s="5"/>
      <c r="C238" s="5"/>
      <c r="D238" s="5"/>
      <c r="E238" s="5"/>
      <c r="F238" s="5"/>
      <c r="G238" s="5"/>
      <c r="H238" s="5"/>
      <c r="I238" s="8"/>
      <c r="J238" s="25"/>
      <c r="K238" s="5"/>
      <c r="L238" s="5"/>
      <c r="M238" s="5"/>
      <c r="N238" s="5"/>
      <c r="O238" s="5"/>
      <c r="P238" s="16"/>
      <c r="Q238" s="12"/>
      <c r="R238" s="5"/>
      <c r="S238" s="5"/>
      <c r="T238" s="25"/>
      <c r="U238" s="5"/>
      <c r="V238" s="5"/>
      <c r="W238" s="5"/>
      <c r="X238" s="5"/>
      <c r="Y238" s="14"/>
      <c r="Z238" s="48"/>
      <c r="AA238"/>
      <c r="AB238"/>
    </row>
    <row r="239" spans="2:28" x14ac:dyDescent="0.25">
      <c r="B239" s="5"/>
      <c r="C239" s="5"/>
      <c r="D239" s="5"/>
      <c r="E239" s="5"/>
      <c r="F239" s="5"/>
      <c r="G239" s="5"/>
      <c r="H239" s="5"/>
      <c r="I239" s="8"/>
      <c r="J239" s="25"/>
      <c r="K239" s="5"/>
      <c r="L239" s="5"/>
      <c r="M239" s="5"/>
      <c r="N239" s="5"/>
      <c r="O239" s="5"/>
      <c r="P239" s="16"/>
      <c r="Q239" s="12"/>
      <c r="R239" s="5"/>
      <c r="S239" s="5"/>
      <c r="T239" s="25"/>
      <c r="U239" s="5"/>
      <c r="V239" s="5"/>
      <c r="W239" s="5"/>
      <c r="X239" s="5"/>
      <c r="Y239" s="14"/>
      <c r="Z239" s="48"/>
      <c r="AA239"/>
      <c r="AB239"/>
    </row>
    <row r="240" spans="2:28" x14ac:dyDescent="0.25">
      <c r="B240" s="5"/>
      <c r="C240" s="5"/>
      <c r="D240" s="5"/>
      <c r="E240" s="5"/>
      <c r="F240" s="5"/>
      <c r="G240" s="5"/>
      <c r="H240" s="5"/>
      <c r="I240" s="8"/>
      <c r="J240" s="25"/>
      <c r="K240" s="5"/>
      <c r="L240" s="5"/>
      <c r="M240" s="5"/>
      <c r="N240" s="5"/>
      <c r="O240" s="5"/>
      <c r="P240" s="16"/>
      <c r="Q240" s="12"/>
      <c r="R240" s="5"/>
      <c r="S240" s="5"/>
      <c r="T240" s="25"/>
      <c r="U240" s="5"/>
      <c r="V240" s="5"/>
      <c r="W240" s="5"/>
      <c r="X240" s="5"/>
      <c r="Y240" s="14"/>
      <c r="Z240" s="48"/>
      <c r="AA240"/>
      <c r="AB240"/>
    </row>
    <row r="241" spans="2:28" x14ac:dyDescent="0.25">
      <c r="B241" s="5"/>
      <c r="C241" s="5"/>
      <c r="D241" s="5"/>
      <c r="E241" s="5"/>
      <c r="F241" s="5"/>
      <c r="G241" s="5"/>
      <c r="H241" s="5"/>
      <c r="I241" s="8"/>
      <c r="J241" s="25"/>
      <c r="K241" s="5"/>
      <c r="L241" s="5"/>
      <c r="M241" s="5"/>
      <c r="N241" s="5"/>
      <c r="O241" s="5"/>
      <c r="P241" s="16"/>
      <c r="Q241" s="12"/>
      <c r="R241" s="5"/>
      <c r="S241" s="5"/>
      <c r="T241" s="25"/>
      <c r="U241" s="5"/>
      <c r="V241" s="5"/>
      <c r="W241" s="5"/>
      <c r="X241" s="5"/>
      <c r="Y241" s="14"/>
      <c r="Z241" s="48"/>
      <c r="AA241"/>
      <c r="AB241"/>
    </row>
    <row r="242" spans="2:28" x14ac:dyDescent="0.25">
      <c r="B242" s="5"/>
      <c r="C242" s="5"/>
      <c r="D242" s="5"/>
      <c r="E242" s="5"/>
      <c r="F242" s="5"/>
      <c r="G242" s="5"/>
      <c r="H242" s="5"/>
      <c r="I242" s="8"/>
      <c r="J242" s="25"/>
      <c r="K242" s="5"/>
      <c r="L242" s="5"/>
      <c r="M242" s="5"/>
      <c r="N242" s="5"/>
      <c r="O242" s="5"/>
      <c r="P242" s="16"/>
      <c r="Q242" s="12"/>
      <c r="R242" s="5"/>
      <c r="S242" s="5"/>
      <c r="T242" s="25"/>
      <c r="U242" s="5"/>
      <c r="V242" s="5"/>
      <c r="W242" s="5"/>
      <c r="X242" s="5"/>
      <c r="Y242" s="14"/>
      <c r="Z242" s="48"/>
      <c r="AA242"/>
      <c r="AB242"/>
    </row>
    <row r="243" spans="2:28" x14ac:dyDescent="0.25">
      <c r="B243" s="5"/>
      <c r="C243" s="5"/>
      <c r="D243" s="5"/>
      <c r="E243" s="5"/>
      <c r="F243" s="5"/>
      <c r="G243" s="5"/>
      <c r="H243" s="5"/>
      <c r="I243" s="8"/>
      <c r="J243" s="25"/>
      <c r="K243" s="5"/>
      <c r="L243" s="5"/>
      <c r="M243" s="5"/>
      <c r="N243" s="5"/>
      <c r="O243" s="5"/>
      <c r="P243" s="18"/>
      <c r="Q243" s="8"/>
      <c r="R243" s="5"/>
      <c r="S243" s="5"/>
      <c r="T243" s="25"/>
      <c r="U243" s="5"/>
      <c r="V243" s="5"/>
      <c r="W243" s="5"/>
      <c r="X243" s="5"/>
      <c r="Y243" s="14"/>
      <c r="Z243" s="48"/>
      <c r="AA243"/>
      <c r="AB243"/>
    </row>
    <row r="244" spans="2:28" x14ac:dyDescent="0.25">
      <c r="B244" s="5"/>
      <c r="C244" s="5"/>
      <c r="D244" s="5"/>
      <c r="E244" s="5"/>
      <c r="F244" s="5"/>
      <c r="G244" s="5"/>
      <c r="H244" s="5"/>
      <c r="I244" s="8"/>
      <c r="J244" s="25"/>
      <c r="K244" s="5"/>
      <c r="L244" s="5"/>
      <c r="M244" s="5"/>
      <c r="N244" s="5"/>
      <c r="O244" s="5"/>
      <c r="P244" s="18"/>
      <c r="Q244" s="8"/>
      <c r="R244" s="5"/>
      <c r="S244" s="5"/>
      <c r="T244" s="25"/>
      <c r="U244" s="5"/>
      <c r="V244" s="5"/>
      <c r="W244" s="5"/>
      <c r="X244" s="5"/>
      <c r="Y244" s="14"/>
      <c r="Z244" s="48"/>
      <c r="AA244"/>
      <c r="AB244"/>
    </row>
    <row r="245" spans="2:28" x14ac:dyDescent="0.25">
      <c r="B245" s="5"/>
      <c r="C245" s="5"/>
      <c r="D245" s="5"/>
      <c r="E245" s="5"/>
      <c r="F245" s="5"/>
      <c r="G245" s="5"/>
      <c r="H245" s="5"/>
      <c r="I245" s="8"/>
      <c r="J245" s="25"/>
      <c r="K245" s="5"/>
      <c r="L245" s="5"/>
      <c r="M245" s="5"/>
      <c r="N245" s="5"/>
      <c r="O245" s="5"/>
      <c r="P245" s="18"/>
      <c r="Q245" s="8"/>
      <c r="R245" s="5"/>
      <c r="S245" s="5"/>
      <c r="T245" s="25"/>
      <c r="U245" s="5"/>
      <c r="V245" s="5"/>
      <c r="W245" s="5"/>
      <c r="X245" s="5"/>
      <c r="Y245" s="14"/>
      <c r="Z245" s="48"/>
      <c r="AA245"/>
      <c r="AB245"/>
    </row>
    <row r="246" spans="2:28" x14ac:dyDescent="0.25">
      <c r="B246" s="5"/>
      <c r="C246" s="5"/>
      <c r="D246" s="5"/>
      <c r="E246" s="5"/>
      <c r="F246" s="5"/>
      <c r="G246" s="5"/>
      <c r="H246" s="5"/>
      <c r="I246" s="8"/>
      <c r="J246" s="25"/>
      <c r="K246" s="5"/>
      <c r="L246" s="5"/>
      <c r="M246" s="5"/>
      <c r="N246" s="5"/>
      <c r="O246" s="5"/>
      <c r="P246" s="18"/>
      <c r="Q246" s="8"/>
      <c r="R246" s="5"/>
      <c r="S246" s="5"/>
      <c r="T246" s="25"/>
      <c r="U246" s="5"/>
      <c r="V246" s="5"/>
      <c r="W246" s="5"/>
      <c r="X246" s="5"/>
      <c r="Y246" s="14"/>
      <c r="Z246" s="48"/>
      <c r="AA246"/>
      <c r="AB246"/>
    </row>
    <row r="247" spans="2:28" x14ac:dyDescent="0.25">
      <c r="B247" s="5"/>
      <c r="C247" s="5"/>
      <c r="D247" s="5"/>
      <c r="E247" s="5"/>
      <c r="F247" s="5"/>
      <c r="G247" s="5"/>
      <c r="H247" s="5"/>
      <c r="I247" s="8"/>
      <c r="J247" s="25"/>
      <c r="K247" s="5"/>
      <c r="L247" s="5"/>
      <c r="M247" s="5"/>
      <c r="N247" s="5"/>
      <c r="O247" s="5"/>
      <c r="P247" s="18"/>
      <c r="Q247" s="8"/>
      <c r="R247" s="5"/>
      <c r="S247" s="5"/>
      <c r="T247" s="25"/>
      <c r="U247" s="5"/>
      <c r="V247" s="5"/>
      <c r="W247" s="5"/>
      <c r="X247" s="5"/>
      <c r="Y247" s="14"/>
      <c r="Z247" s="48"/>
      <c r="AA247"/>
      <c r="AB247"/>
    </row>
    <row r="248" spans="2:28" x14ac:dyDescent="0.25">
      <c r="B248" s="5"/>
      <c r="C248" s="5"/>
      <c r="D248" s="5"/>
      <c r="E248" s="5"/>
      <c r="F248" s="5"/>
      <c r="G248" s="5"/>
      <c r="H248" s="5"/>
      <c r="I248" s="8"/>
      <c r="J248" s="25"/>
      <c r="K248" s="5"/>
      <c r="L248" s="5"/>
      <c r="M248" s="5"/>
      <c r="N248" s="5"/>
      <c r="O248" s="5"/>
      <c r="P248" s="18"/>
      <c r="Q248" s="8"/>
      <c r="R248" s="5"/>
      <c r="S248" s="5"/>
      <c r="T248" s="25"/>
      <c r="U248" s="5"/>
      <c r="V248" s="5"/>
      <c r="W248" s="5"/>
      <c r="X248" s="5"/>
      <c r="Y248" s="14"/>
      <c r="Z248" s="48"/>
      <c r="AA248"/>
      <c r="AB248"/>
    </row>
    <row r="249" spans="2:28" x14ac:dyDescent="0.25">
      <c r="B249" s="5"/>
      <c r="C249" s="5"/>
      <c r="D249" s="5"/>
      <c r="E249" s="5"/>
      <c r="F249" s="5"/>
      <c r="G249" s="5"/>
      <c r="H249" s="5"/>
      <c r="I249" s="8"/>
      <c r="J249" s="25"/>
      <c r="K249" s="5"/>
      <c r="L249" s="5"/>
      <c r="M249" s="5"/>
      <c r="N249" s="5"/>
      <c r="O249" s="5"/>
      <c r="P249" s="18"/>
      <c r="Q249" s="8"/>
      <c r="R249" s="5"/>
      <c r="S249" s="5"/>
      <c r="T249" s="25"/>
      <c r="U249" s="5"/>
      <c r="V249" s="5"/>
      <c r="W249" s="5"/>
      <c r="X249" s="5"/>
      <c r="Y249" s="14"/>
      <c r="Z249" s="48"/>
      <c r="AA249"/>
      <c r="AB249"/>
    </row>
    <row r="250" spans="2:28" x14ac:dyDescent="0.25">
      <c r="B250" s="5"/>
      <c r="C250" s="5"/>
      <c r="D250" s="5"/>
      <c r="E250" s="5"/>
      <c r="F250" s="5"/>
      <c r="G250" s="5"/>
      <c r="H250" s="5"/>
      <c r="I250" s="8"/>
      <c r="J250" s="25"/>
      <c r="K250" s="5"/>
      <c r="L250" s="5"/>
      <c r="M250" s="5"/>
      <c r="N250" s="5"/>
      <c r="O250" s="5"/>
      <c r="P250" s="18"/>
      <c r="Q250" s="8"/>
      <c r="R250" s="5"/>
      <c r="S250" s="5"/>
      <c r="T250" s="25"/>
      <c r="U250" s="5"/>
      <c r="V250" s="5"/>
      <c r="W250" s="5"/>
      <c r="X250" s="5"/>
      <c r="Y250" s="14"/>
      <c r="Z250" s="48"/>
      <c r="AA250"/>
      <c r="AB250"/>
    </row>
    <row r="251" spans="2:28" x14ac:dyDescent="0.25">
      <c r="B251" s="5"/>
      <c r="C251" s="5"/>
      <c r="D251" s="5"/>
      <c r="E251" s="5"/>
      <c r="F251" s="5"/>
      <c r="G251" s="5"/>
      <c r="H251" s="5"/>
      <c r="I251" s="8"/>
      <c r="J251" s="25"/>
      <c r="K251" s="5"/>
      <c r="L251" s="5"/>
      <c r="M251" s="5"/>
      <c r="N251" s="5"/>
      <c r="O251" s="5"/>
      <c r="P251" s="18"/>
      <c r="Q251" s="8"/>
      <c r="R251" s="5"/>
      <c r="S251" s="5"/>
      <c r="T251" s="25"/>
      <c r="U251" s="5"/>
      <c r="V251" s="5"/>
      <c r="W251" s="5"/>
      <c r="X251" s="5"/>
      <c r="Y251" s="14"/>
      <c r="Z251" s="48"/>
      <c r="AA251"/>
      <c r="AB251"/>
    </row>
    <row r="252" spans="2:28" x14ac:dyDescent="0.25">
      <c r="B252" s="5"/>
      <c r="C252" s="5"/>
      <c r="D252" s="5"/>
      <c r="E252" s="5"/>
      <c r="F252" s="5"/>
      <c r="G252" s="5"/>
      <c r="H252" s="5"/>
      <c r="I252" s="8"/>
      <c r="J252" s="25"/>
      <c r="K252" s="5"/>
      <c r="L252" s="5"/>
      <c r="M252" s="5"/>
      <c r="N252" s="5"/>
      <c r="O252" s="5"/>
      <c r="P252" s="18"/>
      <c r="Q252" s="8"/>
      <c r="R252" s="5"/>
      <c r="S252" s="5"/>
      <c r="T252" s="25"/>
      <c r="U252" s="5"/>
      <c r="V252" s="5"/>
      <c r="W252" s="5"/>
      <c r="X252" s="5"/>
      <c r="Y252" s="14"/>
      <c r="Z252" s="48"/>
      <c r="AA252"/>
      <c r="AB252"/>
    </row>
    <row r="253" spans="2:28" x14ac:dyDescent="0.25">
      <c r="B253" s="5"/>
      <c r="C253" s="5"/>
      <c r="D253" s="5"/>
      <c r="E253" s="5"/>
      <c r="F253" s="5"/>
      <c r="G253" s="5"/>
      <c r="H253" s="5"/>
      <c r="I253" s="8"/>
      <c r="J253" s="25"/>
      <c r="K253" s="5"/>
      <c r="L253" s="5"/>
      <c r="M253" s="5"/>
      <c r="N253" s="5"/>
      <c r="O253" s="5"/>
      <c r="P253" s="18"/>
      <c r="Q253" s="8"/>
      <c r="R253" s="5"/>
      <c r="S253" s="5"/>
      <c r="T253" s="25"/>
      <c r="U253" s="5"/>
      <c r="V253" s="5"/>
      <c r="W253" s="5"/>
      <c r="X253" s="5"/>
      <c r="Y253" s="14"/>
      <c r="Z253" s="48"/>
      <c r="AA253"/>
      <c r="AB253"/>
    </row>
    <row r="254" spans="2:28" x14ac:dyDescent="0.25">
      <c r="B254" s="5"/>
      <c r="C254" s="5"/>
      <c r="D254" s="5"/>
      <c r="E254" s="5"/>
      <c r="F254" s="5"/>
      <c r="G254" s="5"/>
      <c r="H254" s="5"/>
      <c r="I254" s="8"/>
      <c r="J254" s="25"/>
      <c r="K254" s="5"/>
      <c r="L254" s="5"/>
      <c r="M254" s="5"/>
      <c r="N254" s="5"/>
      <c r="O254" s="5"/>
      <c r="P254" s="18"/>
      <c r="Q254" s="8"/>
      <c r="R254" s="5"/>
      <c r="S254" s="5"/>
      <c r="T254" s="25"/>
      <c r="U254" s="5"/>
      <c r="V254" s="5"/>
      <c r="W254" s="5"/>
      <c r="X254" s="5"/>
      <c r="Y254" s="14"/>
      <c r="Z254" s="48"/>
      <c r="AA254"/>
      <c r="AB254"/>
    </row>
    <row r="255" spans="2:28" x14ac:dyDescent="0.25">
      <c r="B255" s="5"/>
      <c r="C255" s="5"/>
      <c r="D255" s="5"/>
      <c r="E255" s="5"/>
      <c r="F255" s="5"/>
      <c r="G255" s="5"/>
      <c r="H255" s="5"/>
      <c r="I255" s="8"/>
      <c r="J255" s="25"/>
      <c r="K255" s="5"/>
      <c r="L255" s="5"/>
      <c r="M255" s="5"/>
      <c r="N255" s="5"/>
      <c r="O255" s="5"/>
      <c r="P255" s="18"/>
      <c r="Q255" s="8"/>
      <c r="R255" s="5"/>
      <c r="S255" s="5"/>
      <c r="T255" s="25"/>
      <c r="U255" s="5"/>
      <c r="V255" s="5"/>
      <c r="W255" s="5"/>
      <c r="X255" s="5"/>
      <c r="Y255" s="14"/>
      <c r="Z255" s="48"/>
      <c r="AA255"/>
      <c r="AB255"/>
    </row>
    <row r="256" spans="2:28" x14ac:dyDescent="0.25">
      <c r="B256" s="5"/>
      <c r="C256" s="5"/>
      <c r="D256" s="5"/>
      <c r="E256" s="5"/>
      <c r="F256" s="5"/>
      <c r="G256" s="5"/>
      <c r="H256" s="5"/>
      <c r="I256" s="8"/>
      <c r="J256" s="25"/>
      <c r="K256" s="5"/>
      <c r="L256" s="5"/>
      <c r="M256" s="5"/>
      <c r="N256" s="5"/>
      <c r="O256" s="5"/>
      <c r="P256" s="18"/>
      <c r="Q256" s="8"/>
      <c r="R256" s="5"/>
      <c r="S256" s="5"/>
      <c r="T256" s="25"/>
      <c r="U256" s="5"/>
      <c r="V256" s="5"/>
      <c r="W256" s="5"/>
      <c r="X256" s="5"/>
      <c r="Y256" s="14"/>
      <c r="Z256" s="48"/>
      <c r="AA256"/>
      <c r="AB256"/>
    </row>
    <row r="257" spans="2:28" x14ac:dyDescent="0.25">
      <c r="B257" s="5"/>
      <c r="C257" s="5"/>
      <c r="D257" s="5"/>
      <c r="E257" s="5"/>
      <c r="F257" s="5"/>
      <c r="G257" s="5"/>
      <c r="H257" s="5"/>
      <c r="I257" s="8"/>
      <c r="J257" s="25"/>
      <c r="K257" s="5"/>
      <c r="L257" s="5"/>
      <c r="M257" s="5"/>
      <c r="N257" s="5"/>
      <c r="O257" s="5"/>
      <c r="P257" s="18"/>
      <c r="Q257" s="8"/>
      <c r="R257" s="5"/>
      <c r="S257" s="5"/>
      <c r="T257" s="25"/>
      <c r="U257" s="5"/>
      <c r="V257" s="5"/>
      <c r="W257" s="5"/>
      <c r="X257" s="5"/>
      <c r="Y257" s="14"/>
      <c r="Z257" s="48"/>
      <c r="AA257"/>
      <c r="AB257"/>
    </row>
    <row r="258" spans="2:28" x14ac:dyDescent="0.25">
      <c r="B258" s="5"/>
      <c r="C258" s="5"/>
      <c r="D258" s="5"/>
      <c r="E258" s="5"/>
      <c r="F258" s="5"/>
      <c r="G258" s="5"/>
      <c r="H258" s="5"/>
      <c r="I258" s="8"/>
      <c r="J258" s="25"/>
      <c r="K258" s="5"/>
      <c r="L258" s="5"/>
      <c r="M258" s="5"/>
      <c r="N258" s="5"/>
      <c r="O258" s="5"/>
      <c r="P258" s="18"/>
      <c r="Q258" s="8"/>
      <c r="R258" s="5"/>
      <c r="S258" s="5"/>
      <c r="T258" s="25"/>
      <c r="U258" s="5"/>
      <c r="V258" s="5"/>
      <c r="W258" s="5"/>
      <c r="X258" s="5"/>
      <c r="Y258" s="14"/>
      <c r="Z258" s="48"/>
      <c r="AA258"/>
      <c r="AB258"/>
    </row>
    <row r="259" spans="2:28" x14ac:dyDescent="0.25">
      <c r="B259" s="5"/>
      <c r="C259" s="5"/>
      <c r="D259" s="5"/>
      <c r="E259" s="5"/>
      <c r="F259" s="5"/>
      <c r="G259" s="5"/>
      <c r="H259" s="5"/>
      <c r="I259" s="8"/>
      <c r="J259" s="25"/>
      <c r="K259" s="5"/>
      <c r="L259" s="5"/>
      <c r="M259" s="5"/>
      <c r="N259" s="5"/>
      <c r="O259" s="5"/>
      <c r="P259" s="18"/>
      <c r="Q259" s="8"/>
      <c r="R259" s="5"/>
      <c r="S259" s="5"/>
      <c r="T259" s="25"/>
      <c r="U259" s="5"/>
      <c r="V259" s="5"/>
      <c r="W259" s="5"/>
      <c r="X259" s="5"/>
      <c r="Y259" s="14"/>
      <c r="Z259" s="48"/>
      <c r="AA259"/>
      <c r="AB259"/>
    </row>
    <row r="260" spans="2:28" x14ac:dyDescent="0.25">
      <c r="B260" s="5"/>
      <c r="C260" s="5"/>
      <c r="D260" s="5"/>
      <c r="E260" s="5"/>
      <c r="F260" s="5"/>
      <c r="G260" s="5"/>
      <c r="H260" s="5"/>
      <c r="I260" s="8"/>
      <c r="J260" s="25"/>
      <c r="K260" s="5"/>
      <c r="L260" s="5"/>
      <c r="M260" s="5"/>
      <c r="N260" s="5"/>
      <c r="O260" s="5"/>
      <c r="P260" s="18"/>
      <c r="Q260" s="8"/>
      <c r="R260" s="5"/>
      <c r="S260" s="5"/>
      <c r="T260" s="25"/>
      <c r="U260" s="5"/>
      <c r="V260" s="5"/>
      <c r="W260" s="5"/>
      <c r="X260" s="5"/>
      <c r="Y260" s="14"/>
      <c r="Z260" s="48"/>
      <c r="AA260"/>
      <c r="AB260"/>
    </row>
    <row r="261" spans="2:28" x14ac:dyDescent="0.25">
      <c r="B261" s="5"/>
      <c r="C261" s="5"/>
      <c r="D261" s="5"/>
      <c r="E261" s="5"/>
      <c r="F261" s="5"/>
      <c r="G261" s="5"/>
      <c r="H261" s="5"/>
      <c r="I261" s="8"/>
      <c r="J261" s="25"/>
      <c r="K261" s="5"/>
      <c r="L261" s="5"/>
      <c r="M261" s="5"/>
      <c r="N261" s="5"/>
      <c r="O261" s="5"/>
      <c r="P261" s="18"/>
      <c r="Q261" s="8"/>
      <c r="R261" s="5"/>
      <c r="S261" s="5"/>
      <c r="T261" s="25"/>
      <c r="U261" s="5"/>
      <c r="V261" s="5"/>
      <c r="W261" s="5"/>
      <c r="X261" s="5"/>
      <c r="Y261" s="14"/>
      <c r="Z261" s="48"/>
      <c r="AA261"/>
      <c r="AB261"/>
    </row>
    <row r="262" spans="2:28" x14ac:dyDescent="0.25">
      <c r="B262" s="5"/>
      <c r="C262" s="5"/>
      <c r="D262" s="5"/>
      <c r="E262" s="5"/>
      <c r="F262" s="5"/>
      <c r="G262" s="5"/>
      <c r="H262" s="5"/>
      <c r="I262" s="8"/>
      <c r="J262" s="25"/>
      <c r="K262" s="5"/>
      <c r="L262" s="5"/>
      <c r="M262" s="5"/>
      <c r="N262" s="5"/>
      <c r="O262" s="5"/>
      <c r="P262" s="18"/>
      <c r="Q262" s="8"/>
      <c r="R262" s="5"/>
      <c r="S262" s="5"/>
      <c r="T262" s="25"/>
      <c r="U262" s="5"/>
      <c r="V262" s="5"/>
      <c r="W262" s="5"/>
      <c r="X262" s="5"/>
      <c r="Y262" s="14"/>
      <c r="Z262" s="48"/>
      <c r="AA262"/>
      <c r="AB262"/>
    </row>
    <row r="263" spans="2:28" x14ac:dyDescent="0.25">
      <c r="B263" s="5"/>
      <c r="C263" s="5"/>
      <c r="D263" s="5"/>
      <c r="E263" s="5"/>
      <c r="F263" s="5"/>
      <c r="G263" s="5"/>
      <c r="H263" s="5"/>
      <c r="I263" s="8"/>
      <c r="J263" s="25"/>
      <c r="K263" s="5"/>
      <c r="L263" s="5"/>
      <c r="M263" s="5"/>
      <c r="N263" s="5"/>
      <c r="O263" s="5"/>
      <c r="P263" s="18"/>
      <c r="Q263" s="8"/>
      <c r="R263" s="5"/>
      <c r="S263" s="5"/>
      <c r="T263" s="25"/>
      <c r="U263" s="5"/>
      <c r="V263" s="5"/>
      <c r="W263" s="5"/>
      <c r="X263" s="5"/>
      <c r="Y263" s="14"/>
      <c r="Z263" s="48"/>
      <c r="AA263"/>
      <c r="AB263"/>
    </row>
    <row r="264" spans="2:28" x14ac:dyDescent="0.25">
      <c r="B264" s="5"/>
      <c r="C264" s="5"/>
      <c r="D264" s="5"/>
      <c r="E264" s="5"/>
      <c r="F264" s="5"/>
      <c r="G264" s="5"/>
      <c r="H264" s="5"/>
      <c r="I264" s="8"/>
      <c r="J264" s="25"/>
      <c r="K264" s="5"/>
      <c r="L264" s="5"/>
      <c r="M264" s="5"/>
      <c r="N264" s="5"/>
      <c r="O264" s="5"/>
      <c r="P264" s="18"/>
      <c r="Q264" s="8"/>
      <c r="R264" s="5"/>
      <c r="S264" s="5"/>
      <c r="T264" s="25"/>
      <c r="U264" s="5"/>
      <c r="V264" s="5"/>
      <c r="W264" s="5"/>
      <c r="X264" s="5"/>
      <c r="Y264" s="14"/>
      <c r="Z264" s="48"/>
      <c r="AA264"/>
      <c r="AB264"/>
    </row>
    <row r="265" spans="2:28" x14ac:dyDescent="0.25">
      <c r="B265" s="5"/>
      <c r="C265" s="5"/>
      <c r="D265" s="5"/>
      <c r="E265" s="5"/>
      <c r="F265" s="5"/>
      <c r="G265" s="5"/>
      <c r="H265" s="5"/>
      <c r="I265" s="8"/>
      <c r="J265" s="25"/>
      <c r="K265" s="5"/>
      <c r="L265" s="5"/>
      <c r="M265" s="5"/>
      <c r="N265" s="5"/>
      <c r="O265" s="5"/>
      <c r="P265" s="18"/>
      <c r="Q265" s="8"/>
      <c r="R265" s="5"/>
      <c r="S265" s="5"/>
      <c r="T265" s="25"/>
      <c r="U265" s="5"/>
      <c r="V265" s="5"/>
      <c r="W265" s="5"/>
      <c r="X265" s="5"/>
      <c r="Y265" s="14"/>
      <c r="Z265" s="48"/>
      <c r="AA265"/>
      <c r="AB265"/>
    </row>
    <row r="266" spans="2:28" x14ac:dyDescent="0.25">
      <c r="B266" s="5"/>
      <c r="C266" s="5"/>
      <c r="D266" s="5"/>
      <c r="E266" s="5"/>
      <c r="F266" s="5"/>
      <c r="G266" s="5"/>
      <c r="H266" s="5"/>
      <c r="I266" s="8"/>
      <c r="J266" s="25"/>
      <c r="K266" s="5"/>
      <c r="L266" s="5"/>
      <c r="M266" s="5"/>
      <c r="N266" s="5"/>
      <c r="O266" s="5"/>
      <c r="P266" s="18"/>
      <c r="Q266" s="8"/>
      <c r="R266" s="5"/>
      <c r="S266" s="5"/>
      <c r="T266" s="25"/>
      <c r="U266" s="5"/>
      <c r="V266" s="5"/>
      <c r="W266" s="5"/>
      <c r="X266" s="5"/>
      <c r="Y266" s="14"/>
      <c r="Z266" s="48"/>
      <c r="AA266"/>
      <c r="AB266"/>
    </row>
    <row r="267" spans="2:28" x14ac:dyDescent="0.25">
      <c r="B267" s="5"/>
      <c r="C267" s="5"/>
      <c r="D267" s="5"/>
      <c r="E267" s="5"/>
      <c r="F267" s="5"/>
      <c r="G267" s="5"/>
      <c r="H267" s="5"/>
      <c r="I267" s="8"/>
      <c r="J267" s="25"/>
      <c r="K267" s="5"/>
      <c r="L267" s="5"/>
      <c r="M267" s="5"/>
      <c r="N267" s="5"/>
      <c r="O267" s="5"/>
      <c r="P267" s="18"/>
      <c r="Q267" s="8"/>
      <c r="R267" s="5"/>
      <c r="S267" s="5"/>
      <c r="T267" s="25"/>
      <c r="U267" s="5"/>
      <c r="V267" s="5"/>
      <c r="W267" s="5"/>
      <c r="X267" s="5"/>
      <c r="Y267" s="14"/>
      <c r="Z267" s="48"/>
      <c r="AA267"/>
      <c r="AB267"/>
    </row>
    <row r="268" spans="2:28" x14ac:dyDescent="0.25">
      <c r="B268" s="5"/>
      <c r="C268" s="5"/>
      <c r="D268" s="5"/>
      <c r="E268" s="5"/>
      <c r="F268" s="5"/>
      <c r="G268" s="5"/>
      <c r="H268" s="5"/>
      <c r="I268" s="8"/>
      <c r="J268" s="25"/>
      <c r="K268" s="5"/>
      <c r="L268" s="5"/>
      <c r="M268" s="5"/>
      <c r="N268" s="5"/>
      <c r="O268" s="5"/>
      <c r="P268" s="18"/>
      <c r="Q268" s="8"/>
      <c r="R268" s="5"/>
      <c r="S268" s="5"/>
      <c r="T268" s="25"/>
      <c r="U268" s="5"/>
      <c r="V268" s="5"/>
      <c r="W268" s="5"/>
      <c r="X268" s="5"/>
      <c r="Y268" s="14"/>
      <c r="Z268" s="48"/>
      <c r="AA268"/>
      <c r="AB268"/>
    </row>
    <row r="269" spans="2:28" x14ac:dyDescent="0.25">
      <c r="B269" s="5"/>
      <c r="C269" s="5"/>
      <c r="D269" s="5"/>
      <c r="E269" s="5"/>
      <c r="F269" s="5"/>
      <c r="G269" s="5"/>
      <c r="H269" s="5"/>
      <c r="I269" s="8"/>
      <c r="J269" s="25"/>
      <c r="K269" s="5"/>
      <c r="L269" s="5"/>
      <c r="M269" s="5"/>
      <c r="N269" s="5"/>
      <c r="O269" s="5"/>
      <c r="P269" s="18"/>
      <c r="Q269" s="8"/>
      <c r="R269" s="5"/>
      <c r="S269" s="5"/>
      <c r="T269" s="25"/>
      <c r="U269" s="5"/>
      <c r="V269" s="5"/>
      <c r="W269" s="5"/>
      <c r="X269" s="5"/>
      <c r="Y269" s="14"/>
      <c r="Z269" s="48"/>
      <c r="AA269"/>
      <c r="AB269"/>
    </row>
    <row r="270" spans="2:28" x14ac:dyDescent="0.25">
      <c r="B270" s="5"/>
      <c r="C270" s="5"/>
      <c r="D270" s="5"/>
      <c r="E270" s="5"/>
      <c r="F270" s="5"/>
      <c r="G270" s="5"/>
      <c r="H270" s="5"/>
      <c r="I270" s="8"/>
      <c r="J270" s="25"/>
      <c r="K270" s="5"/>
      <c r="L270" s="5"/>
      <c r="M270" s="5"/>
      <c r="N270" s="5"/>
      <c r="O270" s="5"/>
      <c r="P270" s="18"/>
      <c r="Q270" s="8"/>
      <c r="R270" s="5"/>
      <c r="S270" s="5"/>
      <c r="T270" s="25"/>
      <c r="U270" s="5"/>
      <c r="V270" s="5"/>
      <c r="W270" s="5"/>
      <c r="X270" s="5"/>
      <c r="Y270" s="14"/>
      <c r="Z270" s="48"/>
      <c r="AA270"/>
      <c r="AB270"/>
    </row>
    <row r="271" spans="2:28" x14ac:dyDescent="0.25">
      <c r="B271" s="5"/>
      <c r="C271" s="5"/>
      <c r="D271" s="5"/>
      <c r="E271" s="5"/>
      <c r="F271" s="5"/>
      <c r="G271" s="5"/>
      <c r="H271" s="5"/>
      <c r="I271" s="8"/>
      <c r="J271" s="25"/>
      <c r="K271" s="5"/>
      <c r="L271" s="5"/>
      <c r="M271" s="5"/>
      <c r="N271" s="5"/>
      <c r="O271" s="5"/>
      <c r="P271" s="18"/>
      <c r="Q271" s="8"/>
      <c r="R271" s="5"/>
      <c r="S271" s="5"/>
      <c r="T271" s="25"/>
      <c r="U271" s="5"/>
      <c r="V271" s="5"/>
      <c r="W271" s="5"/>
      <c r="X271" s="5"/>
      <c r="Y271" s="14"/>
      <c r="Z271" s="48"/>
      <c r="AA271"/>
      <c r="AB271"/>
    </row>
    <row r="272" spans="2:28" x14ac:dyDescent="0.25">
      <c r="B272" s="5"/>
      <c r="C272" s="5"/>
      <c r="D272" s="5"/>
      <c r="E272" s="5"/>
      <c r="F272" s="5"/>
      <c r="G272" s="5"/>
      <c r="H272" s="5"/>
      <c r="I272" s="8"/>
      <c r="J272" s="25"/>
      <c r="K272" s="5"/>
      <c r="L272" s="5"/>
      <c r="M272" s="5"/>
      <c r="N272" s="5"/>
      <c r="O272" s="5"/>
      <c r="P272" s="18"/>
      <c r="Q272" s="8"/>
      <c r="R272" s="5"/>
      <c r="S272" s="5"/>
      <c r="T272" s="25"/>
      <c r="U272" s="5"/>
      <c r="V272" s="5"/>
      <c r="W272" s="5"/>
      <c r="X272" s="5"/>
      <c r="Y272" s="14"/>
      <c r="Z272" s="48"/>
      <c r="AA272"/>
      <c r="AB272"/>
    </row>
    <row r="273" spans="2:28" x14ac:dyDescent="0.25">
      <c r="B273" s="5"/>
      <c r="C273" s="5"/>
      <c r="D273" s="5"/>
      <c r="E273" s="5"/>
      <c r="F273" s="5"/>
      <c r="G273" s="5"/>
      <c r="H273" s="5"/>
      <c r="I273" s="8"/>
      <c r="J273" s="25"/>
      <c r="K273" s="5"/>
      <c r="L273" s="5"/>
      <c r="M273" s="5"/>
      <c r="N273" s="5"/>
      <c r="O273" s="5"/>
      <c r="P273" s="18"/>
      <c r="Q273" s="8"/>
      <c r="R273" s="5"/>
      <c r="S273" s="5"/>
      <c r="T273" s="25"/>
      <c r="U273" s="5"/>
      <c r="V273" s="5"/>
      <c r="W273" s="5"/>
      <c r="X273" s="5"/>
      <c r="Y273" s="14"/>
      <c r="Z273" s="48"/>
      <c r="AA273"/>
      <c r="AB273"/>
    </row>
    <row r="274" spans="2:28" x14ac:dyDescent="0.25">
      <c r="B274" s="5"/>
      <c r="C274" s="5"/>
      <c r="D274" s="5"/>
      <c r="E274" s="5"/>
      <c r="F274" s="5"/>
      <c r="G274" s="5"/>
      <c r="H274" s="5"/>
      <c r="I274" s="8"/>
      <c r="J274" s="25"/>
      <c r="K274" s="5"/>
      <c r="L274" s="5"/>
      <c r="M274" s="5"/>
      <c r="N274" s="5"/>
      <c r="O274" s="5"/>
      <c r="P274" s="18"/>
      <c r="Q274" s="8"/>
      <c r="R274" s="5"/>
      <c r="S274" s="5"/>
      <c r="T274" s="25"/>
      <c r="U274" s="5"/>
      <c r="V274" s="5"/>
      <c r="W274" s="5"/>
      <c r="X274" s="5"/>
      <c r="Y274" s="14"/>
      <c r="Z274" s="48"/>
      <c r="AA274"/>
      <c r="AB274"/>
    </row>
    <row r="275" spans="2:28" x14ac:dyDescent="0.25">
      <c r="B275" s="5"/>
      <c r="C275" s="5"/>
      <c r="D275" s="5"/>
      <c r="E275" s="5"/>
      <c r="F275" s="5"/>
      <c r="G275" s="5"/>
      <c r="H275" s="5"/>
      <c r="I275" s="8"/>
      <c r="J275" s="25"/>
      <c r="K275" s="5"/>
      <c r="L275" s="5"/>
      <c r="M275" s="5"/>
      <c r="N275" s="5"/>
      <c r="O275" s="5"/>
      <c r="P275" s="18"/>
      <c r="Q275" s="8"/>
      <c r="R275" s="5"/>
      <c r="S275" s="5"/>
      <c r="T275" s="25"/>
      <c r="U275" s="5"/>
      <c r="V275" s="5"/>
      <c r="W275" s="5"/>
      <c r="X275" s="5"/>
      <c r="Y275" s="14"/>
      <c r="Z275" s="48"/>
      <c r="AA275"/>
      <c r="AB275"/>
    </row>
    <row r="276" spans="2:28" x14ac:dyDescent="0.25">
      <c r="B276" s="5"/>
      <c r="C276" s="5"/>
      <c r="D276" s="5"/>
      <c r="E276" s="5"/>
      <c r="F276" s="5"/>
      <c r="G276" s="5"/>
      <c r="H276" s="5"/>
      <c r="I276" s="8"/>
      <c r="J276" s="25"/>
      <c r="K276" s="5"/>
      <c r="L276" s="5"/>
      <c r="M276" s="5"/>
      <c r="N276" s="5"/>
      <c r="O276" s="5"/>
      <c r="P276" s="18"/>
      <c r="Q276" s="8"/>
      <c r="R276" s="5"/>
      <c r="S276" s="5"/>
      <c r="T276" s="25"/>
      <c r="U276" s="5"/>
      <c r="V276" s="5"/>
      <c r="W276" s="5"/>
      <c r="X276" s="5"/>
      <c r="Y276" s="14"/>
      <c r="Z276" s="48"/>
      <c r="AA276"/>
      <c r="AB276"/>
    </row>
    <row r="277" spans="2:28" x14ac:dyDescent="0.25">
      <c r="B277" s="5"/>
      <c r="C277" s="5"/>
      <c r="D277" s="5"/>
      <c r="E277" s="5"/>
      <c r="F277" s="5"/>
      <c r="G277" s="5"/>
      <c r="H277" s="5"/>
      <c r="I277" s="8"/>
      <c r="J277" s="25"/>
      <c r="K277" s="5"/>
      <c r="L277" s="5"/>
      <c r="M277" s="5"/>
      <c r="N277" s="5"/>
      <c r="O277" s="5"/>
      <c r="P277" s="18"/>
      <c r="Q277" s="8"/>
      <c r="R277" s="5"/>
      <c r="S277" s="5"/>
      <c r="T277" s="25"/>
      <c r="U277" s="5"/>
      <c r="V277" s="5"/>
      <c r="W277" s="5"/>
      <c r="X277" s="5"/>
      <c r="Y277" s="14"/>
      <c r="Z277" s="48"/>
      <c r="AA277"/>
      <c r="AB277"/>
    </row>
    <row r="278" spans="2:28" x14ac:dyDescent="0.25">
      <c r="B278" s="5"/>
      <c r="C278" s="5"/>
      <c r="D278" s="5"/>
      <c r="E278" s="5"/>
      <c r="F278" s="5"/>
      <c r="G278" s="5"/>
      <c r="H278" s="5"/>
      <c r="I278" s="8"/>
      <c r="J278" s="25"/>
      <c r="K278" s="5"/>
      <c r="L278" s="5"/>
      <c r="M278" s="5"/>
      <c r="N278" s="5"/>
      <c r="O278" s="5"/>
      <c r="P278" s="18"/>
      <c r="Q278" s="8"/>
      <c r="R278" s="5"/>
      <c r="S278" s="5"/>
      <c r="T278" s="25"/>
      <c r="U278" s="5"/>
      <c r="V278" s="5"/>
      <c r="W278" s="5"/>
      <c r="X278" s="5"/>
      <c r="Y278" s="14"/>
      <c r="Z278" s="48"/>
      <c r="AA278"/>
      <c r="AB278"/>
    </row>
    <row r="279" spans="2:28" x14ac:dyDescent="0.25">
      <c r="B279" s="5"/>
      <c r="C279" s="5"/>
      <c r="D279" s="5"/>
      <c r="E279" s="5"/>
      <c r="F279" s="5"/>
      <c r="G279" s="5"/>
      <c r="H279" s="5"/>
      <c r="I279" s="8"/>
      <c r="J279" s="25"/>
      <c r="K279" s="5"/>
      <c r="L279" s="5"/>
      <c r="M279" s="5"/>
      <c r="N279" s="5"/>
      <c r="O279" s="5"/>
      <c r="P279" s="18"/>
      <c r="Q279" s="8"/>
      <c r="R279" s="5"/>
      <c r="S279" s="5"/>
      <c r="T279" s="25"/>
      <c r="U279" s="5"/>
      <c r="V279" s="5"/>
      <c r="W279" s="5"/>
      <c r="X279" s="5"/>
      <c r="Y279" s="14"/>
      <c r="Z279" s="48"/>
      <c r="AA279"/>
      <c r="AB279"/>
    </row>
    <row r="280" spans="2:28" x14ac:dyDescent="0.25">
      <c r="B280" s="5"/>
      <c r="C280" s="5"/>
      <c r="D280" s="5"/>
      <c r="E280" s="5"/>
      <c r="F280" s="5"/>
      <c r="G280" s="5"/>
      <c r="H280" s="5"/>
      <c r="I280" s="8"/>
      <c r="J280" s="25"/>
      <c r="K280" s="5"/>
      <c r="L280" s="5"/>
      <c r="M280" s="5"/>
      <c r="N280" s="5"/>
      <c r="O280" s="5"/>
      <c r="P280" s="18"/>
      <c r="Q280" s="8"/>
      <c r="R280" s="5"/>
      <c r="S280" s="5"/>
      <c r="T280" s="25"/>
      <c r="U280" s="5"/>
      <c r="V280" s="5"/>
      <c r="W280" s="5"/>
      <c r="X280" s="5"/>
      <c r="Y280" s="14"/>
      <c r="Z280" s="48"/>
      <c r="AA280"/>
      <c r="AB280"/>
    </row>
    <row r="281" spans="2:28" x14ac:dyDescent="0.25">
      <c r="B281" s="5"/>
      <c r="C281" s="5"/>
      <c r="D281" s="5"/>
      <c r="E281" s="5"/>
      <c r="F281" s="5"/>
      <c r="G281" s="5"/>
      <c r="H281" s="5"/>
      <c r="I281" s="8"/>
      <c r="J281" s="25"/>
      <c r="K281" s="5"/>
      <c r="L281" s="5"/>
      <c r="M281" s="5"/>
      <c r="N281" s="5"/>
      <c r="O281" s="5"/>
      <c r="P281" s="18"/>
      <c r="Q281" s="8"/>
      <c r="R281" s="5"/>
      <c r="S281" s="5"/>
      <c r="T281" s="25"/>
      <c r="U281" s="5"/>
      <c r="V281" s="5"/>
      <c r="W281" s="5"/>
      <c r="X281" s="5"/>
      <c r="Y281" s="14"/>
      <c r="Z281" s="48"/>
      <c r="AA281"/>
      <c r="AB281"/>
    </row>
    <row r="282" spans="2:28" x14ac:dyDescent="0.25">
      <c r="B282" s="5"/>
      <c r="C282" s="5"/>
      <c r="D282" s="5"/>
      <c r="E282" s="5"/>
      <c r="F282" s="5"/>
      <c r="G282" s="5"/>
      <c r="H282" s="5"/>
      <c r="I282" s="8"/>
      <c r="J282" s="25"/>
      <c r="K282" s="5"/>
      <c r="L282" s="5"/>
      <c r="M282" s="5"/>
      <c r="N282" s="5"/>
      <c r="O282" s="5"/>
      <c r="P282" s="18"/>
      <c r="Q282" s="8"/>
      <c r="R282" s="5"/>
      <c r="S282" s="5"/>
      <c r="T282" s="25"/>
      <c r="U282" s="5"/>
      <c r="V282" s="5"/>
      <c r="W282" s="5"/>
      <c r="X282" s="5"/>
      <c r="Y282" s="14"/>
      <c r="Z282" s="48"/>
      <c r="AA282"/>
      <c r="AB282"/>
    </row>
    <row r="283" spans="2:28" x14ac:dyDescent="0.25">
      <c r="B283" s="5"/>
      <c r="C283" s="5"/>
      <c r="D283" s="5"/>
      <c r="E283" s="5"/>
      <c r="F283" s="5"/>
      <c r="G283" s="5"/>
      <c r="H283" s="5"/>
      <c r="I283" s="8"/>
      <c r="J283" s="25"/>
      <c r="K283" s="5"/>
      <c r="L283" s="5"/>
      <c r="M283" s="5"/>
      <c r="N283" s="5"/>
      <c r="O283" s="5"/>
      <c r="P283" s="18"/>
      <c r="Q283" s="8"/>
      <c r="R283" s="5"/>
      <c r="S283" s="5"/>
      <c r="T283" s="25"/>
      <c r="U283" s="5"/>
      <c r="V283" s="5"/>
      <c r="W283" s="5"/>
      <c r="X283" s="5"/>
      <c r="Y283" s="14"/>
      <c r="Z283" s="48"/>
      <c r="AA283"/>
      <c r="AB283"/>
    </row>
    <row r="284" spans="2:28" x14ac:dyDescent="0.25">
      <c r="B284" s="5"/>
      <c r="C284" s="5"/>
      <c r="D284" s="5"/>
      <c r="E284" s="5"/>
      <c r="F284" s="5"/>
      <c r="G284" s="5"/>
      <c r="H284" s="5"/>
      <c r="I284" s="8"/>
      <c r="J284" s="25"/>
      <c r="K284" s="5"/>
      <c r="L284" s="5"/>
      <c r="M284" s="5"/>
      <c r="N284" s="5"/>
      <c r="O284" s="5"/>
      <c r="P284" s="18"/>
      <c r="Q284" s="8"/>
      <c r="R284" s="5"/>
      <c r="S284" s="5"/>
      <c r="T284" s="25"/>
      <c r="U284" s="5"/>
      <c r="V284" s="5"/>
      <c r="W284" s="5"/>
      <c r="X284" s="5"/>
      <c r="Y284" s="14"/>
      <c r="Z284" s="48"/>
      <c r="AA284"/>
      <c r="AB284"/>
    </row>
    <row r="285" spans="2:28" x14ac:dyDescent="0.25">
      <c r="B285" s="5"/>
      <c r="C285" s="5"/>
      <c r="D285" s="5"/>
      <c r="E285" s="5"/>
      <c r="F285" s="5"/>
      <c r="G285" s="5"/>
      <c r="H285" s="5"/>
      <c r="I285" s="8"/>
      <c r="J285" s="25"/>
      <c r="K285" s="5"/>
      <c r="L285" s="5"/>
      <c r="M285" s="5"/>
      <c r="N285" s="5"/>
      <c r="O285" s="5"/>
      <c r="P285" s="18"/>
      <c r="Q285" s="8"/>
      <c r="R285" s="5"/>
      <c r="S285" s="5"/>
      <c r="T285" s="25"/>
      <c r="U285" s="5"/>
      <c r="V285" s="5"/>
      <c r="W285" s="5"/>
      <c r="X285" s="5"/>
      <c r="Y285" s="14"/>
      <c r="Z285" s="48"/>
      <c r="AA285"/>
      <c r="AB285"/>
    </row>
    <row r="286" spans="2:28" x14ac:dyDescent="0.25">
      <c r="B286" s="5"/>
      <c r="C286" s="5"/>
      <c r="D286" s="5"/>
      <c r="E286" s="5"/>
      <c r="F286" s="5"/>
      <c r="G286" s="5"/>
      <c r="H286" s="5"/>
      <c r="I286" s="8"/>
      <c r="J286" s="25"/>
      <c r="K286" s="5"/>
      <c r="L286" s="5"/>
      <c r="M286" s="5"/>
      <c r="N286" s="5"/>
      <c r="O286" s="5"/>
      <c r="P286" s="18"/>
      <c r="Q286" s="8"/>
      <c r="R286" s="5"/>
      <c r="S286" s="5"/>
      <c r="T286" s="25"/>
      <c r="U286" s="5"/>
      <c r="V286" s="5"/>
      <c r="W286" s="5"/>
      <c r="X286" s="5"/>
      <c r="Y286" s="14"/>
      <c r="Z286" s="48"/>
      <c r="AA286"/>
      <c r="AB286"/>
    </row>
    <row r="287" spans="2:28" x14ac:dyDescent="0.25">
      <c r="B287" s="5"/>
      <c r="C287" s="5"/>
      <c r="D287" s="5"/>
      <c r="E287" s="5"/>
      <c r="F287" s="5"/>
      <c r="G287" s="5"/>
      <c r="H287" s="5"/>
      <c r="I287" s="8"/>
      <c r="J287" s="25"/>
      <c r="K287" s="5"/>
      <c r="L287" s="5"/>
      <c r="M287" s="5"/>
      <c r="N287" s="5"/>
      <c r="O287" s="5"/>
      <c r="P287" s="18"/>
      <c r="Q287" s="8"/>
      <c r="R287" s="5"/>
      <c r="S287" s="5"/>
      <c r="T287" s="25"/>
      <c r="U287" s="5"/>
      <c r="V287" s="5"/>
      <c r="W287" s="5"/>
      <c r="X287" s="5"/>
      <c r="Y287" s="14"/>
      <c r="Z287" s="48"/>
      <c r="AA287"/>
      <c r="AB287"/>
    </row>
    <row r="288" spans="2:28" x14ac:dyDescent="0.25">
      <c r="B288" s="5"/>
      <c r="C288" s="5"/>
      <c r="D288" s="5"/>
      <c r="E288" s="5"/>
      <c r="F288" s="5"/>
      <c r="G288" s="5"/>
      <c r="H288" s="5"/>
      <c r="I288" s="8"/>
      <c r="J288" s="25"/>
      <c r="K288" s="5"/>
      <c r="L288" s="5"/>
      <c r="M288" s="5"/>
      <c r="N288" s="5"/>
      <c r="O288" s="5"/>
      <c r="P288" s="18"/>
      <c r="Q288" s="8"/>
      <c r="R288" s="5"/>
      <c r="S288" s="5"/>
      <c r="T288" s="25"/>
      <c r="U288" s="5"/>
      <c r="V288" s="5"/>
      <c r="W288" s="5"/>
      <c r="X288" s="5"/>
      <c r="Y288" s="14"/>
      <c r="Z288" s="48"/>
      <c r="AA288"/>
      <c r="AB288"/>
    </row>
    <row r="289" spans="2:28" x14ac:dyDescent="0.25">
      <c r="B289" s="5"/>
      <c r="C289" s="5"/>
      <c r="D289" s="5"/>
      <c r="E289" s="5"/>
      <c r="F289" s="5"/>
      <c r="G289" s="5"/>
      <c r="H289" s="5"/>
      <c r="I289" s="8"/>
      <c r="J289" s="25"/>
      <c r="K289" s="5"/>
      <c r="L289" s="5"/>
      <c r="M289" s="5"/>
      <c r="N289" s="5"/>
      <c r="O289" s="5"/>
      <c r="P289" s="18"/>
      <c r="Q289" s="8"/>
      <c r="R289" s="5"/>
      <c r="S289" s="5"/>
      <c r="T289" s="25"/>
      <c r="U289" s="5"/>
      <c r="V289" s="5"/>
      <c r="W289" s="5"/>
      <c r="X289" s="5"/>
      <c r="Y289" s="14"/>
      <c r="Z289" s="48"/>
      <c r="AA289"/>
      <c r="AB289"/>
    </row>
    <row r="290" spans="2:28" x14ac:dyDescent="0.25">
      <c r="B290" s="5"/>
      <c r="C290" s="5"/>
      <c r="D290" s="5"/>
      <c r="E290" s="5"/>
      <c r="F290" s="5"/>
      <c r="G290" s="5"/>
      <c r="H290" s="5"/>
      <c r="I290" s="8"/>
      <c r="J290" s="25"/>
      <c r="K290" s="5"/>
      <c r="L290" s="5"/>
      <c r="M290" s="5"/>
      <c r="N290" s="5"/>
      <c r="O290" s="5"/>
      <c r="P290" s="18"/>
      <c r="Q290" s="8"/>
      <c r="R290" s="5"/>
      <c r="S290" s="5"/>
      <c r="T290" s="25"/>
      <c r="U290" s="5"/>
      <c r="V290" s="5"/>
      <c r="W290" s="5"/>
      <c r="X290" s="5"/>
      <c r="Y290" s="14"/>
      <c r="Z290" s="48"/>
      <c r="AA290"/>
      <c r="AB290"/>
    </row>
    <row r="291" spans="2:28" x14ac:dyDescent="0.25">
      <c r="B291" s="5"/>
      <c r="C291" s="5"/>
      <c r="D291" s="5"/>
      <c r="E291" s="5"/>
      <c r="F291" s="5"/>
      <c r="G291" s="5"/>
      <c r="H291" s="5"/>
      <c r="I291" s="8"/>
      <c r="J291" s="25"/>
      <c r="K291" s="5"/>
      <c r="L291" s="5"/>
      <c r="M291" s="5"/>
      <c r="N291" s="5"/>
      <c r="O291" s="5"/>
      <c r="P291" s="18"/>
      <c r="Q291" s="8"/>
      <c r="R291" s="5"/>
      <c r="S291" s="5"/>
      <c r="T291" s="25"/>
      <c r="U291" s="5"/>
      <c r="V291" s="5"/>
      <c r="W291" s="5"/>
      <c r="X291" s="5"/>
      <c r="Y291" s="14"/>
      <c r="Z291" s="48"/>
      <c r="AA291"/>
      <c r="AB291"/>
    </row>
    <row r="292" spans="2:28" x14ac:dyDescent="0.25">
      <c r="B292" s="5"/>
      <c r="C292" s="5"/>
      <c r="D292" s="5"/>
      <c r="E292" s="5"/>
      <c r="F292" s="5"/>
      <c r="G292" s="5"/>
      <c r="H292" s="5"/>
      <c r="I292" s="8"/>
      <c r="J292" s="25"/>
      <c r="K292" s="5"/>
      <c r="L292" s="5"/>
      <c r="M292" s="5"/>
      <c r="N292" s="5"/>
      <c r="O292" s="5"/>
      <c r="P292" s="18"/>
      <c r="Q292" s="8"/>
      <c r="R292" s="5"/>
      <c r="S292" s="5"/>
      <c r="T292" s="25"/>
      <c r="U292" s="5"/>
      <c r="V292" s="5"/>
      <c r="W292" s="5"/>
      <c r="X292" s="5"/>
      <c r="Y292" s="14"/>
      <c r="Z292" s="48"/>
      <c r="AA292"/>
      <c r="AB292"/>
    </row>
    <row r="293" spans="2:28" x14ac:dyDescent="0.25">
      <c r="B293" s="5"/>
      <c r="C293" s="5"/>
      <c r="D293" s="5"/>
      <c r="E293" s="5"/>
      <c r="F293" s="5"/>
      <c r="G293" s="5"/>
      <c r="H293" s="5"/>
      <c r="I293" s="8"/>
      <c r="J293" s="25"/>
      <c r="K293" s="5"/>
      <c r="L293" s="5"/>
      <c r="M293" s="5"/>
      <c r="N293" s="5"/>
      <c r="O293" s="5"/>
      <c r="P293" s="18"/>
      <c r="Q293" s="8"/>
      <c r="R293" s="5"/>
      <c r="S293" s="5"/>
      <c r="T293" s="25"/>
      <c r="U293" s="5"/>
      <c r="V293" s="5"/>
      <c r="W293" s="5"/>
      <c r="X293" s="5"/>
      <c r="Y293" s="14"/>
      <c r="Z293" s="48"/>
      <c r="AA293"/>
      <c r="AB293"/>
    </row>
    <row r="294" spans="2:28" x14ac:dyDescent="0.25">
      <c r="B294" s="5"/>
      <c r="C294" s="5"/>
      <c r="D294" s="5"/>
      <c r="E294" s="5"/>
      <c r="F294" s="5"/>
      <c r="G294" s="5"/>
      <c r="H294" s="5"/>
      <c r="I294" s="8"/>
      <c r="J294" s="25"/>
      <c r="K294" s="5"/>
      <c r="L294" s="5"/>
      <c r="M294" s="5"/>
      <c r="N294" s="5"/>
      <c r="O294" s="5"/>
      <c r="P294" s="18"/>
      <c r="Q294" s="8"/>
      <c r="R294" s="5"/>
      <c r="S294" s="5"/>
      <c r="T294" s="25"/>
      <c r="U294" s="5"/>
      <c r="V294" s="5"/>
      <c r="W294" s="5"/>
      <c r="X294" s="5"/>
      <c r="Y294" s="14"/>
      <c r="Z294" s="48"/>
      <c r="AA294"/>
      <c r="AB294"/>
    </row>
    <row r="295" spans="2:28" x14ac:dyDescent="0.25">
      <c r="B295" s="5"/>
      <c r="C295" s="5"/>
      <c r="D295" s="5"/>
      <c r="E295" s="5"/>
      <c r="F295" s="5"/>
      <c r="G295" s="5"/>
      <c r="H295" s="5"/>
      <c r="I295" s="8"/>
      <c r="J295" s="25"/>
      <c r="K295" s="5"/>
      <c r="L295" s="5"/>
      <c r="M295" s="5"/>
      <c r="N295" s="5"/>
      <c r="O295" s="5"/>
      <c r="P295" s="18"/>
      <c r="Q295" s="8"/>
      <c r="R295" s="5"/>
      <c r="S295" s="5"/>
      <c r="T295" s="25"/>
      <c r="U295" s="5"/>
      <c r="V295" s="5"/>
      <c r="W295" s="5"/>
      <c r="X295" s="5"/>
      <c r="Y295" s="14"/>
      <c r="Z295" s="48"/>
      <c r="AA295"/>
      <c r="AB295"/>
    </row>
    <row r="296" spans="2:28" x14ac:dyDescent="0.25">
      <c r="B296" s="5"/>
      <c r="C296" s="5"/>
      <c r="D296" s="5"/>
      <c r="E296" s="5"/>
      <c r="F296" s="5"/>
      <c r="G296" s="5"/>
      <c r="H296" s="5"/>
      <c r="I296" s="8"/>
      <c r="J296" s="25"/>
      <c r="K296" s="5"/>
      <c r="L296" s="5"/>
      <c r="M296" s="5"/>
      <c r="N296" s="5"/>
      <c r="O296" s="5"/>
      <c r="P296" s="18"/>
      <c r="Q296" s="8"/>
      <c r="R296" s="5"/>
      <c r="S296" s="5"/>
      <c r="T296" s="25"/>
      <c r="U296" s="5"/>
      <c r="V296" s="5"/>
      <c r="W296" s="5"/>
      <c r="X296" s="5"/>
      <c r="Y296" s="14"/>
      <c r="Z296" s="48"/>
      <c r="AA296"/>
      <c r="AB296"/>
    </row>
    <row r="297" spans="2:28" x14ac:dyDescent="0.25">
      <c r="B297" s="5"/>
      <c r="C297" s="5"/>
      <c r="D297" s="5"/>
      <c r="E297" s="5"/>
      <c r="F297" s="5"/>
      <c r="G297" s="5"/>
      <c r="H297" s="5"/>
      <c r="I297" s="8"/>
      <c r="J297" s="25"/>
      <c r="K297" s="5"/>
      <c r="L297" s="5"/>
      <c r="M297" s="5"/>
      <c r="N297" s="5"/>
      <c r="O297" s="5"/>
      <c r="P297" s="18"/>
      <c r="Q297" s="8"/>
      <c r="R297" s="5"/>
      <c r="S297" s="5"/>
      <c r="T297" s="25"/>
      <c r="U297" s="5"/>
      <c r="V297" s="5"/>
      <c r="W297" s="5"/>
      <c r="X297" s="5"/>
      <c r="Y297" s="14"/>
      <c r="Z297" s="48"/>
      <c r="AA297"/>
      <c r="AB297"/>
    </row>
    <row r="298" spans="2:28" x14ac:dyDescent="0.25">
      <c r="B298" s="5"/>
      <c r="C298" s="5"/>
      <c r="D298" s="5"/>
      <c r="E298" s="5"/>
      <c r="F298" s="5"/>
      <c r="G298" s="5"/>
      <c r="H298" s="5"/>
      <c r="I298" s="8"/>
      <c r="J298" s="25"/>
      <c r="K298" s="5"/>
      <c r="L298" s="5"/>
      <c r="M298" s="5"/>
      <c r="N298" s="5"/>
      <c r="O298" s="5"/>
      <c r="P298" s="18"/>
      <c r="Q298" s="8"/>
      <c r="R298" s="5"/>
      <c r="S298" s="5"/>
      <c r="T298" s="25"/>
      <c r="U298" s="5"/>
      <c r="V298" s="5"/>
      <c r="W298" s="5"/>
      <c r="X298" s="5"/>
      <c r="Y298" s="14"/>
      <c r="Z298" s="48"/>
      <c r="AA298"/>
      <c r="AB298"/>
    </row>
    <row r="299" spans="2:28" x14ac:dyDescent="0.25">
      <c r="B299" s="5"/>
      <c r="C299" s="5"/>
      <c r="D299" s="5"/>
      <c r="E299" s="5"/>
      <c r="F299" s="5"/>
      <c r="G299" s="5"/>
      <c r="H299" s="5"/>
      <c r="I299" s="8"/>
      <c r="J299" s="25"/>
      <c r="K299" s="5"/>
      <c r="L299" s="5"/>
      <c r="M299" s="5"/>
      <c r="N299" s="5"/>
      <c r="O299" s="5"/>
      <c r="P299" s="18"/>
      <c r="Q299" s="8"/>
      <c r="R299" s="5"/>
      <c r="S299" s="5"/>
      <c r="T299" s="25"/>
      <c r="U299" s="5"/>
      <c r="V299" s="5"/>
      <c r="W299" s="5"/>
      <c r="X299" s="5"/>
      <c r="Y299" s="14"/>
      <c r="Z299" s="48"/>
      <c r="AA299"/>
      <c r="AB299"/>
    </row>
    <row r="300" spans="2:28" x14ac:dyDescent="0.25">
      <c r="B300" s="5"/>
      <c r="C300" s="5"/>
      <c r="D300" s="5"/>
      <c r="E300" s="5"/>
      <c r="F300" s="5"/>
      <c r="G300" s="5"/>
      <c r="H300" s="5"/>
      <c r="I300" s="8"/>
      <c r="J300" s="25"/>
      <c r="K300" s="5"/>
      <c r="L300" s="5"/>
      <c r="M300" s="5"/>
      <c r="N300" s="5"/>
      <c r="O300" s="5"/>
      <c r="P300" s="18"/>
      <c r="Q300" s="8"/>
      <c r="R300" s="5"/>
      <c r="S300" s="5"/>
      <c r="T300" s="25"/>
      <c r="U300" s="5"/>
      <c r="V300" s="5"/>
      <c r="W300" s="5"/>
      <c r="X300" s="5"/>
      <c r="Y300" s="14"/>
      <c r="Z300" s="48"/>
      <c r="AA300"/>
      <c r="AB300"/>
    </row>
    <row r="301" spans="2:28" x14ac:dyDescent="0.25">
      <c r="B301" s="5"/>
      <c r="C301" s="5"/>
      <c r="D301" s="5"/>
      <c r="E301" s="5"/>
      <c r="F301" s="5"/>
      <c r="G301" s="5"/>
      <c r="H301" s="5"/>
      <c r="I301" s="8"/>
      <c r="J301" s="25"/>
      <c r="K301" s="5"/>
      <c r="L301" s="5"/>
      <c r="M301" s="5"/>
      <c r="N301" s="5"/>
      <c r="O301" s="5"/>
      <c r="P301" s="18"/>
      <c r="Q301" s="8"/>
      <c r="R301" s="5"/>
      <c r="S301" s="5"/>
      <c r="T301" s="25"/>
      <c r="U301" s="5"/>
      <c r="V301" s="5"/>
      <c r="W301" s="5"/>
      <c r="X301" s="5"/>
      <c r="Y301" s="14"/>
      <c r="Z301" s="48"/>
      <c r="AA301"/>
      <c r="AB301"/>
    </row>
    <row r="302" spans="2:28" x14ac:dyDescent="0.25">
      <c r="B302" s="5"/>
      <c r="C302" s="5"/>
      <c r="D302" s="5"/>
      <c r="E302" s="5"/>
      <c r="F302" s="5"/>
      <c r="G302" s="5"/>
      <c r="H302" s="5"/>
      <c r="I302" s="8"/>
      <c r="J302" s="25"/>
      <c r="K302" s="5"/>
      <c r="L302" s="5"/>
      <c r="M302" s="5"/>
      <c r="N302" s="5"/>
      <c r="O302" s="5"/>
      <c r="P302" s="18"/>
      <c r="Q302" s="8"/>
      <c r="R302" s="5"/>
      <c r="S302" s="5"/>
      <c r="T302" s="25"/>
      <c r="U302" s="5"/>
      <c r="V302" s="5"/>
      <c r="W302" s="5"/>
      <c r="X302" s="5"/>
      <c r="Y302" s="14"/>
      <c r="Z302" s="48"/>
      <c r="AA302"/>
      <c r="AB302"/>
    </row>
    <row r="303" spans="2:28" x14ac:dyDescent="0.25">
      <c r="B303" s="5"/>
      <c r="C303" s="5"/>
      <c r="D303" s="5"/>
      <c r="E303" s="5"/>
      <c r="F303" s="5"/>
      <c r="G303" s="5"/>
      <c r="H303" s="5"/>
      <c r="I303" s="8"/>
      <c r="J303" s="25"/>
      <c r="K303" s="5"/>
      <c r="L303" s="5"/>
      <c r="M303" s="5"/>
      <c r="N303" s="5"/>
      <c r="O303" s="5"/>
      <c r="P303" s="18"/>
      <c r="Q303" s="8"/>
      <c r="R303" s="5"/>
      <c r="S303" s="5"/>
      <c r="T303" s="25"/>
      <c r="U303" s="5"/>
      <c r="V303" s="5"/>
      <c r="W303" s="5"/>
      <c r="X303" s="5"/>
      <c r="Y303" s="14"/>
      <c r="Z303" s="48"/>
      <c r="AA303"/>
      <c r="AB303"/>
    </row>
    <row r="304" spans="2:28" x14ac:dyDescent="0.25">
      <c r="B304" s="5"/>
      <c r="C304" s="5"/>
      <c r="D304" s="5"/>
      <c r="E304" s="5"/>
      <c r="F304" s="5"/>
      <c r="G304" s="5"/>
      <c r="H304" s="5"/>
      <c r="I304" s="8"/>
      <c r="J304" s="25"/>
      <c r="K304" s="5"/>
      <c r="L304" s="5"/>
      <c r="M304" s="5"/>
      <c r="N304" s="5"/>
      <c r="O304" s="5"/>
      <c r="P304" s="18"/>
      <c r="Q304" s="8"/>
      <c r="R304" s="5"/>
      <c r="S304" s="5"/>
      <c r="T304" s="25"/>
      <c r="U304" s="5"/>
      <c r="V304" s="5"/>
      <c r="W304" s="5"/>
      <c r="X304" s="5"/>
      <c r="Y304" s="14"/>
      <c r="Z304" s="48"/>
      <c r="AA304"/>
      <c r="AB304"/>
    </row>
    <row r="305" spans="2:28" x14ac:dyDescent="0.25">
      <c r="B305" s="5"/>
      <c r="C305" s="5"/>
      <c r="D305" s="5"/>
      <c r="E305" s="5"/>
      <c r="F305" s="5"/>
      <c r="G305" s="5"/>
      <c r="H305" s="5"/>
      <c r="I305" s="8"/>
      <c r="J305" s="25"/>
      <c r="K305" s="5"/>
      <c r="L305" s="5"/>
      <c r="M305" s="5"/>
      <c r="N305" s="5"/>
      <c r="O305" s="5"/>
      <c r="P305" s="18"/>
      <c r="Q305" s="8"/>
      <c r="R305" s="5"/>
      <c r="S305" s="5"/>
      <c r="T305" s="25"/>
      <c r="U305" s="5"/>
      <c r="V305" s="5"/>
      <c r="W305" s="5"/>
      <c r="X305" s="5"/>
      <c r="Y305" s="14"/>
      <c r="Z305" s="48"/>
      <c r="AA305"/>
      <c r="AB305"/>
    </row>
    <row r="306" spans="2:28" x14ac:dyDescent="0.25">
      <c r="B306" s="5"/>
      <c r="C306" s="5"/>
      <c r="D306" s="5"/>
      <c r="E306" s="5"/>
      <c r="F306" s="5"/>
      <c r="G306" s="5"/>
      <c r="H306" s="5"/>
      <c r="I306" s="8"/>
      <c r="J306" s="25"/>
      <c r="K306" s="5"/>
      <c r="L306" s="5"/>
      <c r="M306" s="5"/>
      <c r="N306" s="5"/>
      <c r="O306" s="5"/>
      <c r="P306" s="18"/>
      <c r="Q306" s="8"/>
      <c r="R306" s="5"/>
      <c r="S306" s="5"/>
      <c r="T306" s="25"/>
      <c r="U306" s="5"/>
      <c r="V306" s="5"/>
      <c r="W306" s="5"/>
      <c r="X306" s="5"/>
      <c r="Y306" s="14"/>
      <c r="Z306" s="48"/>
      <c r="AA306"/>
      <c r="AB306"/>
    </row>
    <row r="307" spans="2:28" x14ac:dyDescent="0.25">
      <c r="B307" s="5"/>
      <c r="C307" s="5"/>
      <c r="D307" s="5"/>
      <c r="E307" s="5"/>
      <c r="F307" s="5"/>
      <c r="G307" s="5"/>
      <c r="H307" s="5"/>
      <c r="I307" s="8"/>
      <c r="J307" s="25"/>
      <c r="K307" s="5"/>
      <c r="L307" s="5"/>
      <c r="M307" s="5"/>
      <c r="N307" s="5"/>
      <c r="O307" s="5"/>
      <c r="P307" s="18"/>
      <c r="Q307" s="8"/>
      <c r="R307" s="5"/>
      <c r="S307" s="5"/>
      <c r="T307" s="25"/>
      <c r="U307" s="5"/>
      <c r="V307" s="5"/>
      <c r="W307" s="5"/>
      <c r="X307" s="5"/>
      <c r="Y307" s="14"/>
      <c r="Z307" s="48"/>
      <c r="AA307"/>
      <c r="AB307"/>
    </row>
    <row r="308" spans="2:28" x14ac:dyDescent="0.25">
      <c r="B308" s="5"/>
      <c r="C308" s="5"/>
      <c r="D308" s="5"/>
      <c r="E308" s="5"/>
      <c r="F308" s="5"/>
      <c r="G308" s="5"/>
      <c r="H308" s="5"/>
      <c r="I308" s="8"/>
      <c r="J308" s="25"/>
      <c r="K308" s="5"/>
      <c r="L308" s="5"/>
      <c r="M308" s="5"/>
      <c r="N308" s="5"/>
      <c r="O308" s="5"/>
      <c r="P308" s="18"/>
      <c r="Q308" s="8"/>
      <c r="R308" s="5"/>
      <c r="S308" s="5"/>
      <c r="T308" s="25"/>
      <c r="U308" s="5"/>
      <c r="V308" s="5"/>
      <c r="W308" s="5"/>
      <c r="X308" s="5"/>
      <c r="Y308" s="14"/>
      <c r="Z308" s="48"/>
      <c r="AA308"/>
      <c r="AB308"/>
    </row>
    <row r="309" spans="2:28" x14ac:dyDescent="0.25">
      <c r="B309" s="5"/>
      <c r="C309" s="5"/>
      <c r="D309" s="5"/>
      <c r="E309" s="5"/>
      <c r="F309" s="5"/>
      <c r="G309" s="5"/>
      <c r="H309" s="5"/>
      <c r="I309" s="8"/>
      <c r="J309" s="25"/>
      <c r="K309" s="5"/>
      <c r="L309" s="5"/>
      <c r="M309" s="5"/>
      <c r="N309" s="5"/>
      <c r="O309" s="5"/>
      <c r="P309" s="18"/>
      <c r="Q309" s="8"/>
      <c r="R309" s="5"/>
      <c r="S309" s="5"/>
      <c r="T309" s="25"/>
      <c r="U309" s="5"/>
      <c r="V309" s="5"/>
      <c r="W309" s="5"/>
      <c r="X309" s="5"/>
      <c r="Y309" s="14"/>
      <c r="Z309" s="48"/>
      <c r="AA309"/>
      <c r="AB309"/>
    </row>
    <row r="310" spans="2:28" x14ac:dyDescent="0.25">
      <c r="B310" s="5"/>
      <c r="C310" s="5"/>
      <c r="D310" s="5"/>
      <c r="E310" s="5"/>
      <c r="F310" s="5"/>
      <c r="G310" s="5"/>
      <c r="H310" s="5"/>
      <c r="I310" s="8"/>
      <c r="J310" s="25"/>
      <c r="K310" s="5"/>
      <c r="L310" s="5"/>
      <c r="M310" s="5"/>
      <c r="N310" s="5"/>
      <c r="O310" s="5"/>
      <c r="P310" s="18"/>
      <c r="Q310" s="8"/>
      <c r="R310" s="5"/>
      <c r="S310" s="5"/>
      <c r="T310" s="25"/>
      <c r="U310" s="5"/>
      <c r="V310" s="5"/>
      <c r="W310" s="5"/>
      <c r="X310" s="5"/>
      <c r="Y310" s="14"/>
      <c r="Z310" s="48"/>
      <c r="AA310"/>
      <c r="AB310"/>
    </row>
    <row r="311" spans="2:28" x14ac:dyDescent="0.25">
      <c r="B311" s="5"/>
      <c r="C311" s="5"/>
      <c r="D311" s="5"/>
      <c r="E311" s="5"/>
      <c r="F311" s="5"/>
      <c r="G311" s="5"/>
      <c r="H311" s="5"/>
      <c r="I311" s="8"/>
      <c r="J311" s="25"/>
      <c r="K311" s="5"/>
      <c r="L311" s="5"/>
      <c r="M311" s="5"/>
      <c r="N311" s="5"/>
      <c r="O311" s="5"/>
      <c r="P311" s="18"/>
      <c r="Q311" s="8"/>
      <c r="R311" s="5"/>
      <c r="S311" s="5"/>
      <c r="T311" s="25"/>
      <c r="U311" s="5"/>
      <c r="V311" s="5"/>
      <c r="W311" s="5"/>
      <c r="X311" s="5"/>
      <c r="Y311" s="14"/>
      <c r="Z311" s="48"/>
      <c r="AA311"/>
      <c r="AB311"/>
    </row>
    <row r="312" spans="2:28" x14ac:dyDescent="0.25">
      <c r="B312" s="5"/>
      <c r="C312" s="5"/>
      <c r="D312" s="5"/>
      <c r="E312" s="5"/>
      <c r="F312" s="5"/>
      <c r="G312" s="5"/>
      <c r="H312" s="5"/>
      <c r="I312" s="8"/>
      <c r="J312" s="25"/>
      <c r="K312" s="5"/>
      <c r="L312" s="5"/>
      <c r="M312" s="5"/>
      <c r="N312" s="5"/>
      <c r="O312" s="5"/>
      <c r="P312" s="18"/>
      <c r="Q312" s="8"/>
      <c r="R312" s="5"/>
      <c r="S312" s="5"/>
      <c r="T312" s="25"/>
      <c r="U312" s="5"/>
      <c r="V312" s="5"/>
      <c r="W312" s="5"/>
      <c r="X312" s="5"/>
      <c r="Y312" s="14"/>
      <c r="Z312" s="48"/>
      <c r="AA312"/>
      <c r="AB312"/>
    </row>
    <row r="313" spans="2:28" x14ac:dyDescent="0.25">
      <c r="B313" s="5"/>
      <c r="C313" s="5"/>
      <c r="D313" s="5"/>
      <c r="E313" s="5"/>
      <c r="F313" s="5"/>
      <c r="G313" s="5"/>
      <c r="H313" s="5"/>
      <c r="I313" s="8"/>
      <c r="J313" s="25"/>
      <c r="K313" s="5"/>
      <c r="L313" s="5"/>
      <c r="M313" s="5"/>
      <c r="N313" s="5"/>
      <c r="O313" s="5"/>
      <c r="P313" s="18"/>
      <c r="Q313" s="8"/>
      <c r="R313" s="5"/>
      <c r="S313" s="5"/>
      <c r="T313" s="25"/>
      <c r="U313" s="5"/>
      <c r="V313" s="5"/>
      <c r="W313" s="5"/>
      <c r="X313" s="5"/>
      <c r="Y313" s="14"/>
      <c r="Z313" s="48"/>
      <c r="AA313"/>
      <c r="AB313"/>
    </row>
    <row r="314" spans="2:28" x14ac:dyDescent="0.25">
      <c r="B314" s="5"/>
      <c r="C314" s="5"/>
      <c r="D314" s="5"/>
      <c r="E314" s="5"/>
      <c r="F314" s="5"/>
      <c r="G314" s="5"/>
      <c r="H314" s="5"/>
      <c r="I314" s="8"/>
      <c r="J314" s="25"/>
      <c r="K314" s="5"/>
      <c r="L314" s="5"/>
      <c r="M314" s="5"/>
      <c r="N314" s="5"/>
      <c r="O314" s="5"/>
      <c r="P314" s="18"/>
      <c r="Q314" s="8"/>
      <c r="R314" s="5"/>
      <c r="S314" s="5"/>
      <c r="T314" s="25"/>
      <c r="U314" s="5"/>
      <c r="V314" s="5"/>
      <c r="W314" s="5"/>
      <c r="X314" s="5"/>
      <c r="Y314" s="14"/>
      <c r="Z314" s="48"/>
      <c r="AA314"/>
      <c r="AB314"/>
    </row>
    <row r="315" spans="2:28" x14ac:dyDescent="0.25">
      <c r="B315" s="5"/>
      <c r="C315" s="5"/>
      <c r="D315" s="5"/>
      <c r="E315" s="5"/>
      <c r="F315" s="5"/>
      <c r="G315" s="5"/>
      <c r="H315" s="5"/>
      <c r="I315" s="8"/>
      <c r="J315" s="25"/>
      <c r="K315" s="5"/>
      <c r="L315" s="5"/>
      <c r="M315" s="5"/>
      <c r="N315" s="5"/>
      <c r="O315" s="5"/>
      <c r="P315" s="18"/>
      <c r="Q315" s="8"/>
      <c r="R315" s="5"/>
      <c r="S315" s="5"/>
      <c r="T315" s="25"/>
      <c r="U315" s="5"/>
      <c r="V315" s="5"/>
      <c r="W315" s="5"/>
      <c r="X315" s="5"/>
      <c r="Y315" s="14"/>
      <c r="Z315" s="48"/>
      <c r="AA315"/>
      <c r="AB315"/>
    </row>
    <row r="316" spans="2:28" x14ac:dyDescent="0.25">
      <c r="B316" s="5"/>
      <c r="C316" s="5"/>
      <c r="D316" s="5"/>
      <c r="E316" s="5"/>
      <c r="F316" s="5"/>
      <c r="G316" s="5"/>
      <c r="H316" s="5"/>
      <c r="I316" s="8"/>
      <c r="J316" s="25"/>
      <c r="K316" s="5"/>
      <c r="L316" s="5"/>
      <c r="M316" s="5"/>
      <c r="N316" s="5"/>
      <c r="O316" s="5"/>
      <c r="P316" s="18"/>
      <c r="Q316" s="8"/>
      <c r="R316" s="5"/>
      <c r="S316" s="5"/>
      <c r="T316" s="25"/>
      <c r="U316" s="5"/>
      <c r="V316" s="5"/>
      <c r="W316" s="5"/>
      <c r="X316" s="5"/>
      <c r="Y316" s="14"/>
      <c r="Z316" s="48"/>
      <c r="AA316"/>
      <c r="AB316"/>
    </row>
    <row r="317" spans="2:28" x14ac:dyDescent="0.25">
      <c r="B317" s="5"/>
      <c r="C317" s="5"/>
      <c r="D317" s="5"/>
      <c r="E317" s="5"/>
      <c r="F317" s="5"/>
      <c r="G317" s="5"/>
      <c r="H317" s="5"/>
      <c r="I317" s="8"/>
      <c r="J317" s="25"/>
      <c r="K317" s="5"/>
      <c r="L317" s="5"/>
      <c r="M317" s="5"/>
      <c r="N317" s="5"/>
      <c r="O317" s="5"/>
      <c r="P317" s="18"/>
      <c r="Q317" s="8"/>
      <c r="R317" s="5"/>
      <c r="S317" s="5"/>
      <c r="T317" s="25"/>
      <c r="U317" s="5"/>
      <c r="V317" s="5"/>
      <c r="W317" s="5"/>
      <c r="X317" s="5"/>
      <c r="Y317" s="14"/>
      <c r="Z317" s="48"/>
      <c r="AA317"/>
      <c r="AB317"/>
    </row>
    <row r="318" spans="2:28" x14ac:dyDescent="0.25">
      <c r="B318" s="5"/>
      <c r="C318" s="5"/>
      <c r="D318" s="5"/>
      <c r="E318" s="5"/>
      <c r="F318" s="5"/>
      <c r="G318" s="5"/>
      <c r="H318" s="5"/>
      <c r="I318" s="8"/>
      <c r="J318" s="25"/>
      <c r="K318" s="5"/>
      <c r="L318" s="5"/>
      <c r="M318" s="5"/>
      <c r="N318" s="5"/>
      <c r="O318" s="5"/>
      <c r="P318" s="18"/>
      <c r="Q318" s="8"/>
      <c r="R318" s="5"/>
      <c r="S318" s="5"/>
      <c r="T318" s="25"/>
      <c r="U318" s="5"/>
      <c r="V318" s="5"/>
      <c r="W318" s="5"/>
      <c r="X318" s="5"/>
      <c r="Y318" s="14"/>
      <c r="Z318" s="48"/>
      <c r="AA318"/>
      <c r="AB318"/>
    </row>
    <row r="319" spans="2:28" x14ac:dyDescent="0.25">
      <c r="B319" s="5"/>
      <c r="C319" s="5"/>
      <c r="D319" s="5"/>
      <c r="E319" s="5"/>
      <c r="F319" s="5"/>
      <c r="G319" s="5"/>
      <c r="H319" s="5"/>
      <c r="I319" s="8"/>
      <c r="J319" s="25"/>
      <c r="K319" s="5"/>
      <c r="L319" s="5"/>
      <c r="M319" s="5"/>
      <c r="N319" s="5"/>
      <c r="O319" s="5"/>
      <c r="P319" s="18"/>
      <c r="Q319" s="8"/>
      <c r="R319" s="5"/>
      <c r="S319" s="5"/>
      <c r="T319" s="25"/>
      <c r="U319" s="5"/>
      <c r="V319" s="5"/>
      <c r="W319" s="5"/>
      <c r="X319" s="5"/>
      <c r="Y319" s="14"/>
      <c r="Z319" s="48"/>
      <c r="AA319"/>
      <c r="AB319"/>
    </row>
    <row r="320" spans="2:28" x14ac:dyDescent="0.25">
      <c r="B320" s="5"/>
      <c r="C320" s="5"/>
      <c r="D320" s="5"/>
      <c r="E320" s="5"/>
      <c r="F320" s="5"/>
      <c r="G320" s="5"/>
      <c r="H320" s="5"/>
      <c r="I320" s="8"/>
      <c r="J320" s="25"/>
      <c r="K320" s="5"/>
      <c r="L320" s="5"/>
      <c r="M320" s="5"/>
      <c r="N320" s="5"/>
      <c r="O320" s="5"/>
      <c r="P320" s="18"/>
      <c r="Q320" s="8"/>
      <c r="R320" s="5"/>
      <c r="S320" s="5"/>
      <c r="T320" s="25"/>
      <c r="U320" s="5"/>
      <c r="V320" s="5"/>
      <c r="W320" s="5"/>
      <c r="X320" s="5"/>
      <c r="Y320" s="14"/>
      <c r="Z320" s="48"/>
      <c r="AA320"/>
      <c r="AB320"/>
    </row>
    <row r="321" spans="2:28" x14ac:dyDescent="0.25">
      <c r="B321" s="5"/>
      <c r="C321" s="5"/>
      <c r="D321" s="5"/>
      <c r="E321" s="5"/>
      <c r="F321" s="5"/>
      <c r="G321" s="5"/>
      <c r="H321" s="5"/>
      <c r="I321" s="8"/>
      <c r="J321" s="25"/>
      <c r="K321" s="5"/>
      <c r="L321" s="5"/>
      <c r="M321" s="5"/>
      <c r="N321" s="5"/>
      <c r="O321" s="5"/>
      <c r="P321" s="18"/>
      <c r="Q321" s="8"/>
      <c r="R321" s="5"/>
      <c r="S321" s="5"/>
      <c r="T321" s="25"/>
      <c r="U321" s="5"/>
      <c r="V321" s="5"/>
      <c r="W321" s="5"/>
      <c r="X321" s="5"/>
      <c r="Y321" s="14"/>
      <c r="Z321" s="48"/>
      <c r="AA321"/>
      <c r="AB321"/>
    </row>
    <row r="322" spans="2:28" x14ac:dyDescent="0.25">
      <c r="B322" s="5"/>
      <c r="C322" s="5"/>
      <c r="D322" s="5"/>
      <c r="E322" s="5"/>
      <c r="F322" s="5"/>
      <c r="G322" s="5"/>
      <c r="H322" s="5"/>
      <c r="I322" s="8"/>
      <c r="J322" s="25"/>
      <c r="K322" s="5"/>
      <c r="L322" s="5"/>
      <c r="M322" s="5"/>
      <c r="N322" s="5"/>
      <c r="O322" s="5"/>
      <c r="P322" s="18"/>
      <c r="Q322" s="8"/>
      <c r="R322" s="5"/>
      <c r="S322" s="5"/>
      <c r="T322" s="25"/>
      <c r="U322" s="5"/>
      <c r="V322" s="5"/>
      <c r="W322" s="5"/>
      <c r="X322" s="5"/>
      <c r="Y322" s="14"/>
      <c r="Z322" s="48"/>
      <c r="AA322"/>
      <c r="AB322"/>
    </row>
    <row r="323" spans="2:28" x14ac:dyDescent="0.25">
      <c r="B323" s="5"/>
      <c r="C323" s="5"/>
      <c r="D323" s="5"/>
      <c r="E323" s="5"/>
      <c r="F323" s="5"/>
      <c r="G323" s="5"/>
      <c r="H323" s="5"/>
      <c r="I323" s="8"/>
      <c r="J323" s="25"/>
      <c r="K323" s="5"/>
      <c r="L323" s="5"/>
      <c r="M323" s="5"/>
      <c r="N323" s="5"/>
      <c r="O323" s="5"/>
      <c r="P323" s="18"/>
      <c r="Q323" s="8"/>
      <c r="R323" s="5"/>
      <c r="S323" s="5"/>
      <c r="T323" s="25"/>
      <c r="U323" s="5"/>
      <c r="V323" s="5"/>
      <c r="W323" s="5"/>
      <c r="X323" s="5"/>
      <c r="Y323" s="14"/>
      <c r="Z323" s="48"/>
      <c r="AA323"/>
      <c r="AB323"/>
    </row>
    <row r="324" spans="2:28" x14ac:dyDescent="0.25">
      <c r="B324" s="5"/>
      <c r="C324" s="5"/>
      <c r="D324" s="5"/>
      <c r="E324" s="5"/>
      <c r="F324" s="5"/>
      <c r="G324" s="5"/>
      <c r="H324" s="5"/>
      <c r="I324" s="8"/>
      <c r="J324" s="25"/>
      <c r="K324" s="5"/>
      <c r="L324" s="5"/>
      <c r="M324" s="5"/>
      <c r="N324" s="5"/>
      <c r="O324" s="5"/>
      <c r="P324" s="18"/>
      <c r="Q324" s="8"/>
      <c r="R324" s="5"/>
      <c r="S324" s="5"/>
      <c r="T324" s="25"/>
      <c r="U324" s="5"/>
      <c r="V324" s="5"/>
      <c r="W324" s="5"/>
      <c r="X324" s="5"/>
      <c r="Y324" s="14"/>
      <c r="Z324" s="48"/>
      <c r="AA324"/>
      <c r="AB324"/>
    </row>
    <row r="325" spans="2:28" x14ac:dyDescent="0.25">
      <c r="B325" s="5"/>
      <c r="C325" s="5"/>
      <c r="D325" s="5"/>
      <c r="E325" s="5"/>
      <c r="F325" s="5"/>
      <c r="G325" s="5"/>
      <c r="H325" s="5"/>
      <c r="I325" s="8"/>
      <c r="J325" s="25"/>
      <c r="K325" s="5"/>
      <c r="L325" s="5"/>
      <c r="M325" s="5"/>
      <c r="N325" s="5"/>
      <c r="O325" s="5"/>
      <c r="P325" s="18"/>
      <c r="Q325" s="8"/>
      <c r="R325" s="5"/>
      <c r="S325" s="5"/>
      <c r="T325" s="25"/>
      <c r="U325" s="5"/>
      <c r="V325" s="5"/>
      <c r="W325" s="5"/>
      <c r="X325" s="5"/>
      <c r="Y325" s="14"/>
      <c r="Z325" s="48"/>
      <c r="AA325"/>
      <c r="AB325"/>
    </row>
    <row r="326" spans="2:28" x14ac:dyDescent="0.25">
      <c r="B326" s="5"/>
      <c r="C326" s="5"/>
      <c r="D326" s="5"/>
      <c r="E326" s="5"/>
      <c r="F326" s="5"/>
      <c r="G326" s="5"/>
      <c r="H326" s="5"/>
      <c r="I326" s="8"/>
      <c r="J326" s="25"/>
      <c r="K326" s="5"/>
      <c r="L326" s="5"/>
      <c r="M326" s="5"/>
      <c r="N326" s="5"/>
      <c r="O326" s="5"/>
      <c r="P326" s="18"/>
      <c r="Q326" s="8"/>
      <c r="R326" s="5"/>
      <c r="S326" s="5"/>
      <c r="T326" s="25"/>
      <c r="U326" s="5"/>
      <c r="V326" s="5"/>
      <c r="W326" s="5"/>
      <c r="X326" s="5"/>
      <c r="Y326" s="14"/>
      <c r="Z326" s="48"/>
      <c r="AA326"/>
      <c r="AB326"/>
    </row>
    <row r="327" spans="2:28" x14ac:dyDescent="0.25">
      <c r="B327" s="5"/>
      <c r="C327" s="5"/>
      <c r="D327" s="5"/>
      <c r="E327" s="5"/>
      <c r="F327" s="5"/>
      <c r="G327" s="5"/>
      <c r="H327" s="5"/>
      <c r="I327" s="8"/>
      <c r="J327" s="25"/>
      <c r="K327" s="5"/>
      <c r="L327" s="5"/>
      <c r="M327" s="5"/>
      <c r="N327" s="5"/>
      <c r="O327" s="5"/>
      <c r="P327" s="18"/>
      <c r="Q327" s="8"/>
      <c r="R327" s="5"/>
      <c r="S327" s="5"/>
      <c r="T327" s="25"/>
      <c r="U327" s="5"/>
      <c r="V327" s="5"/>
      <c r="W327" s="5"/>
      <c r="X327" s="5"/>
      <c r="Y327" s="14"/>
      <c r="Z327" s="48"/>
      <c r="AA327"/>
      <c r="AB327"/>
    </row>
    <row r="328" spans="2:28" x14ac:dyDescent="0.25">
      <c r="B328" s="5"/>
      <c r="C328" s="5"/>
      <c r="D328" s="5"/>
      <c r="E328" s="5"/>
      <c r="F328" s="5"/>
      <c r="G328" s="5"/>
      <c r="H328" s="5"/>
      <c r="I328" s="8"/>
      <c r="J328" s="25"/>
      <c r="K328" s="5"/>
      <c r="L328" s="5"/>
      <c r="M328" s="5"/>
      <c r="N328" s="5"/>
      <c r="O328" s="5"/>
      <c r="P328" s="18"/>
      <c r="Q328" s="8"/>
      <c r="R328" s="5"/>
      <c r="S328" s="5"/>
      <c r="T328" s="25"/>
      <c r="U328" s="5"/>
      <c r="V328" s="5"/>
      <c r="W328" s="5"/>
      <c r="X328" s="5"/>
      <c r="Y328" s="14"/>
      <c r="Z328" s="48"/>
      <c r="AA328"/>
      <c r="AB328"/>
    </row>
    <row r="329" spans="2:28" x14ac:dyDescent="0.25">
      <c r="B329" s="5"/>
      <c r="C329" s="5"/>
      <c r="D329" s="5"/>
      <c r="E329" s="5"/>
      <c r="F329" s="5"/>
      <c r="G329" s="5"/>
      <c r="H329" s="5"/>
      <c r="I329" s="8"/>
      <c r="J329" s="25"/>
      <c r="K329" s="5"/>
      <c r="L329" s="5"/>
      <c r="M329" s="5"/>
      <c r="N329" s="5"/>
      <c r="O329" s="5"/>
      <c r="P329" s="18"/>
      <c r="Q329" s="8"/>
      <c r="R329" s="5"/>
      <c r="S329" s="5"/>
      <c r="T329" s="25"/>
      <c r="U329" s="5"/>
      <c r="V329" s="5"/>
      <c r="W329" s="5"/>
      <c r="X329" s="5"/>
      <c r="Y329" s="14"/>
      <c r="Z329" s="48"/>
      <c r="AA329"/>
      <c r="AB329"/>
    </row>
    <row r="330" spans="2:28" x14ac:dyDescent="0.25">
      <c r="B330" s="5"/>
      <c r="C330" s="5"/>
      <c r="D330" s="5"/>
      <c r="E330" s="5"/>
      <c r="F330" s="5"/>
      <c r="G330" s="5"/>
      <c r="H330" s="5"/>
      <c r="I330" s="8"/>
      <c r="J330" s="25"/>
      <c r="K330" s="5"/>
      <c r="L330" s="5"/>
      <c r="M330" s="5"/>
      <c r="N330" s="5"/>
      <c r="O330" s="5"/>
      <c r="P330" s="18"/>
      <c r="Q330" s="8"/>
      <c r="R330" s="5"/>
      <c r="S330" s="5"/>
      <c r="T330" s="25"/>
      <c r="U330" s="5"/>
      <c r="V330" s="5"/>
      <c r="W330" s="5"/>
      <c r="X330" s="5"/>
      <c r="Y330" s="14"/>
      <c r="Z330" s="48"/>
      <c r="AA330"/>
      <c r="AB330"/>
    </row>
    <row r="331" spans="2:28" x14ac:dyDescent="0.25">
      <c r="B331" s="5"/>
      <c r="C331" s="5"/>
      <c r="D331" s="5"/>
      <c r="E331" s="5"/>
      <c r="F331" s="5"/>
      <c r="G331" s="5"/>
      <c r="H331" s="5"/>
      <c r="I331" s="8"/>
      <c r="J331" s="25"/>
      <c r="K331" s="5"/>
      <c r="L331" s="5"/>
      <c r="M331" s="5"/>
      <c r="N331" s="5"/>
      <c r="O331" s="5"/>
      <c r="P331" s="18"/>
      <c r="Q331" s="8"/>
      <c r="R331" s="5"/>
      <c r="S331" s="5"/>
      <c r="T331" s="25"/>
      <c r="U331" s="5"/>
      <c r="V331" s="5"/>
      <c r="W331" s="5"/>
      <c r="X331" s="5"/>
      <c r="Y331" s="14"/>
      <c r="Z331" s="48"/>
      <c r="AA331"/>
      <c r="AB331"/>
    </row>
    <row r="332" spans="2:28" x14ac:dyDescent="0.25">
      <c r="B332" s="5"/>
      <c r="C332" s="5"/>
      <c r="D332" s="5"/>
      <c r="E332" s="5"/>
      <c r="F332" s="5"/>
      <c r="G332" s="5"/>
      <c r="H332" s="5"/>
      <c r="I332" s="8"/>
      <c r="J332" s="25"/>
      <c r="K332" s="5"/>
      <c r="L332" s="5"/>
      <c r="M332" s="5"/>
      <c r="N332" s="5"/>
      <c r="O332" s="5"/>
      <c r="P332" s="18"/>
      <c r="Q332" s="8"/>
      <c r="R332" s="5"/>
      <c r="S332" s="5"/>
      <c r="T332" s="25"/>
      <c r="U332" s="5"/>
      <c r="V332" s="5"/>
      <c r="W332" s="5"/>
      <c r="X332" s="5"/>
      <c r="Y332" s="14"/>
      <c r="Z332" s="48"/>
      <c r="AA332"/>
      <c r="AB332"/>
    </row>
    <row r="333" spans="2:28" x14ac:dyDescent="0.25">
      <c r="B333" s="5"/>
      <c r="C333" s="5"/>
      <c r="D333" s="5"/>
      <c r="E333" s="5"/>
      <c r="F333" s="5"/>
      <c r="G333" s="5"/>
      <c r="H333" s="5"/>
      <c r="I333" s="8"/>
      <c r="J333" s="25"/>
      <c r="K333" s="5"/>
      <c r="L333" s="5"/>
      <c r="M333" s="5"/>
      <c r="N333" s="5"/>
      <c r="O333" s="5"/>
      <c r="P333" s="18"/>
      <c r="Q333" s="8"/>
      <c r="R333" s="5"/>
      <c r="S333" s="5"/>
      <c r="T333" s="25"/>
      <c r="U333" s="5"/>
      <c r="V333" s="5"/>
      <c r="W333" s="5"/>
      <c r="X333" s="5"/>
      <c r="Y333" s="14"/>
      <c r="Z333" s="48"/>
      <c r="AA333"/>
      <c r="AB333"/>
    </row>
    <row r="334" spans="2:28" x14ac:dyDescent="0.25">
      <c r="B334" s="5"/>
      <c r="C334" s="5"/>
      <c r="D334" s="5"/>
      <c r="E334" s="5"/>
      <c r="F334" s="5"/>
      <c r="G334" s="5"/>
      <c r="H334" s="5"/>
      <c r="I334" s="8"/>
      <c r="J334" s="25"/>
      <c r="K334" s="5"/>
      <c r="L334" s="5"/>
      <c r="M334" s="5"/>
      <c r="N334" s="5"/>
      <c r="O334" s="5"/>
      <c r="P334" s="18"/>
      <c r="Q334" s="8"/>
      <c r="R334" s="5"/>
      <c r="S334" s="5"/>
      <c r="T334" s="25"/>
      <c r="U334" s="5"/>
      <c r="V334" s="5"/>
      <c r="W334" s="5"/>
      <c r="X334" s="5"/>
      <c r="Y334" s="14"/>
      <c r="Z334" s="48"/>
      <c r="AA334"/>
      <c r="AB334"/>
    </row>
    <row r="335" spans="2:28" x14ac:dyDescent="0.25">
      <c r="B335" s="5"/>
      <c r="C335" s="5"/>
      <c r="D335" s="5"/>
      <c r="E335" s="5"/>
      <c r="F335" s="5"/>
      <c r="G335" s="5"/>
      <c r="H335" s="5"/>
      <c r="I335" s="8"/>
      <c r="J335" s="25"/>
      <c r="K335" s="5"/>
      <c r="L335" s="5"/>
      <c r="M335" s="5"/>
      <c r="N335" s="5"/>
      <c r="O335" s="5"/>
      <c r="P335" s="18"/>
      <c r="Q335" s="8"/>
      <c r="R335" s="5"/>
      <c r="S335" s="5"/>
      <c r="T335" s="25"/>
      <c r="U335" s="5"/>
      <c r="V335" s="5"/>
      <c r="W335" s="5"/>
      <c r="X335" s="5"/>
      <c r="Y335" s="14"/>
      <c r="Z335" s="48"/>
      <c r="AA335"/>
      <c r="AB335"/>
    </row>
    <row r="336" spans="2:28" x14ac:dyDescent="0.25">
      <c r="B336" s="5"/>
      <c r="C336" s="5"/>
      <c r="D336" s="5"/>
      <c r="E336" s="5"/>
      <c r="F336" s="5"/>
      <c r="G336" s="5"/>
      <c r="H336" s="5"/>
      <c r="I336" s="8"/>
      <c r="J336" s="25"/>
      <c r="K336" s="5"/>
      <c r="L336" s="5"/>
      <c r="M336" s="5"/>
      <c r="N336" s="5"/>
      <c r="O336" s="5"/>
      <c r="P336" s="18"/>
      <c r="Q336" s="8"/>
      <c r="R336" s="5"/>
      <c r="S336" s="5"/>
      <c r="T336" s="25"/>
      <c r="U336" s="5"/>
      <c r="V336" s="5"/>
      <c r="W336" s="5"/>
      <c r="X336" s="5"/>
      <c r="Y336" s="14"/>
      <c r="Z336" s="48"/>
      <c r="AA336"/>
      <c r="AB336"/>
    </row>
    <row r="337" spans="2:28" x14ac:dyDescent="0.25">
      <c r="B337" s="5"/>
      <c r="C337" s="5"/>
      <c r="D337" s="5"/>
      <c r="E337" s="5"/>
      <c r="F337" s="5"/>
      <c r="G337" s="5"/>
      <c r="H337" s="5"/>
      <c r="I337" s="8"/>
      <c r="J337" s="25"/>
      <c r="K337" s="5"/>
      <c r="L337" s="5"/>
      <c r="M337" s="5"/>
      <c r="N337" s="5"/>
      <c r="O337" s="5"/>
      <c r="P337" s="18"/>
      <c r="Q337" s="8"/>
      <c r="R337" s="5"/>
      <c r="S337" s="5"/>
      <c r="T337" s="25"/>
      <c r="U337" s="5"/>
      <c r="V337" s="5"/>
      <c r="W337" s="5"/>
      <c r="X337" s="5"/>
      <c r="Y337" s="14"/>
      <c r="Z337" s="48"/>
      <c r="AA337"/>
      <c r="AB337"/>
    </row>
    <row r="338" spans="2:28" x14ac:dyDescent="0.25">
      <c r="B338" s="5"/>
      <c r="C338" s="5"/>
      <c r="D338" s="5"/>
      <c r="E338" s="5"/>
      <c r="F338" s="5"/>
      <c r="G338" s="5"/>
      <c r="H338" s="5"/>
      <c r="I338" s="8"/>
      <c r="J338" s="25"/>
      <c r="K338" s="5"/>
      <c r="L338" s="5"/>
      <c r="M338" s="5"/>
      <c r="N338" s="5"/>
      <c r="O338" s="5"/>
      <c r="P338" s="18"/>
      <c r="Q338" s="8"/>
      <c r="R338" s="5"/>
      <c r="S338" s="5"/>
      <c r="T338" s="25"/>
      <c r="U338" s="5"/>
      <c r="V338" s="5"/>
      <c r="W338" s="5"/>
      <c r="X338" s="5"/>
      <c r="Y338" s="14"/>
      <c r="Z338" s="48"/>
      <c r="AA338"/>
      <c r="AB338"/>
    </row>
    <row r="339" spans="2:28" x14ac:dyDescent="0.25">
      <c r="B339" s="5"/>
      <c r="C339" s="5"/>
      <c r="D339" s="5"/>
      <c r="E339" s="5"/>
      <c r="F339" s="5"/>
      <c r="G339" s="5"/>
      <c r="H339" s="5"/>
      <c r="I339" s="8"/>
      <c r="J339" s="25"/>
      <c r="K339" s="5"/>
      <c r="L339" s="5"/>
      <c r="M339" s="5"/>
      <c r="N339" s="5"/>
      <c r="O339" s="5"/>
      <c r="P339" s="18"/>
      <c r="Q339" s="8"/>
      <c r="R339" s="5"/>
      <c r="S339" s="5"/>
      <c r="T339" s="25"/>
      <c r="U339" s="5"/>
      <c r="V339" s="5"/>
      <c r="W339" s="5"/>
      <c r="X339" s="5"/>
      <c r="Y339" s="14"/>
      <c r="Z339" s="48"/>
      <c r="AA339"/>
      <c r="AB339"/>
    </row>
    <row r="340" spans="2:28" x14ac:dyDescent="0.25">
      <c r="B340" s="5"/>
      <c r="C340" s="5"/>
      <c r="D340" s="5"/>
      <c r="E340" s="5"/>
      <c r="F340" s="5"/>
      <c r="G340" s="5"/>
      <c r="H340" s="5"/>
      <c r="I340" s="8"/>
      <c r="J340" s="25"/>
      <c r="K340" s="5"/>
      <c r="L340" s="5"/>
      <c r="M340" s="5"/>
      <c r="N340" s="5"/>
      <c r="O340" s="5"/>
      <c r="P340" s="18"/>
      <c r="Q340" s="8"/>
      <c r="R340" s="5"/>
      <c r="S340" s="5"/>
      <c r="T340" s="25"/>
      <c r="U340" s="5"/>
      <c r="V340" s="5"/>
      <c r="W340" s="5"/>
      <c r="X340" s="5"/>
      <c r="Y340" s="14"/>
      <c r="Z340" s="48"/>
      <c r="AA340"/>
      <c r="AB340"/>
    </row>
    <row r="341" spans="2:28" x14ac:dyDescent="0.25">
      <c r="B341" s="5"/>
      <c r="C341" s="5"/>
      <c r="D341" s="5"/>
      <c r="E341" s="5"/>
      <c r="F341" s="5"/>
      <c r="G341" s="5"/>
      <c r="H341" s="5"/>
      <c r="I341" s="8"/>
      <c r="J341" s="25"/>
      <c r="K341" s="5"/>
      <c r="L341" s="5"/>
      <c r="M341" s="5"/>
      <c r="N341" s="5"/>
      <c r="O341" s="5"/>
      <c r="P341" s="18"/>
      <c r="Q341" s="8"/>
      <c r="R341" s="5"/>
      <c r="S341" s="5"/>
      <c r="T341" s="25"/>
      <c r="U341" s="5"/>
      <c r="V341" s="5"/>
      <c r="W341" s="5"/>
      <c r="X341" s="5"/>
      <c r="Y341" s="14"/>
      <c r="Z341" s="48"/>
      <c r="AA341"/>
      <c r="AB341"/>
    </row>
    <row r="342" spans="2:28" x14ac:dyDescent="0.25">
      <c r="B342" s="5"/>
      <c r="C342" s="5"/>
      <c r="D342" s="5"/>
      <c r="E342" s="5"/>
      <c r="F342" s="5"/>
      <c r="G342" s="5"/>
      <c r="H342" s="5"/>
      <c r="I342" s="8"/>
      <c r="J342" s="25"/>
      <c r="K342" s="5"/>
      <c r="L342" s="5"/>
      <c r="M342" s="5"/>
      <c r="N342" s="5"/>
      <c r="O342" s="5"/>
      <c r="P342" s="18"/>
      <c r="Q342" s="8"/>
      <c r="R342" s="5"/>
      <c r="S342" s="5"/>
      <c r="T342" s="25"/>
      <c r="U342" s="5"/>
      <c r="V342" s="5"/>
      <c r="W342" s="5"/>
      <c r="X342" s="5"/>
      <c r="Y342" s="14"/>
      <c r="Z342" s="48"/>
      <c r="AA342"/>
      <c r="AB342"/>
    </row>
    <row r="343" spans="2:28" x14ac:dyDescent="0.25">
      <c r="B343" s="5"/>
      <c r="C343" s="5"/>
      <c r="D343" s="5"/>
      <c r="E343" s="5"/>
      <c r="F343" s="5"/>
      <c r="G343" s="5"/>
      <c r="H343" s="5"/>
      <c r="I343" s="8"/>
      <c r="J343" s="25"/>
      <c r="K343" s="5"/>
      <c r="L343" s="5"/>
      <c r="M343" s="5"/>
      <c r="N343" s="5"/>
      <c r="O343" s="5"/>
      <c r="P343" s="18"/>
      <c r="Q343" s="8"/>
      <c r="R343" s="5"/>
      <c r="S343" s="5"/>
      <c r="T343" s="25"/>
      <c r="U343" s="5"/>
      <c r="V343" s="5"/>
      <c r="W343" s="5"/>
      <c r="X343" s="5"/>
      <c r="Y343" s="14"/>
      <c r="Z343" s="48"/>
      <c r="AA343"/>
      <c r="AB343"/>
    </row>
    <row r="344" spans="2:28" x14ac:dyDescent="0.25">
      <c r="B344" s="5"/>
      <c r="C344" s="5"/>
      <c r="D344" s="5"/>
      <c r="E344" s="5"/>
      <c r="F344" s="5"/>
      <c r="G344" s="5"/>
      <c r="H344" s="5"/>
      <c r="I344" s="8"/>
      <c r="J344" s="25"/>
      <c r="K344" s="5"/>
      <c r="L344" s="5"/>
      <c r="M344" s="5"/>
      <c r="N344" s="5"/>
      <c r="O344" s="5"/>
      <c r="P344" s="18"/>
      <c r="Q344" s="8"/>
      <c r="R344" s="5"/>
      <c r="S344" s="5"/>
      <c r="T344" s="25"/>
      <c r="U344" s="5"/>
      <c r="V344" s="5"/>
      <c r="W344" s="5"/>
      <c r="X344" s="5"/>
      <c r="Y344" s="14"/>
      <c r="Z344" s="48"/>
      <c r="AA344"/>
      <c r="AB344"/>
    </row>
    <row r="345" spans="2:28" x14ac:dyDescent="0.25">
      <c r="B345" s="5"/>
      <c r="C345" s="5"/>
      <c r="D345" s="5"/>
      <c r="E345" s="5"/>
      <c r="F345" s="5"/>
      <c r="G345" s="5"/>
      <c r="H345" s="5"/>
      <c r="I345" s="8"/>
      <c r="J345" s="25"/>
      <c r="K345" s="5"/>
      <c r="L345" s="5"/>
      <c r="M345" s="5"/>
      <c r="N345" s="5"/>
      <c r="O345" s="5"/>
      <c r="P345" s="18"/>
      <c r="Q345" s="8"/>
      <c r="R345" s="5"/>
      <c r="S345" s="5"/>
      <c r="T345" s="25"/>
      <c r="U345" s="5"/>
      <c r="V345" s="5"/>
      <c r="W345" s="5"/>
      <c r="X345" s="5"/>
      <c r="Y345" s="14"/>
      <c r="Z345" s="48"/>
      <c r="AA345"/>
      <c r="AB345"/>
    </row>
    <row r="346" spans="2:28" x14ac:dyDescent="0.25">
      <c r="B346" s="5"/>
      <c r="C346" s="5"/>
      <c r="D346" s="5"/>
      <c r="E346" s="5"/>
      <c r="F346" s="5"/>
      <c r="G346" s="5"/>
      <c r="H346" s="5"/>
      <c r="I346" s="8"/>
      <c r="J346" s="25"/>
      <c r="K346" s="5"/>
      <c r="L346" s="5"/>
      <c r="M346" s="5"/>
      <c r="N346" s="5"/>
      <c r="O346" s="5"/>
      <c r="P346" s="18"/>
      <c r="Q346" s="8"/>
      <c r="R346" s="5"/>
      <c r="S346" s="5"/>
      <c r="T346" s="25"/>
      <c r="U346" s="5"/>
      <c r="V346" s="5"/>
      <c r="W346" s="5"/>
      <c r="X346" s="5"/>
      <c r="Y346" s="14"/>
      <c r="Z346" s="48"/>
      <c r="AA346"/>
      <c r="AB346"/>
    </row>
    <row r="347" spans="2:28" x14ac:dyDescent="0.25">
      <c r="B347" s="5"/>
      <c r="C347" s="5"/>
      <c r="D347" s="5"/>
      <c r="E347" s="5"/>
      <c r="F347" s="5"/>
      <c r="G347" s="5"/>
      <c r="H347" s="5"/>
      <c r="I347" s="8"/>
      <c r="J347" s="25"/>
      <c r="K347" s="5"/>
      <c r="L347" s="5"/>
      <c r="M347" s="5"/>
      <c r="N347" s="5"/>
      <c r="O347" s="5"/>
      <c r="P347" s="18"/>
      <c r="Q347" s="8"/>
      <c r="R347" s="5"/>
      <c r="S347" s="5"/>
      <c r="T347" s="25"/>
      <c r="U347" s="5"/>
      <c r="V347" s="5"/>
      <c r="W347" s="5"/>
      <c r="X347" s="5"/>
      <c r="Y347" s="14"/>
      <c r="Z347" s="48"/>
      <c r="AA347"/>
      <c r="AB347"/>
    </row>
    <row r="348" spans="2:28" x14ac:dyDescent="0.25">
      <c r="B348" s="5"/>
      <c r="C348" s="5"/>
      <c r="D348" s="5"/>
      <c r="E348" s="5"/>
      <c r="F348" s="5"/>
      <c r="G348" s="5"/>
      <c r="H348" s="5"/>
      <c r="I348" s="8"/>
      <c r="J348" s="25"/>
      <c r="K348" s="5"/>
      <c r="L348" s="5"/>
      <c r="M348" s="5"/>
      <c r="N348" s="5"/>
      <c r="O348" s="5"/>
      <c r="P348" s="18"/>
      <c r="Q348" s="8"/>
      <c r="R348" s="5"/>
      <c r="S348" s="5"/>
      <c r="T348" s="25"/>
      <c r="U348" s="5"/>
      <c r="V348" s="5"/>
      <c r="W348" s="5"/>
      <c r="X348" s="5"/>
      <c r="Y348" s="14"/>
      <c r="Z348" s="48"/>
      <c r="AA348"/>
      <c r="AB348"/>
    </row>
    <row r="349" spans="2:28" x14ac:dyDescent="0.25">
      <c r="B349" s="5"/>
      <c r="C349" s="5"/>
      <c r="D349" s="5"/>
      <c r="E349" s="5"/>
      <c r="F349" s="5"/>
      <c r="G349" s="5"/>
      <c r="H349" s="5"/>
      <c r="I349" s="8"/>
      <c r="J349" s="25"/>
      <c r="K349" s="5"/>
      <c r="L349" s="5"/>
      <c r="M349" s="5"/>
      <c r="N349" s="5"/>
      <c r="O349" s="5"/>
      <c r="P349" s="18"/>
      <c r="Q349" s="8"/>
      <c r="R349" s="5"/>
      <c r="S349" s="5"/>
      <c r="T349" s="25"/>
      <c r="U349" s="5"/>
      <c r="V349" s="5"/>
      <c r="W349" s="5"/>
      <c r="X349" s="5"/>
      <c r="Y349" s="14"/>
      <c r="Z349" s="48"/>
      <c r="AA349"/>
      <c r="AB349"/>
    </row>
    <row r="350" spans="2:28" x14ac:dyDescent="0.25">
      <c r="B350" s="5"/>
      <c r="C350" s="5"/>
      <c r="D350" s="5"/>
      <c r="E350" s="5"/>
      <c r="F350" s="5"/>
      <c r="G350" s="5"/>
      <c r="H350" s="5"/>
      <c r="I350" s="8"/>
      <c r="J350" s="25"/>
      <c r="K350" s="5"/>
      <c r="L350" s="5"/>
      <c r="M350" s="5"/>
      <c r="N350" s="5"/>
      <c r="O350" s="5"/>
      <c r="P350" s="18"/>
      <c r="Q350" s="8"/>
      <c r="R350" s="5"/>
      <c r="S350" s="5"/>
      <c r="T350" s="25"/>
      <c r="U350" s="5"/>
      <c r="V350" s="5"/>
      <c r="W350" s="5"/>
      <c r="X350" s="5"/>
      <c r="Y350" s="14"/>
      <c r="Z350" s="48"/>
      <c r="AA350"/>
      <c r="AB350"/>
    </row>
    <row r="351" spans="2:28" x14ac:dyDescent="0.25">
      <c r="B351" s="5"/>
      <c r="C351" s="5"/>
      <c r="D351" s="5"/>
      <c r="E351" s="5"/>
      <c r="F351" s="5"/>
      <c r="G351" s="5"/>
      <c r="H351" s="5"/>
      <c r="I351" s="8"/>
      <c r="J351" s="25"/>
      <c r="K351" s="5"/>
      <c r="L351" s="5"/>
      <c r="M351" s="5"/>
      <c r="N351" s="5"/>
      <c r="O351" s="5"/>
      <c r="P351" s="18"/>
      <c r="Q351" s="8"/>
      <c r="R351" s="5"/>
      <c r="S351" s="5"/>
      <c r="T351" s="25"/>
      <c r="U351" s="5"/>
      <c r="V351" s="5"/>
      <c r="W351" s="5"/>
      <c r="X351" s="5"/>
      <c r="Y351" s="14"/>
      <c r="Z351" s="48"/>
      <c r="AA351"/>
      <c r="AB351"/>
    </row>
    <row r="352" spans="2:28" x14ac:dyDescent="0.25">
      <c r="B352" s="5"/>
      <c r="C352" s="5"/>
      <c r="D352" s="5"/>
      <c r="E352" s="5"/>
      <c r="F352" s="5"/>
      <c r="G352" s="5"/>
      <c r="H352" s="5"/>
      <c r="I352" s="8"/>
      <c r="J352" s="25"/>
      <c r="K352" s="5"/>
      <c r="L352" s="5"/>
      <c r="M352" s="5"/>
      <c r="N352" s="5"/>
      <c r="O352" s="5"/>
      <c r="P352" s="18"/>
      <c r="Q352" s="8"/>
      <c r="R352" s="5"/>
      <c r="S352" s="5"/>
      <c r="T352" s="25"/>
      <c r="U352" s="5"/>
      <c r="V352" s="5"/>
      <c r="W352" s="5"/>
      <c r="X352" s="5"/>
      <c r="Y352" s="14"/>
      <c r="Z352" s="48"/>
      <c r="AA352"/>
      <c r="AB352"/>
    </row>
    <row r="353" spans="2:28" x14ac:dyDescent="0.25">
      <c r="B353" s="5"/>
      <c r="C353" s="5"/>
      <c r="D353" s="5"/>
      <c r="E353" s="5"/>
      <c r="F353" s="5"/>
      <c r="G353" s="5"/>
      <c r="H353" s="5"/>
      <c r="I353" s="8"/>
      <c r="J353" s="25"/>
      <c r="K353" s="5"/>
      <c r="L353" s="5"/>
      <c r="M353" s="5"/>
      <c r="N353" s="5"/>
      <c r="O353" s="5"/>
      <c r="P353" s="18"/>
      <c r="Q353" s="8"/>
      <c r="R353" s="5"/>
      <c r="S353" s="5"/>
      <c r="T353" s="25"/>
      <c r="U353" s="5"/>
      <c r="V353" s="5"/>
      <c r="W353" s="5"/>
      <c r="X353" s="5"/>
      <c r="Y353" s="14"/>
      <c r="Z353" s="48"/>
      <c r="AA353"/>
      <c r="AB353"/>
    </row>
    <row r="354" spans="2:28" x14ac:dyDescent="0.25">
      <c r="B354" s="5"/>
      <c r="C354" s="5"/>
      <c r="D354" s="5"/>
      <c r="E354" s="5"/>
      <c r="F354" s="5"/>
      <c r="G354" s="5"/>
      <c r="H354" s="5"/>
      <c r="I354" s="8"/>
      <c r="J354" s="25"/>
      <c r="K354" s="5"/>
      <c r="L354" s="5"/>
      <c r="M354" s="5"/>
      <c r="N354" s="5"/>
      <c r="O354" s="5"/>
      <c r="P354" s="18"/>
      <c r="Q354" s="8"/>
      <c r="R354" s="5"/>
      <c r="S354" s="5"/>
      <c r="T354" s="25"/>
      <c r="U354" s="5"/>
      <c r="V354" s="5"/>
      <c r="W354" s="5"/>
      <c r="X354" s="5"/>
      <c r="Y354" s="14"/>
      <c r="Z354" s="48"/>
      <c r="AA354"/>
      <c r="AB354"/>
    </row>
    <row r="355" spans="2:28" x14ac:dyDescent="0.25">
      <c r="B355" s="5"/>
      <c r="C355" s="5"/>
      <c r="D355" s="5"/>
      <c r="E355" s="5"/>
      <c r="F355" s="5"/>
      <c r="G355" s="5"/>
      <c r="H355" s="5"/>
      <c r="I355" s="8"/>
      <c r="J355" s="25"/>
      <c r="K355" s="5"/>
      <c r="L355" s="5"/>
      <c r="M355" s="5"/>
      <c r="N355" s="5"/>
      <c r="O355" s="5"/>
      <c r="P355" s="18"/>
      <c r="Q355" s="8"/>
      <c r="R355" s="5"/>
      <c r="S355" s="5"/>
      <c r="T355" s="25"/>
      <c r="U355" s="5"/>
      <c r="V355" s="5"/>
      <c r="W355" s="5"/>
      <c r="X355" s="5"/>
      <c r="Y355" s="14"/>
      <c r="Z355" s="48"/>
      <c r="AA355"/>
      <c r="AB355"/>
    </row>
    <row r="356" spans="2:28" x14ac:dyDescent="0.25">
      <c r="B356" s="5"/>
      <c r="C356" s="5"/>
      <c r="D356" s="5"/>
      <c r="E356" s="5"/>
      <c r="F356" s="5"/>
      <c r="G356" s="5"/>
      <c r="H356" s="5"/>
      <c r="I356" s="8"/>
      <c r="J356" s="25"/>
      <c r="K356" s="5"/>
      <c r="L356" s="5"/>
      <c r="M356" s="5"/>
      <c r="N356" s="5"/>
      <c r="O356" s="5"/>
      <c r="P356" s="18"/>
      <c r="Q356" s="8"/>
      <c r="R356" s="5"/>
      <c r="S356" s="5"/>
      <c r="T356" s="25"/>
      <c r="U356" s="5"/>
      <c r="V356" s="5"/>
      <c r="W356" s="5"/>
      <c r="X356" s="5"/>
      <c r="Y356" s="14"/>
      <c r="Z356" s="48"/>
      <c r="AA356"/>
      <c r="AB356"/>
    </row>
    <row r="357" spans="2:28" x14ac:dyDescent="0.25">
      <c r="B357" s="5"/>
      <c r="C357" s="5"/>
      <c r="D357" s="5"/>
      <c r="E357" s="5"/>
      <c r="F357" s="5"/>
      <c r="G357" s="5"/>
      <c r="H357" s="5"/>
      <c r="I357" s="8"/>
      <c r="J357" s="25"/>
      <c r="K357" s="5"/>
      <c r="L357" s="5"/>
      <c r="M357" s="5"/>
      <c r="N357" s="5"/>
      <c r="O357" s="5"/>
      <c r="P357" s="18"/>
      <c r="Q357" s="8"/>
      <c r="R357" s="5"/>
      <c r="S357" s="5"/>
      <c r="T357" s="25"/>
      <c r="U357" s="5"/>
      <c r="V357" s="5"/>
      <c r="W357" s="5"/>
      <c r="X357" s="5"/>
      <c r="Y357" s="14"/>
      <c r="Z357" s="48"/>
      <c r="AA357"/>
      <c r="AB357"/>
    </row>
    <row r="358" spans="2:28" x14ac:dyDescent="0.25">
      <c r="B358" s="5"/>
      <c r="C358" s="5"/>
      <c r="D358" s="5"/>
      <c r="E358" s="5"/>
      <c r="F358" s="5"/>
      <c r="G358" s="5"/>
      <c r="H358" s="5"/>
      <c r="I358" s="8"/>
      <c r="J358" s="25"/>
      <c r="K358" s="5"/>
      <c r="L358" s="5"/>
      <c r="M358" s="5"/>
      <c r="N358" s="5"/>
      <c r="O358" s="5"/>
      <c r="P358" s="18"/>
      <c r="Q358" s="8"/>
      <c r="R358" s="5"/>
      <c r="S358" s="5"/>
      <c r="T358" s="25"/>
      <c r="U358" s="5"/>
      <c r="V358" s="5"/>
      <c r="W358" s="5"/>
      <c r="X358" s="5"/>
      <c r="Y358" s="14"/>
      <c r="Z358" s="48"/>
      <c r="AA358"/>
      <c r="AB358"/>
    </row>
    <row r="359" spans="2:28" x14ac:dyDescent="0.25">
      <c r="B359" s="5"/>
      <c r="C359" s="5"/>
      <c r="D359" s="5"/>
      <c r="E359" s="5"/>
      <c r="F359" s="5"/>
      <c r="G359" s="5"/>
      <c r="H359" s="5"/>
      <c r="I359" s="8"/>
      <c r="J359" s="25"/>
      <c r="K359" s="5"/>
      <c r="L359" s="5"/>
      <c r="M359" s="5"/>
      <c r="N359" s="5"/>
      <c r="O359" s="5"/>
      <c r="P359" s="18"/>
      <c r="Q359" s="8"/>
      <c r="R359" s="5"/>
      <c r="S359" s="5"/>
      <c r="T359" s="25"/>
      <c r="U359" s="5"/>
      <c r="V359" s="5"/>
      <c r="W359" s="5"/>
      <c r="X359" s="5"/>
      <c r="Y359" s="14"/>
      <c r="Z359" s="48"/>
      <c r="AA359"/>
      <c r="AB359"/>
    </row>
    <row r="360" spans="2:28" x14ac:dyDescent="0.25">
      <c r="B360" s="5"/>
      <c r="C360" s="5"/>
      <c r="D360" s="5"/>
      <c r="E360" s="5"/>
      <c r="F360" s="5"/>
      <c r="G360" s="5"/>
      <c r="H360" s="5"/>
      <c r="I360" s="8"/>
      <c r="J360" s="25"/>
      <c r="K360" s="5"/>
      <c r="L360" s="5"/>
      <c r="M360" s="5"/>
      <c r="N360" s="5"/>
      <c r="O360" s="5"/>
      <c r="P360" s="18"/>
      <c r="Q360" s="8"/>
      <c r="R360" s="5"/>
      <c r="S360" s="5"/>
      <c r="T360" s="25"/>
      <c r="U360" s="5"/>
      <c r="V360" s="5"/>
      <c r="W360" s="5"/>
      <c r="X360" s="5"/>
      <c r="Y360" s="14"/>
      <c r="Z360" s="48"/>
      <c r="AA360"/>
      <c r="AB360"/>
    </row>
    <row r="361" spans="2:28" x14ac:dyDescent="0.25">
      <c r="B361" s="5"/>
      <c r="C361" s="5"/>
      <c r="D361" s="5"/>
      <c r="E361" s="5"/>
      <c r="F361" s="5"/>
      <c r="G361" s="5"/>
      <c r="H361" s="5"/>
      <c r="I361" s="8"/>
      <c r="J361" s="25"/>
      <c r="K361" s="5"/>
      <c r="L361" s="5"/>
      <c r="M361" s="5"/>
      <c r="N361" s="5"/>
      <c r="O361" s="5"/>
      <c r="P361" s="18"/>
      <c r="Q361" s="8"/>
      <c r="R361" s="5"/>
      <c r="S361" s="5"/>
      <c r="T361" s="25"/>
      <c r="U361" s="5"/>
      <c r="V361" s="5"/>
      <c r="W361" s="5"/>
      <c r="X361" s="5"/>
      <c r="Y361" s="14"/>
      <c r="Z361" s="48"/>
      <c r="AA361"/>
      <c r="AB361"/>
    </row>
    <row r="362" spans="2:28" x14ac:dyDescent="0.25">
      <c r="B362" s="5"/>
      <c r="C362" s="5"/>
      <c r="D362" s="5"/>
      <c r="E362" s="5"/>
      <c r="F362" s="5"/>
      <c r="G362" s="5"/>
      <c r="H362" s="5"/>
      <c r="I362" s="8"/>
      <c r="J362" s="25"/>
      <c r="K362" s="5"/>
      <c r="L362" s="5"/>
      <c r="M362" s="5"/>
      <c r="N362" s="5"/>
      <c r="O362" s="5"/>
      <c r="P362" s="18"/>
      <c r="Q362" s="8"/>
      <c r="R362" s="5"/>
      <c r="S362" s="5"/>
      <c r="T362" s="25"/>
      <c r="U362" s="5"/>
      <c r="V362" s="5"/>
      <c r="W362" s="5"/>
      <c r="X362" s="5"/>
      <c r="Y362" s="14"/>
      <c r="Z362" s="48"/>
      <c r="AA362"/>
      <c r="AB362"/>
    </row>
    <row r="363" spans="2:28" x14ac:dyDescent="0.25">
      <c r="B363" s="5"/>
      <c r="C363" s="5"/>
      <c r="D363" s="5"/>
      <c r="E363" s="5"/>
      <c r="F363" s="5"/>
      <c r="G363" s="5"/>
      <c r="H363" s="5"/>
      <c r="I363" s="8"/>
      <c r="J363" s="25"/>
      <c r="K363" s="5"/>
      <c r="L363" s="5"/>
      <c r="M363" s="5"/>
      <c r="N363" s="5"/>
      <c r="O363" s="5"/>
      <c r="P363" s="18"/>
      <c r="Q363" s="8"/>
      <c r="R363" s="5"/>
      <c r="S363" s="5"/>
      <c r="T363" s="25"/>
      <c r="U363" s="5"/>
      <c r="V363" s="5"/>
      <c r="W363" s="5"/>
      <c r="X363" s="5"/>
      <c r="Y363" s="14"/>
      <c r="Z363" s="48"/>
      <c r="AA363"/>
      <c r="AB363"/>
    </row>
    <row r="364" spans="2:28" x14ac:dyDescent="0.25">
      <c r="B364" s="5"/>
      <c r="C364" s="5"/>
      <c r="D364" s="5"/>
      <c r="E364" s="5"/>
      <c r="F364" s="5"/>
      <c r="G364" s="5"/>
      <c r="H364" s="5"/>
      <c r="I364" s="8"/>
      <c r="J364" s="25"/>
      <c r="K364" s="5"/>
      <c r="L364" s="5"/>
      <c r="M364" s="5"/>
      <c r="N364" s="5"/>
      <c r="O364" s="5"/>
      <c r="P364" s="18"/>
      <c r="Q364" s="8"/>
      <c r="R364" s="5"/>
      <c r="S364" s="5"/>
      <c r="T364" s="25"/>
      <c r="U364" s="5"/>
      <c r="V364" s="5"/>
      <c r="W364" s="5"/>
      <c r="X364" s="5"/>
      <c r="Y364" s="14"/>
      <c r="Z364" s="48"/>
      <c r="AA364"/>
      <c r="AB364"/>
    </row>
    <row r="365" spans="2:28" x14ac:dyDescent="0.25">
      <c r="B365" s="5"/>
      <c r="C365" s="5"/>
      <c r="D365" s="5"/>
      <c r="E365" s="5"/>
      <c r="F365" s="5"/>
      <c r="G365" s="5"/>
      <c r="H365" s="5"/>
      <c r="I365" s="8"/>
      <c r="J365" s="25"/>
      <c r="K365" s="5"/>
      <c r="L365" s="5"/>
      <c r="M365" s="5"/>
      <c r="N365" s="5"/>
      <c r="O365" s="5"/>
      <c r="P365" s="18"/>
      <c r="Q365" s="8"/>
      <c r="R365" s="5"/>
      <c r="S365" s="5"/>
      <c r="T365" s="25"/>
      <c r="U365" s="5"/>
      <c r="V365" s="5"/>
      <c r="W365" s="5"/>
      <c r="X365" s="5"/>
      <c r="Y365" s="14"/>
      <c r="Z365" s="48"/>
      <c r="AA365"/>
      <c r="AB365"/>
    </row>
    <row r="366" spans="2:28" x14ac:dyDescent="0.25">
      <c r="B366" s="5"/>
      <c r="C366" s="5"/>
      <c r="D366" s="5"/>
      <c r="E366" s="5"/>
      <c r="F366" s="5"/>
      <c r="G366" s="5"/>
      <c r="H366" s="5"/>
      <c r="I366" s="8"/>
      <c r="J366" s="25"/>
      <c r="K366" s="5"/>
      <c r="L366" s="5"/>
      <c r="M366" s="5"/>
      <c r="N366" s="5"/>
      <c r="O366" s="5"/>
      <c r="P366" s="18"/>
      <c r="Q366" s="8"/>
      <c r="R366" s="5"/>
      <c r="S366" s="5"/>
      <c r="T366" s="25"/>
      <c r="U366" s="5"/>
      <c r="V366" s="5"/>
      <c r="W366" s="5"/>
      <c r="X366" s="5"/>
      <c r="Y366" s="14"/>
      <c r="Z366" s="48"/>
      <c r="AA366"/>
      <c r="AB366"/>
    </row>
    <row r="367" spans="2:28" x14ac:dyDescent="0.25">
      <c r="B367" s="5"/>
      <c r="C367" s="5"/>
      <c r="D367" s="5"/>
      <c r="E367" s="5"/>
      <c r="F367" s="5"/>
      <c r="G367" s="5"/>
      <c r="H367" s="5"/>
      <c r="I367" s="8"/>
      <c r="J367" s="25"/>
      <c r="K367" s="5"/>
      <c r="L367" s="5"/>
      <c r="M367" s="5"/>
      <c r="N367" s="5"/>
      <c r="O367" s="5"/>
      <c r="P367" s="18"/>
      <c r="Q367" s="8"/>
      <c r="R367" s="5"/>
      <c r="S367" s="5"/>
      <c r="T367" s="25"/>
      <c r="U367" s="5"/>
      <c r="V367" s="5"/>
      <c r="W367" s="5"/>
      <c r="X367" s="5"/>
      <c r="Y367" s="14"/>
      <c r="Z367" s="48"/>
      <c r="AA367"/>
    </row>
    <row r="368" spans="2:28" x14ac:dyDescent="0.25">
      <c r="B368" s="5"/>
      <c r="C368" s="5"/>
      <c r="D368" s="5"/>
      <c r="E368" s="5"/>
      <c r="F368" s="5"/>
      <c r="G368" s="5"/>
      <c r="H368" s="5"/>
      <c r="I368" s="8"/>
      <c r="J368" s="25"/>
      <c r="K368" s="5"/>
      <c r="L368" s="5"/>
      <c r="M368" s="5"/>
      <c r="N368" s="5"/>
      <c r="O368" s="5"/>
      <c r="P368" s="18"/>
      <c r="Q368" s="8"/>
      <c r="R368" s="5"/>
      <c r="S368" s="5"/>
      <c r="T368" s="25"/>
      <c r="U368" s="5"/>
      <c r="V368" s="5"/>
      <c r="W368" s="5"/>
      <c r="X368" s="5"/>
      <c r="Y368" s="14"/>
      <c r="Z368" s="48"/>
      <c r="AA368"/>
    </row>
    <row r="369" spans="2:27" x14ac:dyDescent="0.25">
      <c r="B369" s="5"/>
      <c r="C369" s="5"/>
      <c r="D369" s="5"/>
      <c r="E369" s="5"/>
      <c r="F369" s="5"/>
      <c r="G369" s="5"/>
      <c r="H369" s="5"/>
      <c r="I369" s="8"/>
      <c r="J369" s="25"/>
      <c r="K369" s="5"/>
      <c r="L369" s="5"/>
      <c r="M369" s="5"/>
      <c r="N369" s="5"/>
      <c r="O369" s="5"/>
      <c r="P369" s="18"/>
      <c r="Q369" s="8"/>
      <c r="R369" s="5"/>
      <c r="S369" s="5"/>
      <c r="T369" s="25"/>
      <c r="U369" s="5"/>
      <c r="V369" s="5"/>
      <c r="W369" s="5"/>
      <c r="X369" s="5"/>
      <c r="Y369" s="14"/>
      <c r="Z369" s="48"/>
      <c r="AA369"/>
    </row>
    <row r="370" spans="2:27" x14ac:dyDescent="0.25">
      <c r="B370" s="5"/>
      <c r="C370" s="5"/>
      <c r="D370" s="5"/>
      <c r="E370" s="5"/>
      <c r="F370" s="5"/>
      <c r="G370" s="5"/>
      <c r="H370" s="5"/>
      <c r="I370" s="8"/>
      <c r="J370" s="25"/>
      <c r="K370" s="5"/>
      <c r="L370" s="5"/>
      <c r="M370" s="5"/>
      <c r="N370" s="5"/>
      <c r="O370" s="5"/>
      <c r="P370" s="18"/>
      <c r="Q370" s="8"/>
      <c r="R370" s="5"/>
      <c r="S370" s="5"/>
      <c r="T370" s="25"/>
      <c r="U370" s="5"/>
      <c r="V370" s="5"/>
      <c r="W370" s="5"/>
      <c r="X370" s="5"/>
      <c r="Y370" s="14"/>
      <c r="Z370" s="48"/>
      <c r="AA370"/>
    </row>
    <row r="371" spans="2:27" x14ac:dyDescent="0.25">
      <c r="B371" s="5"/>
      <c r="C371" s="5"/>
      <c r="D371" s="5"/>
      <c r="E371" s="5"/>
      <c r="F371" s="5"/>
      <c r="G371" s="5"/>
      <c r="H371" s="5"/>
      <c r="I371" s="8"/>
      <c r="J371" s="25"/>
      <c r="K371" s="5"/>
      <c r="L371" s="5"/>
      <c r="M371" s="5"/>
      <c r="N371" s="5"/>
      <c r="O371" s="5"/>
      <c r="P371" s="18"/>
      <c r="Q371" s="8"/>
      <c r="R371" s="5"/>
      <c r="S371" s="5"/>
      <c r="T371" s="25"/>
      <c r="U371" s="5"/>
      <c r="V371" s="5"/>
      <c r="W371" s="5"/>
      <c r="X371" s="5"/>
      <c r="Y371" s="14"/>
      <c r="Z371" s="48"/>
      <c r="AA371"/>
    </row>
    <row r="372" spans="2:27" x14ac:dyDescent="0.25">
      <c r="B372" s="5"/>
      <c r="C372" s="5"/>
      <c r="D372" s="5"/>
      <c r="E372" s="5"/>
      <c r="F372" s="5"/>
      <c r="G372" s="5"/>
      <c r="H372" s="5"/>
      <c r="I372" s="8"/>
      <c r="J372" s="25"/>
      <c r="K372" s="5"/>
      <c r="L372" s="5"/>
      <c r="M372" s="5"/>
      <c r="N372" s="5"/>
      <c r="O372" s="5"/>
      <c r="P372" s="18"/>
      <c r="Q372" s="8"/>
      <c r="R372" s="5"/>
      <c r="S372" s="5"/>
      <c r="T372" s="25"/>
      <c r="U372" s="5"/>
      <c r="V372" s="5"/>
      <c r="W372" s="5"/>
      <c r="X372" s="5"/>
      <c r="Y372" s="14"/>
      <c r="Z372" s="48"/>
      <c r="AA372"/>
    </row>
    <row r="373" spans="2:27" x14ac:dyDescent="0.25">
      <c r="B373" s="5"/>
      <c r="C373" s="5"/>
      <c r="D373" s="5"/>
      <c r="E373" s="5"/>
      <c r="F373" s="5"/>
      <c r="G373" s="5"/>
      <c r="H373" s="5"/>
      <c r="I373" s="8"/>
      <c r="J373" s="25"/>
      <c r="K373" s="5"/>
      <c r="L373" s="5"/>
      <c r="M373" s="5"/>
      <c r="N373" s="5"/>
      <c r="O373" s="5"/>
      <c r="P373" s="18"/>
      <c r="Q373" s="8"/>
      <c r="R373" s="5"/>
      <c r="S373" s="5"/>
      <c r="T373" s="25"/>
      <c r="U373" s="5"/>
      <c r="V373" s="5"/>
      <c r="W373" s="5"/>
      <c r="X373" s="5"/>
      <c r="Y373" s="14"/>
      <c r="Z373" s="48"/>
      <c r="AA373"/>
    </row>
    <row r="374" spans="2:27" x14ac:dyDescent="0.25">
      <c r="B374" s="5"/>
      <c r="C374" s="5"/>
      <c r="D374" s="5"/>
      <c r="E374" s="5"/>
      <c r="F374" s="5"/>
      <c r="G374" s="5"/>
      <c r="H374" s="5"/>
      <c r="I374" s="8"/>
      <c r="J374" s="25"/>
      <c r="K374" s="5"/>
      <c r="L374" s="5"/>
      <c r="M374" s="5"/>
      <c r="N374" s="5"/>
      <c r="O374" s="5"/>
      <c r="P374" s="18"/>
      <c r="Q374" s="8"/>
      <c r="R374" s="5"/>
      <c r="S374" s="5"/>
      <c r="T374" s="25"/>
      <c r="U374" s="5"/>
      <c r="V374" s="5"/>
      <c r="W374" s="5"/>
      <c r="X374" s="5"/>
      <c r="Y374" s="14"/>
      <c r="Z374" s="48"/>
      <c r="AA374"/>
    </row>
    <row r="375" spans="2:27" x14ac:dyDescent="0.25">
      <c r="B375" s="5"/>
      <c r="C375" s="5"/>
      <c r="D375" s="5"/>
      <c r="E375" s="5"/>
      <c r="F375" s="5"/>
      <c r="G375" s="5"/>
      <c r="H375" s="5"/>
      <c r="I375" s="8"/>
      <c r="J375" s="25"/>
      <c r="K375" s="5"/>
      <c r="L375" s="5"/>
      <c r="M375" s="5"/>
      <c r="N375" s="5"/>
      <c r="O375" s="5"/>
      <c r="P375" s="18"/>
      <c r="Q375" s="8"/>
      <c r="R375" s="5"/>
      <c r="S375" s="5"/>
      <c r="T375" s="25"/>
      <c r="U375" s="5"/>
      <c r="V375" s="5"/>
      <c r="W375" s="5"/>
      <c r="X375" s="5"/>
      <c r="Y375" s="14"/>
      <c r="Z375" s="48"/>
      <c r="AA375"/>
    </row>
    <row r="376" spans="2:27" x14ac:dyDescent="0.25">
      <c r="B376" s="5"/>
      <c r="C376" s="5"/>
      <c r="D376" s="5"/>
      <c r="E376" s="5"/>
      <c r="F376" s="5"/>
      <c r="G376" s="5"/>
      <c r="H376" s="5"/>
      <c r="I376" s="8"/>
      <c r="J376" s="25"/>
      <c r="K376" s="5"/>
      <c r="L376" s="5"/>
      <c r="M376" s="5"/>
      <c r="N376" s="5"/>
      <c r="O376" s="5"/>
      <c r="P376" s="18"/>
      <c r="Q376" s="8"/>
      <c r="R376" s="5"/>
      <c r="S376" s="5"/>
      <c r="T376" s="25"/>
      <c r="U376" s="5"/>
      <c r="V376" s="5"/>
      <c r="W376" s="5"/>
      <c r="X376" s="5"/>
      <c r="Y376" s="14"/>
      <c r="Z376" s="48"/>
      <c r="AA376"/>
    </row>
    <row r="377" spans="2:27" x14ac:dyDescent="0.25">
      <c r="B377" s="5"/>
      <c r="C377" s="5"/>
      <c r="D377" s="5"/>
      <c r="E377" s="5"/>
      <c r="F377" s="5"/>
      <c r="G377" s="5"/>
      <c r="H377" s="5"/>
      <c r="I377" s="8"/>
      <c r="J377" s="25"/>
      <c r="K377" s="5"/>
      <c r="L377" s="5"/>
      <c r="M377" s="5"/>
      <c r="N377" s="5"/>
      <c r="O377" s="5"/>
      <c r="P377" s="18"/>
      <c r="Q377" s="8"/>
      <c r="R377" s="5"/>
      <c r="S377" s="5"/>
      <c r="T377" s="25"/>
      <c r="U377" s="5"/>
      <c r="V377" s="5"/>
      <c r="W377" s="5"/>
      <c r="X377" s="5"/>
      <c r="Y377" s="14"/>
      <c r="Z377" s="48"/>
      <c r="AA377"/>
    </row>
    <row r="378" spans="2:27" x14ac:dyDescent="0.25">
      <c r="B378" s="5"/>
      <c r="C378" s="5"/>
      <c r="D378" s="5"/>
      <c r="E378" s="5"/>
      <c r="F378" s="5"/>
      <c r="G378" s="5"/>
      <c r="H378" s="5"/>
      <c r="I378" s="8"/>
      <c r="J378" s="25"/>
      <c r="K378" s="5"/>
      <c r="L378" s="5"/>
      <c r="M378" s="5"/>
      <c r="N378" s="5"/>
      <c r="O378" s="5"/>
      <c r="P378" s="18"/>
      <c r="Q378" s="8"/>
      <c r="R378" s="5"/>
      <c r="S378" s="5"/>
      <c r="T378" s="25"/>
      <c r="U378" s="5"/>
      <c r="V378" s="5"/>
      <c r="W378" s="5"/>
      <c r="X378" s="5"/>
      <c r="Y378" s="14"/>
      <c r="Z378" s="48"/>
      <c r="AA378"/>
    </row>
    <row r="379" spans="2:27" x14ac:dyDescent="0.25">
      <c r="B379" s="5"/>
      <c r="C379" s="5"/>
      <c r="D379" s="5"/>
      <c r="E379" s="5"/>
      <c r="F379" s="5"/>
      <c r="G379" s="5"/>
      <c r="H379" s="5"/>
      <c r="I379" s="8"/>
      <c r="J379" s="25"/>
      <c r="K379" s="5"/>
      <c r="L379" s="5"/>
      <c r="M379" s="5"/>
      <c r="N379" s="5"/>
      <c r="O379" s="5"/>
      <c r="P379" s="18"/>
      <c r="Q379" s="8"/>
      <c r="R379" s="5"/>
      <c r="S379" s="5"/>
      <c r="T379" s="25"/>
      <c r="U379" s="5"/>
      <c r="V379" s="5"/>
      <c r="W379" s="5"/>
      <c r="X379" s="5"/>
      <c r="Y379" s="14"/>
      <c r="Z379" s="48"/>
      <c r="AA379"/>
    </row>
    <row r="380" spans="2:27" x14ac:dyDescent="0.25">
      <c r="B380" s="5"/>
      <c r="C380" s="5"/>
      <c r="D380" s="5"/>
      <c r="E380" s="5"/>
      <c r="F380" s="5"/>
      <c r="G380" s="5"/>
      <c r="H380" s="5"/>
      <c r="I380" s="8"/>
      <c r="J380" s="25"/>
      <c r="K380" s="5"/>
      <c r="L380" s="5"/>
      <c r="M380" s="5"/>
      <c r="N380" s="5"/>
      <c r="O380" s="5"/>
      <c r="P380" s="18"/>
      <c r="Q380" s="8"/>
      <c r="R380" s="5"/>
      <c r="S380" s="5"/>
      <c r="T380" s="25"/>
      <c r="U380" s="5"/>
      <c r="V380" s="5"/>
      <c r="W380" s="5"/>
      <c r="X380" s="5"/>
      <c r="Y380" s="14"/>
      <c r="Z380" s="48"/>
      <c r="AA380"/>
    </row>
    <row r="381" spans="2:27" x14ac:dyDescent="0.25">
      <c r="B381" s="5"/>
      <c r="C381" s="5"/>
      <c r="D381" s="5"/>
      <c r="E381" s="5"/>
      <c r="F381" s="5"/>
      <c r="G381" s="5"/>
      <c r="H381" s="5"/>
      <c r="I381" s="8"/>
      <c r="J381" s="25"/>
      <c r="K381" s="5"/>
      <c r="L381" s="5"/>
      <c r="M381" s="5"/>
      <c r="N381" s="5"/>
      <c r="O381" s="5"/>
      <c r="P381" s="18"/>
      <c r="Q381" s="8"/>
      <c r="R381" s="5"/>
      <c r="S381" s="5"/>
      <c r="T381" s="25"/>
      <c r="U381" s="5"/>
      <c r="V381" s="5"/>
      <c r="W381" s="5"/>
      <c r="X381" s="5"/>
      <c r="Y381" s="14"/>
      <c r="Z381" s="48"/>
      <c r="AA381"/>
    </row>
    <row r="382" spans="2:27" x14ac:dyDescent="0.25">
      <c r="B382" s="5"/>
      <c r="C382" s="5"/>
      <c r="D382" s="5"/>
      <c r="E382" s="5"/>
      <c r="F382" s="5"/>
      <c r="G382" s="5"/>
      <c r="H382" s="5"/>
      <c r="I382" s="8"/>
      <c r="J382" s="25"/>
      <c r="K382" s="5"/>
      <c r="L382" s="5"/>
      <c r="M382" s="5"/>
      <c r="N382" s="5"/>
      <c r="O382" s="5"/>
      <c r="P382" s="18"/>
      <c r="Q382" s="8"/>
      <c r="R382" s="5"/>
      <c r="S382" s="5"/>
      <c r="T382" s="25"/>
      <c r="U382" s="5"/>
      <c r="V382" s="5"/>
      <c r="W382" s="5"/>
      <c r="X382" s="5"/>
      <c r="Y382" s="14"/>
      <c r="Z382" s="48"/>
      <c r="AA382"/>
    </row>
    <row r="383" spans="2:27" x14ac:dyDescent="0.25">
      <c r="B383" s="5"/>
      <c r="C383" s="5"/>
      <c r="D383" s="5"/>
      <c r="E383" s="5"/>
      <c r="F383" s="5"/>
      <c r="G383" s="5"/>
      <c r="H383" s="5"/>
      <c r="I383" s="8"/>
      <c r="J383" s="25"/>
      <c r="K383" s="5"/>
      <c r="L383" s="5"/>
      <c r="M383" s="5"/>
      <c r="N383" s="5"/>
      <c r="O383" s="5"/>
      <c r="P383" s="18"/>
      <c r="Q383" s="8"/>
      <c r="R383" s="5"/>
      <c r="S383" s="5"/>
      <c r="T383" s="25"/>
      <c r="U383" s="5"/>
      <c r="V383" s="5"/>
      <c r="W383" s="5"/>
      <c r="X383" s="5"/>
      <c r="Y383" s="14"/>
      <c r="Z383" s="48"/>
      <c r="AA383"/>
    </row>
    <row r="384" spans="2:27" x14ac:dyDescent="0.25">
      <c r="B384" s="5"/>
      <c r="C384" s="5"/>
      <c r="D384" s="5"/>
      <c r="E384" s="5"/>
      <c r="F384" s="5"/>
      <c r="G384" s="5"/>
      <c r="H384" s="5"/>
      <c r="I384" s="8"/>
      <c r="J384" s="25"/>
      <c r="K384" s="5"/>
      <c r="L384" s="5"/>
      <c r="M384" s="5"/>
      <c r="N384" s="5"/>
      <c r="O384" s="5"/>
      <c r="P384" s="18"/>
      <c r="Q384" s="8"/>
      <c r="R384" s="5"/>
      <c r="S384" s="5"/>
      <c r="T384" s="25"/>
      <c r="U384" s="5"/>
      <c r="V384" s="5"/>
      <c r="W384" s="5"/>
      <c r="X384" s="5"/>
      <c r="Y384" s="14"/>
      <c r="Z384" s="48"/>
      <c r="AA384"/>
    </row>
    <row r="385" spans="2:27" x14ac:dyDescent="0.25">
      <c r="B385" s="5"/>
      <c r="C385" s="5"/>
      <c r="D385" s="5"/>
      <c r="E385" s="5"/>
      <c r="F385" s="5"/>
      <c r="G385" s="5"/>
      <c r="H385" s="5"/>
      <c r="I385" s="8"/>
      <c r="J385" s="25"/>
      <c r="K385" s="5"/>
      <c r="L385" s="5"/>
      <c r="M385" s="5"/>
      <c r="N385" s="5"/>
      <c r="O385" s="5"/>
      <c r="P385" s="18"/>
      <c r="Q385" s="8"/>
      <c r="R385" s="5"/>
      <c r="S385" s="5"/>
      <c r="T385" s="25"/>
      <c r="U385" s="5"/>
      <c r="V385" s="5"/>
      <c r="W385" s="5"/>
      <c r="X385" s="5"/>
      <c r="Y385" s="14"/>
      <c r="Z385" s="48"/>
      <c r="AA385"/>
    </row>
    <row r="386" spans="2:27" x14ac:dyDescent="0.25">
      <c r="B386" s="5"/>
      <c r="C386" s="5"/>
      <c r="D386" s="5"/>
      <c r="E386" s="5"/>
      <c r="F386" s="5"/>
      <c r="G386" s="5"/>
      <c r="H386" s="5"/>
      <c r="I386" s="8"/>
      <c r="J386" s="25"/>
      <c r="K386" s="5"/>
      <c r="L386" s="5"/>
      <c r="M386" s="5"/>
      <c r="N386" s="5"/>
      <c r="O386" s="5"/>
      <c r="P386" s="18"/>
      <c r="Q386" s="8"/>
      <c r="R386" s="5"/>
      <c r="S386" s="5"/>
      <c r="T386" s="25"/>
      <c r="U386" s="5"/>
      <c r="V386" s="5"/>
      <c r="W386" s="5"/>
      <c r="X386" s="5"/>
      <c r="Y386" s="14"/>
      <c r="Z386" s="48"/>
      <c r="AA386"/>
    </row>
    <row r="387" spans="2:27" x14ac:dyDescent="0.25">
      <c r="B387" s="5"/>
      <c r="C387" s="5"/>
      <c r="D387" s="5"/>
      <c r="E387" s="5"/>
      <c r="F387" s="5"/>
      <c r="G387" s="5"/>
      <c r="H387" s="5"/>
      <c r="I387" s="8"/>
      <c r="J387" s="25"/>
      <c r="K387" s="5"/>
      <c r="L387" s="5"/>
      <c r="M387" s="5"/>
      <c r="N387" s="5"/>
      <c r="O387" s="5"/>
      <c r="P387" s="18"/>
      <c r="Q387" s="8"/>
      <c r="R387" s="5"/>
      <c r="S387" s="5"/>
      <c r="T387" s="25"/>
      <c r="U387" s="5"/>
      <c r="V387" s="5"/>
      <c r="W387" s="5"/>
      <c r="X387" s="5"/>
      <c r="Y387" s="14"/>
      <c r="Z387" s="48"/>
      <c r="AA387"/>
    </row>
    <row r="388" spans="2:27" x14ac:dyDescent="0.25">
      <c r="B388" s="5"/>
      <c r="C388" s="5"/>
      <c r="D388" s="5"/>
      <c r="E388" s="5"/>
      <c r="F388" s="5"/>
      <c r="G388" s="5"/>
      <c r="H388" s="5"/>
      <c r="I388" s="8"/>
      <c r="J388" s="25"/>
      <c r="K388" s="5"/>
      <c r="L388" s="5"/>
      <c r="M388" s="5"/>
      <c r="N388" s="5"/>
      <c r="O388" s="5"/>
      <c r="P388" s="18"/>
      <c r="Q388" s="8"/>
      <c r="R388" s="5"/>
      <c r="S388" s="5"/>
      <c r="T388" s="25"/>
      <c r="U388" s="5"/>
      <c r="V388" s="5"/>
      <c r="W388" s="5"/>
      <c r="X388" s="5"/>
      <c r="Y388" s="14"/>
      <c r="Z388" s="48"/>
      <c r="AA388"/>
    </row>
    <row r="389" spans="2:27" x14ac:dyDescent="0.25">
      <c r="B389" s="5"/>
      <c r="C389" s="5"/>
      <c r="D389" s="5"/>
      <c r="E389" s="5"/>
      <c r="F389" s="5"/>
      <c r="G389" s="5"/>
      <c r="H389" s="5"/>
      <c r="I389" s="8"/>
      <c r="J389" s="25"/>
      <c r="K389" s="5"/>
      <c r="L389" s="5"/>
      <c r="M389" s="5"/>
      <c r="N389" s="5"/>
      <c r="O389" s="5"/>
      <c r="P389" s="18"/>
      <c r="Q389" s="8"/>
      <c r="R389" s="5"/>
      <c r="S389" s="5"/>
      <c r="T389" s="25"/>
      <c r="U389" s="5"/>
      <c r="V389" s="5"/>
      <c r="W389" s="5"/>
      <c r="X389" s="5"/>
      <c r="Y389" s="14"/>
      <c r="Z389" s="48"/>
      <c r="AA389"/>
    </row>
    <row r="390" spans="2:27" x14ac:dyDescent="0.25">
      <c r="B390" s="5"/>
      <c r="C390" s="5"/>
      <c r="D390" s="5"/>
      <c r="E390" s="5"/>
      <c r="F390" s="5"/>
      <c r="G390" s="5"/>
      <c r="H390" s="5"/>
      <c r="I390" s="8"/>
      <c r="J390" s="25"/>
      <c r="K390" s="5"/>
      <c r="L390" s="5"/>
      <c r="M390" s="5"/>
      <c r="N390" s="5"/>
      <c r="O390" s="5"/>
      <c r="P390" s="18"/>
      <c r="Q390" s="8"/>
      <c r="R390" s="5"/>
      <c r="S390" s="5"/>
      <c r="T390" s="25"/>
      <c r="U390" s="5"/>
      <c r="V390" s="5"/>
      <c r="W390" s="5"/>
      <c r="X390" s="5"/>
      <c r="Y390" s="14"/>
      <c r="Z390" s="48"/>
      <c r="AA390"/>
    </row>
    <row r="391" spans="2:27" x14ac:dyDescent="0.25">
      <c r="B391" s="5"/>
      <c r="C391" s="5"/>
      <c r="D391" s="5"/>
      <c r="E391" s="5"/>
      <c r="F391" s="5"/>
      <c r="G391" s="5"/>
      <c r="H391" s="5"/>
      <c r="I391" s="8"/>
      <c r="J391" s="25"/>
      <c r="K391" s="5"/>
      <c r="L391" s="5"/>
      <c r="M391" s="5"/>
      <c r="N391" s="5"/>
      <c r="O391" s="5"/>
      <c r="P391" s="18"/>
      <c r="Q391" s="8"/>
      <c r="R391" s="5"/>
      <c r="S391" s="5"/>
      <c r="T391" s="25"/>
      <c r="U391" s="5"/>
      <c r="V391" s="5"/>
      <c r="W391" s="5"/>
      <c r="X391" s="5"/>
      <c r="Y391" s="14"/>
      <c r="Z391" s="48"/>
      <c r="AA391"/>
    </row>
    <row r="392" spans="2:27" x14ac:dyDescent="0.25">
      <c r="B392" s="5"/>
      <c r="C392" s="5"/>
      <c r="D392" s="5"/>
      <c r="E392" s="5"/>
      <c r="F392" s="5"/>
      <c r="G392" s="5"/>
      <c r="H392" s="5"/>
      <c r="I392" s="8"/>
      <c r="J392" s="25"/>
      <c r="K392" s="5"/>
      <c r="L392" s="5"/>
      <c r="M392" s="5"/>
      <c r="N392" s="5"/>
      <c r="O392" s="5"/>
      <c r="P392" s="18"/>
      <c r="Q392" s="8"/>
      <c r="R392" s="5"/>
      <c r="S392" s="5"/>
      <c r="T392" s="25"/>
      <c r="U392" s="5"/>
      <c r="V392" s="5"/>
      <c r="W392" s="5"/>
      <c r="X392" s="5"/>
      <c r="Y392" s="14"/>
      <c r="Z392" s="48"/>
      <c r="AA392"/>
    </row>
    <row r="393" spans="2:27" x14ac:dyDescent="0.25">
      <c r="B393" s="5"/>
      <c r="C393" s="5"/>
      <c r="D393" s="5"/>
      <c r="E393" s="5"/>
      <c r="F393" s="5"/>
      <c r="G393" s="5"/>
      <c r="H393" s="5"/>
      <c r="I393" s="8"/>
      <c r="J393" s="25"/>
      <c r="K393" s="5"/>
      <c r="L393" s="5"/>
      <c r="M393" s="5"/>
      <c r="N393" s="5"/>
      <c r="O393" s="5"/>
      <c r="P393" s="18"/>
      <c r="Q393" s="8"/>
      <c r="R393" s="5"/>
      <c r="S393" s="5"/>
      <c r="T393" s="25"/>
      <c r="U393" s="5"/>
      <c r="V393" s="5"/>
      <c r="W393" s="5"/>
      <c r="X393" s="5"/>
      <c r="Y393" s="14"/>
      <c r="Z393" s="48"/>
      <c r="AA393"/>
    </row>
    <row r="394" spans="2:27" x14ac:dyDescent="0.25">
      <c r="B394" s="5"/>
      <c r="C394" s="5"/>
      <c r="D394" s="5"/>
      <c r="E394" s="5"/>
      <c r="F394" s="5"/>
      <c r="G394" s="5"/>
      <c r="H394" s="5"/>
      <c r="I394" s="8"/>
      <c r="J394" s="25"/>
      <c r="K394" s="5"/>
      <c r="L394" s="5"/>
      <c r="M394" s="5"/>
      <c r="N394" s="5"/>
      <c r="O394" s="5"/>
      <c r="P394" s="18"/>
      <c r="Q394" s="8"/>
      <c r="R394" s="5"/>
      <c r="S394" s="5"/>
      <c r="T394" s="25"/>
      <c r="U394" s="5"/>
      <c r="V394" s="5"/>
      <c r="W394" s="5"/>
      <c r="X394" s="5"/>
      <c r="Y394" s="14"/>
      <c r="Z394" s="48"/>
      <c r="AA394"/>
    </row>
    <row r="395" spans="2:27" x14ac:dyDescent="0.25">
      <c r="B395" s="5"/>
      <c r="C395" s="5"/>
      <c r="D395" s="5"/>
      <c r="E395" s="5"/>
      <c r="F395" s="5"/>
      <c r="G395" s="5"/>
      <c r="H395" s="5"/>
      <c r="I395" s="8"/>
      <c r="J395" s="25"/>
      <c r="K395" s="5"/>
      <c r="L395" s="5"/>
      <c r="M395" s="5"/>
      <c r="N395" s="5"/>
      <c r="O395" s="5"/>
      <c r="P395" s="18"/>
      <c r="Q395" s="8"/>
      <c r="R395" s="5"/>
      <c r="S395" s="5"/>
      <c r="T395" s="25"/>
      <c r="U395" s="5"/>
      <c r="V395" s="5"/>
      <c r="W395" s="5"/>
      <c r="X395" s="5"/>
      <c r="Y395" s="14"/>
      <c r="Z395" s="48"/>
      <c r="AA395"/>
    </row>
    <row r="396" spans="2:27" x14ac:dyDescent="0.25">
      <c r="B396" s="5"/>
      <c r="C396" s="5"/>
      <c r="D396" s="5"/>
      <c r="E396" s="5"/>
      <c r="F396" s="5"/>
      <c r="G396" s="5"/>
      <c r="H396" s="5"/>
      <c r="I396" s="8"/>
      <c r="J396" s="25"/>
      <c r="K396" s="5"/>
      <c r="L396" s="5"/>
      <c r="M396" s="5"/>
      <c r="N396" s="5"/>
      <c r="O396" s="5"/>
      <c r="P396" s="18"/>
      <c r="Q396" s="8"/>
      <c r="R396" s="5"/>
      <c r="S396" s="5"/>
      <c r="T396" s="25"/>
      <c r="U396" s="5"/>
      <c r="V396" s="5"/>
      <c r="W396" s="5"/>
      <c r="X396" s="5"/>
      <c r="Y396" s="14"/>
      <c r="Z396" s="48"/>
      <c r="AA396"/>
    </row>
    <row r="397" spans="2:27" x14ac:dyDescent="0.25">
      <c r="B397" s="5"/>
      <c r="C397" s="5"/>
      <c r="D397" s="5"/>
      <c r="E397" s="5"/>
      <c r="F397" s="5"/>
      <c r="G397" s="5"/>
      <c r="H397" s="5"/>
      <c r="I397" s="8"/>
      <c r="J397" s="25"/>
      <c r="K397" s="5"/>
      <c r="L397" s="5"/>
      <c r="M397" s="5"/>
      <c r="N397" s="5"/>
      <c r="O397" s="5"/>
      <c r="P397" s="18"/>
      <c r="Q397" s="8"/>
      <c r="R397" s="5"/>
      <c r="S397" s="5"/>
      <c r="T397" s="25"/>
      <c r="U397" s="5"/>
      <c r="V397" s="5"/>
      <c r="W397" s="5"/>
      <c r="X397" s="5"/>
      <c r="Y397" s="14"/>
      <c r="Z397" s="48"/>
      <c r="AA397"/>
    </row>
    <row r="398" spans="2:27" x14ac:dyDescent="0.25">
      <c r="B398" s="5"/>
      <c r="C398" s="5"/>
      <c r="D398" s="5"/>
      <c r="E398" s="5"/>
      <c r="F398" s="5"/>
      <c r="G398" s="5"/>
      <c r="H398" s="5"/>
      <c r="I398" s="8"/>
      <c r="J398" s="25"/>
      <c r="K398" s="5"/>
      <c r="L398" s="5"/>
      <c r="M398" s="5"/>
      <c r="N398" s="5"/>
      <c r="O398" s="5"/>
      <c r="P398" s="18"/>
      <c r="Q398" s="8"/>
      <c r="R398" s="5"/>
      <c r="S398" s="5"/>
      <c r="T398" s="25"/>
      <c r="U398" s="5"/>
      <c r="V398" s="5"/>
      <c r="W398" s="5"/>
      <c r="X398" s="5"/>
      <c r="Y398" s="14"/>
      <c r="Z398" s="48"/>
      <c r="AA398"/>
    </row>
    <row r="399" spans="2:27" x14ac:dyDescent="0.25">
      <c r="B399" s="5"/>
      <c r="C399" s="5"/>
      <c r="D399" s="5"/>
      <c r="E399" s="5"/>
      <c r="F399" s="5"/>
      <c r="G399" s="5"/>
      <c r="H399" s="5"/>
      <c r="I399" s="8"/>
      <c r="J399" s="25"/>
      <c r="K399" s="5"/>
      <c r="L399" s="5"/>
      <c r="M399" s="5"/>
      <c r="N399" s="5"/>
      <c r="O399" s="5"/>
      <c r="P399" s="18"/>
      <c r="Q399" s="8"/>
      <c r="R399" s="5"/>
      <c r="S399" s="5"/>
      <c r="T399" s="25"/>
      <c r="U399" s="5"/>
      <c r="V399" s="5"/>
      <c r="W399" s="5"/>
      <c r="X399" s="5"/>
      <c r="Y399" s="14"/>
      <c r="Z399" s="48"/>
      <c r="AA399"/>
    </row>
    <row r="400" spans="2:27" x14ac:dyDescent="0.25">
      <c r="B400" s="5"/>
      <c r="C400" s="5"/>
      <c r="D400" s="5"/>
      <c r="E400" s="5"/>
      <c r="F400" s="5"/>
      <c r="G400" s="5"/>
      <c r="H400" s="5"/>
      <c r="I400" s="8"/>
      <c r="J400" s="25"/>
      <c r="K400" s="5"/>
      <c r="L400" s="5"/>
      <c r="M400" s="5"/>
      <c r="N400" s="5"/>
      <c r="O400" s="5"/>
      <c r="P400" s="18"/>
      <c r="Q400" s="8"/>
      <c r="R400" s="5"/>
      <c r="S400" s="5"/>
      <c r="T400" s="25"/>
      <c r="U400" s="5"/>
      <c r="V400" s="5"/>
      <c r="W400" s="5"/>
      <c r="X400" s="5"/>
      <c r="Y400" s="14"/>
      <c r="Z400" s="48"/>
      <c r="AA400"/>
    </row>
    <row r="401" spans="2:27" x14ac:dyDescent="0.25">
      <c r="B401" s="5"/>
      <c r="C401" s="5"/>
      <c r="D401" s="5"/>
      <c r="E401" s="5"/>
      <c r="F401" s="5"/>
      <c r="G401" s="5"/>
      <c r="H401" s="5"/>
      <c r="I401" s="8"/>
      <c r="J401" s="25"/>
      <c r="K401" s="5"/>
      <c r="L401" s="5"/>
      <c r="M401" s="5"/>
      <c r="N401" s="5"/>
      <c r="O401" s="5"/>
      <c r="P401" s="18"/>
      <c r="Q401" s="8"/>
      <c r="R401" s="5"/>
      <c r="S401" s="5"/>
      <c r="T401" s="25"/>
      <c r="U401" s="5"/>
      <c r="V401" s="5"/>
      <c r="W401" s="5"/>
      <c r="X401" s="5"/>
      <c r="Y401" s="14"/>
      <c r="Z401" s="48"/>
      <c r="AA401"/>
    </row>
    <row r="402" spans="2:27" x14ac:dyDescent="0.25">
      <c r="B402" s="5"/>
      <c r="C402" s="5"/>
      <c r="D402" s="5"/>
      <c r="E402" s="5"/>
      <c r="F402" s="5"/>
      <c r="G402" s="5"/>
      <c r="H402" s="5"/>
      <c r="I402" s="8"/>
      <c r="J402" s="25"/>
      <c r="K402" s="5"/>
      <c r="L402" s="5"/>
      <c r="M402" s="5"/>
      <c r="N402" s="5"/>
      <c r="O402" s="5"/>
      <c r="P402" s="18"/>
      <c r="Q402" s="8"/>
      <c r="R402" s="5"/>
      <c r="S402" s="5"/>
      <c r="T402" s="25"/>
      <c r="U402" s="5"/>
      <c r="V402" s="5"/>
      <c r="W402" s="5"/>
      <c r="X402" s="5"/>
      <c r="Y402" s="14"/>
      <c r="Z402" s="48"/>
      <c r="AA402"/>
    </row>
    <row r="403" spans="2:27" x14ac:dyDescent="0.25">
      <c r="B403" s="5"/>
      <c r="C403" s="5"/>
      <c r="D403" s="5"/>
      <c r="E403" s="5"/>
      <c r="F403" s="5"/>
      <c r="G403" s="5"/>
      <c r="H403" s="5"/>
      <c r="I403" s="8"/>
      <c r="J403" s="25"/>
      <c r="K403" s="5"/>
      <c r="L403" s="5"/>
      <c r="M403" s="5"/>
      <c r="N403" s="5"/>
      <c r="O403" s="5"/>
      <c r="P403" s="18"/>
      <c r="Q403" s="8"/>
      <c r="R403" s="5"/>
      <c r="S403" s="5"/>
      <c r="T403" s="25"/>
      <c r="U403" s="5"/>
      <c r="V403" s="5"/>
      <c r="W403" s="5"/>
      <c r="X403" s="5"/>
      <c r="Y403" s="14"/>
      <c r="Z403" s="48"/>
      <c r="AA403"/>
    </row>
    <row r="404" spans="2:27" x14ac:dyDescent="0.25">
      <c r="B404" s="5"/>
      <c r="C404" s="5"/>
      <c r="D404" s="5"/>
      <c r="E404" s="5"/>
      <c r="F404" s="5"/>
      <c r="G404" s="5"/>
      <c r="H404" s="5"/>
      <c r="I404" s="8"/>
      <c r="J404" s="25"/>
      <c r="K404" s="5"/>
      <c r="L404" s="5"/>
      <c r="M404" s="5"/>
      <c r="N404" s="5"/>
      <c r="O404" s="5"/>
      <c r="P404" s="18"/>
      <c r="Q404" s="8"/>
      <c r="R404" s="5"/>
      <c r="S404" s="5"/>
      <c r="T404" s="25"/>
      <c r="U404" s="5"/>
      <c r="V404" s="5"/>
      <c r="W404" s="5"/>
      <c r="X404" s="5"/>
      <c r="Y404" s="14"/>
      <c r="Z404" s="48"/>
      <c r="AA404"/>
    </row>
    <row r="405" spans="2:27" x14ac:dyDescent="0.25">
      <c r="B405" s="5"/>
      <c r="C405" s="5"/>
      <c r="D405" s="5"/>
      <c r="E405" s="5"/>
      <c r="F405" s="5"/>
      <c r="G405" s="5"/>
      <c r="H405" s="5"/>
      <c r="I405" s="8"/>
      <c r="J405" s="25"/>
      <c r="K405" s="5"/>
      <c r="L405" s="5"/>
      <c r="M405" s="5"/>
      <c r="N405" s="5"/>
      <c r="O405" s="5"/>
      <c r="P405" s="18"/>
      <c r="Q405" s="8"/>
      <c r="R405" s="5"/>
      <c r="S405" s="5"/>
      <c r="T405" s="25"/>
      <c r="U405" s="5"/>
      <c r="V405" s="5"/>
      <c r="W405" s="5"/>
      <c r="X405" s="5"/>
      <c r="Y405" s="14"/>
      <c r="Z405" s="48"/>
      <c r="AA405"/>
    </row>
    <row r="406" spans="2:27" x14ac:dyDescent="0.25">
      <c r="B406" s="5"/>
      <c r="C406" s="5"/>
      <c r="D406" s="5"/>
      <c r="E406" s="5"/>
      <c r="F406" s="5"/>
      <c r="G406" s="5"/>
      <c r="H406" s="5"/>
      <c r="I406" s="8"/>
      <c r="J406" s="25"/>
      <c r="K406" s="5"/>
      <c r="L406" s="5"/>
      <c r="M406" s="5"/>
      <c r="N406" s="5"/>
      <c r="O406" s="5"/>
      <c r="P406" s="18"/>
      <c r="Q406" s="8"/>
      <c r="R406" s="5"/>
      <c r="S406" s="5"/>
      <c r="T406" s="25"/>
      <c r="U406" s="5"/>
      <c r="V406" s="5"/>
      <c r="W406" s="5"/>
      <c r="X406" s="5"/>
      <c r="Y406" s="14"/>
      <c r="Z406" s="48"/>
      <c r="AA406"/>
    </row>
    <row r="407" spans="2:27" x14ac:dyDescent="0.25">
      <c r="B407" s="5"/>
      <c r="C407" s="5"/>
      <c r="D407" s="5"/>
      <c r="E407" s="5"/>
      <c r="F407" s="5"/>
      <c r="G407" s="5"/>
      <c r="H407" s="5"/>
      <c r="I407" s="8"/>
      <c r="J407" s="25"/>
      <c r="K407" s="5"/>
      <c r="L407" s="5"/>
      <c r="M407" s="5"/>
      <c r="N407" s="5"/>
      <c r="O407" s="5"/>
      <c r="P407" s="18"/>
      <c r="Q407" s="8"/>
      <c r="R407" s="5"/>
      <c r="S407" s="5"/>
      <c r="T407" s="25"/>
      <c r="U407" s="5"/>
      <c r="V407" s="5"/>
      <c r="W407" s="5"/>
      <c r="X407" s="5"/>
      <c r="Y407" s="14"/>
      <c r="Z407" s="48"/>
      <c r="AA407"/>
    </row>
    <row r="408" spans="2:27" x14ac:dyDescent="0.25">
      <c r="B408" s="5"/>
      <c r="C408" s="5"/>
      <c r="D408" s="5"/>
      <c r="E408" s="5"/>
      <c r="F408" s="5"/>
      <c r="G408" s="5"/>
      <c r="H408" s="5"/>
      <c r="I408" s="8"/>
      <c r="J408" s="25"/>
      <c r="K408" s="5"/>
      <c r="L408" s="5"/>
      <c r="M408" s="5"/>
      <c r="N408" s="5"/>
      <c r="O408" s="5"/>
      <c r="P408" s="18"/>
      <c r="Q408" s="8"/>
      <c r="R408" s="5"/>
      <c r="S408" s="5"/>
      <c r="T408" s="25"/>
      <c r="U408" s="5"/>
      <c r="V408" s="5"/>
      <c r="W408" s="5"/>
      <c r="X408" s="5"/>
      <c r="Y408" s="14"/>
      <c r="Z408" s="48"/>
      <c r="AA408"/>
    </row>
    <row r="409" spans="2:27" x14ac:dyDescent="0.25">
      <c r="B409" s="5"/>
      <c r="C409" s="5"/>
      <c r="D409" s="5"/>
      <c r="E409" s="5"/>
      <c r="F409" s="5"/>
      <c r="G409" s="5"/>
      <c r="H409" s="5"/>
      <c r="I409" s="8"/>
      <c r="J409" s="25"/>
      <c r="K409" s="5"/>
      <c r="L409" s="5"/>
      <c r="M409" s="5"/>
      <c r="N409" s="5"/>
      <c r="O409" s="5"/>
      <c r="P409" s="18"/>
      <c r="Q409" s="8"/>
      <c r="R409" s="5"/>
      <c r="S409" s="5"/>
      <c r="T409" s="25"/>
      <c r="U409" s="5"/>
      <c r="V409" s="5"/>
      <c r="W409" s="5"/>
      <c r="X409" s="5"/>
      <c r="Y409" s="14"/>
      <c r="Z409" s="48"/>
      <c r="AA409"/>
    </row>
    <row r="410" spans="2:27" x14ac:dyDescent="0.25">
      <c r="B410" s="5"/>
      <c r="C410" s="5"/>
      <c r="D410" s="5"/>
      <c r="E410" s="5"/>
      <c r="F410" s="5"/>
      <c r="G410" s="5"/>
      <c r="H410" s="5"/>
      <c r="I410" s="8"/>
      <c r="J410" s="25"/>
      <c r="K410" s="5"/>
      <c r="L410" s="5"/>
      <c r="M410" s="5"/>
      <c r="N410" s="5"/>
      <c r="O410" s="5"/>
      <c r="P410" s="18"/>
      <c r="Q410" s="8"/>
      <c r="R410" s="5"/>
      <c r="S410" s="5"/>
      <c r="T410" s="25"/>
      <c r="U410" s="5"/>
      <c r="V410" s="5"/>
      <c r="W410" s="5"/>
      <c r="X410" s="5"/>
      <c r="Y410" s="14"/>
      <c r="Z410" s="48"/>
      <c r="AA410"/>
    </row>
    <row r="411" spans="2:27" x14ac:dyDescent="0.25">
      <c r="B411" s="5"/>
      <c r="C411" s="5"/>
      <c r="D411" s="5"/>
      <c r="E411" s="5"/>
      <c r="F411" s="5"/>
      <c r="G411" s="5"/>
      <c r="H411" s="5"/>
      <c r="I411" s="8"/>
      <c r="J411" s="25"/>
      <c r="K411" s="5"/>
      <c r="L411" s="5"/>
      <c r="M411" s="5"/>
      <c r="N411" s="5"/>
      <c r="O411" s="5"/>
      <c r="P411" s="18"/>
      <c r="Q411" s="8"/>
      <c r="R411" s="5"/>
      <c r="S411" s="5"/>
      <c r="T411" s="25"/>
      <c r="U411" s="5"/>
      <c r="V411" s="5"/>
      <c r="W411" s="5"/>
      <c r="X411" s="5"/>
      <c r="Y411" s="14"/>
      <c r="Z411" s="48"/>
      <c r="AA411"/>
    </row>
    <row r="412" spans="2:27" x14ac:dyDescent="0.25">
      <c r="B412" s="5"/>
      <c r="C412" s="5"/>
      <c r="D412" s="5"/>
      <c r="E412" s="5"/>
      <c r="F412" s="5"/>
      <c r="G412" s="5"/>
      <c r="H412" s="5"/>
      <c r="I412" s="8"/>
      <c r="J412" s="25"/>
      <c r="K412" s="5"/>
      <c r="L412" s="5"/>
      <c r="M412" s="5"/>
      <c r="N412" s="5"/>
      <c r="O412" s="5"/>
      <c r="P412" s="18"/>
      <c r="Q412" s="8"/>
      <c r="R412" s="5"/>
      <c r="S412" s="5"/>
      <c r="T412" s="25"/>
      <c r="U412" s="5"/>
      <c r="V412" s="5"/>
      <c r="W412" s="5"/>
      <c r="X412" s="5"/>
      <c r="Y412" s="14"/>
      <c r="Z412" s="48"/>
      <c r="AA412"/>
    </row>
    <row r="413" spans="2:27" x14ac:dyDescent="0.25">
      <c r="B413" s="5"/>
      <c r="C413" s="5"/>
      <c r="D413" s="5"/>
      <c r="E413" s="5"/>
      <c r="F413" s="5"/>
      <c r="G413" s="5"/>
      <c r="H413" s="5"/>
      <c r="I413" s="8"/>
      <c r="J413" s="25"/>
      <c r="K413" s="5"/>
      <c r="L413" s="5"/>
      <c r="M413" s="5"/>
      <c r="N413" s="5"/>
      <c r="O413" s="5"/>
      <c r="P413" s="18"/>
      <c r="Q413" s="8"/>
      <c r="R413" s="5"/>
      <c r="S413" s="5"/>
      <c r="T413" s="25"/>
      <c r="U413" s="5"/>
      <c r="V413" s="5"/>
      <c r="W413" s="5"/>
      <c r="X413" s="5"/>
      <c r="Y413" s="14"/>
      <c r="Z413" s="48"/>
      <c r="AA413"/>
    </row>
    <row r="414" spans="2:27" x14ac:dyDescent="0.25">
      <c r="B414" s="5"/>
      <c r="C414" s="5"/>
      <c r="D414" s="5"/>
      <c r="E414" s="5"/>
      <c r="F414" s="5"/>
      <c r="G414" s="5"/>
      <c r="H414" s="5"/>
      <c r="I414" s="8"/>
      <c r="J414" s="25"/>
      <c r="K414" s="5"/>
      <c r="L414" s="5"/>
      <c r="M414" s="5"/>
      <c r="N414" s="5"/>
      <c r="O414" s="5"/>
      <c r="P414" s="18"/>
      <c r="Q414" s="8"/>
      <c r="R414" s="5"/>
      <c r="S414" s="5"/>
      <c r="T414" s="25"/>
      <c r="U414" s="5"/>
      <c r="V414" s="5"/>
      <c r="W414" s="5"/>
      <c r="X414" s="5"/>
      <c r="Y414" s="14"/>
      <c r="Z414" s="48"/>
      <c r="AA414"/>
    </row>
    <row r="415" spans="2:27" x14ac:dyDescent="0.25">
      <c r="B415" s="5"/>
      <c r="C415" s="5"/>
      <c r="D415" s="5"/>
      <c r="E415" s="5"/>
      <c r="F415" s="5"/>
      <c r="G415" s="5"/>
      <c r="H415" s="5"/>
      <c r="I415" s="8"/>
      <c r="J415" s="25"/>
      <c r="K415" s="5"/>
      <c r="L415" s="5"/>
      <c r="M415" s="5"/>
      <c r="N415" s="5"/>
      <c r="O415" s="5"/>
      <c r="P415" s="18"/>
      <c r="Q415" s="8"/>
      <c r="R415" s="5"/>
      <c r="S415" s="5"/>
      <c r="T415" s="25"/>
      <c r="U415" s="5"/>
      <c r="V415" s="5"/>
      <c r="W415" s="5"/>
      <c r="X415" s="5"/>
      <c r="Y415" s="14"/>
      <c r="Z415" s="48"/>
      <c r="AA415"/>
    </row>
    <row r="416" spans="2:27" x14ac:dyDescent="0.25">
      <c r="B416" s="5"/>
      <c r="C416" s="5"/>
      <c r="D416" s="5"/>
      <c r="E416" s="5"/>
      <c r="F416" s="5"/>
      <c r="G416" s="5"/>
      <c r="H416" s="5"/>
      <c r="I416" s="8"/>
      <c r="J416" s="25"/>
      <c r="K416" s="5"/>
      <c r="L416" s="5"/>
      <c r="M416" s="5"/>
      <c r="N416" s="5"/>
      <c r="O416" s="5"/>
      <c r="P416" s="18"/>
      <c r="Q416" s="8"/>
      <c r="R416" s="5"/>
      <c r="S416" s="5"/>
      <c r="T416" s="25"/>
      <c r="U416" s="5"/>
      <c r="V416" s="5"/>
      <c r="W416" s="5"/>
      <c r="X416" s="5"/>
      <c r="Y416" s="14"/>
      <c r="Z416" s="48"/>
      <c r="AA416"/>
    </row>
    <row r="417" spans="2:27" x14ac:dyDescent="0.25">
      <c r="B417" s="5"/>
      <c r="C417" s="5"/>
      <c r="D417" s="5"/>
      <c r="E417" s="5"/>
      <c r="F417" s="5"/>
      <c r="G417" s="5"/>
      <c r="H417" s="5"/>
      <c r="I417" s="8"/>
      <c r="J417" s="25"/>
      <c r="K417" s="5"/>
      <c r="L417" s="5"/>
      <c r="M417" s="5"/>
      <c r="N417" s="5"/>
      <c r="O417" s="5"/>
      <c r="P417" s="18"/>
      <c r="Q417" s="8"/>
      <c r="R417" s="5"/>
      <c r="S417" s="5"/>
      <c r="T417" s="25"/>
      <c r="U417" s="5"/>
      <c r="V417" s="5"/>
      <c r="W417" s="5"/>
      <c r="X417" s="5"/>
      <c r="Y417" s="14"/>
      <c r="Z417" s="48"/>
      <c r="AA417"/>
    </row>
    <row r="418" spans="2:27" x14ac:dyDescent="0.25">
      <c r="B418" s="5"/>
      <c r="C418" s="5"/>
      <c r="D418" s="5"/>
      <c r="E418" s="5"/>
      <c r="F418" s="5"/>
      <c r="G418" s="5"/>
      <c r="H418" s="5"/>
      <c r="I418" s="8"/>
      <c r="J418" s="25"/>
      <c r="K418" s="5"/>
      <c r="L418" s="5"/>
      <c r="M418" s="5"/>
      <c r="N418" s="5"/>
      <c r="O418" s="5"/>
      <c r="P418" s="18"/>
      <c r="Q418" s="8"/>
      <c r="R418" s="5"/>
      <c r="S418" s="5"/>
      <c r="T418" s="25"/>
      <c r="U418" s="5"/>
      <c r="V418" s="5"/>
      <c r="W418" s="5"/>
      <c r="X418" s="5"/>
      <c r="Y418" s="14"/>
      <c r="Z418" s="48"/>
      <c r="AA418"/>
    </row>
    <row r="419" spans="2:27" x14ac:dyDescent="0.25">
      <c r="B419" s="5"/>
      <c r="C419" s="5"/>
      <c r="D419" s="5"/>
      <c r="E419" s="5"/>
      <c r="F419" s="5"/>
      <c r="G419" s="5"/>
      <c r="H419" s="5"/>
      <c r="I419" s="8"/>
      <c r="J419" s="25"/>
      <c r="K419" s="5"/>
      <c r="L419" s="5"/>
      <c r="M419" s="5"/>
      <c r="N419" s="5"/>
      <c r="O419" s="5"/>
      <c r="P419" s="18"/>
      <c r="Q419" s="8"/>
      <c r="R419" s="5"/>
      <c r="S419" s="5"/>
      <c r="T419" s="25"/>
      <c r="U419" s="5"/>
      <c r="V419" s="5"/>
      <c r="W419" s="5"/>
      <c r="X419" s="5"/>
      <c r="Y419" s="14"/>
      <c r="Z419" s="48"/>
      <c r="AA419"/>
    </row>
    <row r="420" spans="2:27" x14ac:dyDescent="0.25">
      <c r="B420" s="5"/>
      <c r="C420" s="5"/>
      <c r="D420" s="5"/>
      <c r="E420" s="5"/>
      <c r="F420" s="5"/>
      <c r="G420" s="5"/>
      <c r="H420" s="5"/>
      <c r="I420" s="8"/>
      <c r="J420" s="25"/>
      <c r="K420" s="5"/>
      <c r="L420" s="5"/>
      <c r="M420" s="5"/>
      <c r="N420" s="5"/>
      <c r="O420" s="5"/>
      <c r="P420" s="18"/>
      <c r="Q420" s="8"/>
      <c r="R420" s="5"/>
      <c r="S420" s="5"/>
      <c r="T420" s="25"/>
      <c r="U420" s="5"/>
      <c r="V420" s="5"/>
      <c r="W420" s="5"/>
      <c r="X420" s="5"/>
      <c r="Y420" s="14"/>
      <c r="Z420" s="48"/>
      <c r="AA420"/>
    </row>
    <row r="421" spans="2:27" x14ac:dyDescent="0.25">
      <c r="B421" s="5"/>
      <c r="C421" s="5"/>
      <c r="D421" s="5"/>
      <c r="E421" s="5"/>
      <c r="F421" s="5"/>
      <c r="G421" s="5"/>
      <c r="H421" s="5"/>
      <c r="I421" s="8"/>
      <c r="J421" s="25"/>
      <c r="K421" s="5"/>
      <c r="L421" s="5"/>
      <c r="M421" s="5"/>
      <c r="N421" s="5"/>
      <c r="O421" s="5"/>
      <c r="P421" s="18"/>
      <c r="Q421" s="8"/>
      <c r="R421" s="5"/>
      <c r="S421" s="5"/>
      <c r="T421" s="25"/>
      <c r="U421" s="5"/>
      <c r="V421" s="5"/>
      <c r="W421" s="5"/>
      <c r="X421" s="5"/>
      <c r="Y421" s="14"/>
      <c r="Z421" s="48"/>
      <c r="AA421"/>
    </row>
    <row r="422" spans="2:27" x14ac:dyDescent="0.25">
      <c r="B422" s="5"/>
      <c r="C422" s="5"/>
      <c r="D422" s="5"/>
      <c r="E422" s="5"/>
      <c r="F422" s="5"/>
      <c r="G422" s="5"/>
      <c r="H422" s="5"/>
      <c r="I422" s="8"/>
      <c r="J422" s="25"/>
      <c r="K422" s="5"/>
      <c r="L422" s="5"/>
      <c r="M422" s="5"/>
      <c r="N422" s="5"/>
      <c r="O422" s="5"/>
      <c r="P422" s="18"/>
      <c r="Q422" s="8"/>
      <c r="R422" s="5"/>
      <c r="S422" s="5"/>
      <c r="T422" s="25"/>
      <c r="U422" s="5"/>
      <c r="V422" s="5"/>
      <c r="W422" s="5"/>
      <c r="X422" s="5"/>
      <c r="Y422" s="14"/>
      <c r="Z422" s="48"/>
      <c r="AA422"/>
    </row>
    <row r="423" spans="2:27" x14ac:dyDescent="0.25">
      <c r="B423" s="5"/>
      <c r="C423" s="5"/>
      <c r="D423" s="5"/>
      <c r="E423" s="5"/>
      <c r="F423" s="5"/>
      <c r="G423" s="5"/>
      <c r="H423" s="5"/>
      <c r="I423" s="8"/>
      <c r="J423" s="25"/>
      <c r="K423" s="5"/>
      <c r="L423" s="5"/>
      <c r="M423" s="5"/>
      <c r="N423" s="5"/>
      <c r="O423" s="5"/>
      <c r="P423" s="18"/>
      <c r="Q423" s="8"/>
      <c r="R423" s="5"/>
      <c r="S423" s="5"/>
      <c r="T423" s="25"/>
      <c r="U423" s="5"/>
      <c r="V423" s="5"/>
      <c r="W423" s="5"/>
      <c r="X423" s="5"/>
      <c r="Y423" s="14"/>
      <c r="Z423" s="48"/>
      <c r="AA423"/>
    </row>
    <row r="424" spans="2:27" x14ac:dyDescent="0.25">
      <c r="B424" s="5"/>
      <c r="C424" s="5"/>
      <c r="D424" s="5"/>
      <c r="E424" s="5"/>
      <c r="F424" s="5"/>
      <c r="G424" s="5"/>
      <c r="H424" s="5"/>
      <c r="I424" s="8"/>
      <c r="J424" s="25"/>
      <c r="K424" s="5"/>
      <c r="L424" s="5"/>
      <c r="M424" s="5"/>
      <c r="N424" s="5"/>
      <c r="O424" s="5"/>
      <c r="P424" s="18"/>
      <c r="Q424" s="8"/>
      <c r="R424" s="5"/>
      <c r="S424" s="5"/>
      <c r="T424" s="25"/>
      <c r="U424" s="5"/>
      <c r="V424" s="5"/>
      <c r="W424" s="5"/>
      <c r="X424" s="5"/>
      <c r="Y424" s="14"/>
      <c r="Z424" s="48"/>
      <c r="AA424"/>
    </row>
    <row r="425" spans="2:27" x14ac:dyDescent="0.25">
      <c r="B425" s="5"/>
      <c r="C425" s="5"/>
      <c r="D425" s="5"/>
      <c r="E425" s="5"/>
      <c r="F425" s="5"/>
      <c r="G425" s="5"/>
      <c r="H425" s="5"/>
      <c r="I425" s="8"/>
      <c r="J425" s="25"/>
      <c r="K425" s="5"/>
      <c r="L425" s="5"/>
      <c r="M425" s="5"/>
      <c r="N425" s="5"/>
      <c r="O425" s="5"/>
      <c r="P425" s="18"/>
      <c r="Q425" s="8"/>
      <c r="R425" s="5"/>
      <c r="S425" s="5"/>
      <c r="T425" s="25"/>
      <c r="U425" s="5"/>
      <c r="V425" s="5"/>
      <c r="W425" s="5"/>
      <c r="X425" s="5"/>
      <c r="Y425" s="14"/>
      <c r="Z425" s="48"/>
      <c r="AA425"/>
    </row>
    <row r="426" spans="2:27" x14ac:dyDescent="0.25">
      <c r="B426" s="5"/>
      <c r="C426" s="5"/>
      <c r="D426" s="5"/>
      <c r="E426" s="5"/>
      <c r="F426" s="5"/>
      <c r="G426" s="5"/>
      <c r="H426" s="5"/>
      <c r="I426" s="8"/>
      <c r="J426" s="25"/>
      <c r="K426" s="5"/>
      <c r="L426" s="5"/>
      <c r="M426" s="5"/>
      <c r="N426" s="5"/>
      <c r="O426" s="5"/>
      <c r="P426" s="18"/>
      <c r="Q426" s="8"/>
      <c r="R426" s="5"/>
      <c r="S426" s="5"/>
      <c r="T426" s="25"/>
      <c r="U426" s="5"/>
      <c r="V426" s="5"/>
      <c r="W426" s="5"/>
      <c r="X426" s="5"/>
      <c r="Y426" s="14"/>
      <c r="Z426" s="48"/>
      <c r="AA426"/>
    </row>
    <row r="427" spans="2:27" x14ac:dyDescent="0.25">
      <c r="B427" s="5"/>
      <c r="C427" s="5"/>
      <c r="D427" s="5"/>
      <c r="E427" s="5"/>
      <c r="F427" s="5"/>
      <c r="G427" s="5"/>
      <c r="H427" s="5"/>
      <c r="I427" s="8"/>
      <c r="J427" s="25"/>
      <c r="K427" s="5"/>
      <c r="L427" s="5"/>
      <c r="M427" s="5"/>
      <c r="N427" s="5"/>
      <c r="O427" s="5"/>
      <c r="P427" s="18"/>
      <c r="Q427" s="8"/>
      <c r="R427" s="5"/>
      <c r="S427" s="5"/>
      <c r="T427" s="25"/>
      <c r="U427" s="5"/>
      <c r="V427" s="5"/>
      <c r="W427" s="5"/>
      <c r="X427" s="5"/>
      <c r="Y427" s="14"/>
      <c r="Z427" s="48"/>
      <c r="AA427"/>
    </row>
    <row r="428" spans="2:27" x14ac:dyDescent="0.25">
      <c r="B428" s="5"/>
      <c r="C428" s="5"/>
      <c r="D428" s="5"/>
      <c r="E428" s="5"/>
      <c r="F428" s="5"/>
      <c r="G428" s="5"/>
      <c r="H428" s="5"/>
      <c r="I428" s="8"/>
      <c r="J428" s="25"/>
      <c r="K428" s="5"/>
      <c r="L428" s="5"/>
      <c r="M428" s="5"/>
      <c r="N428" s="5"/>
      <c r="O428" s="5"/>
      <c r="P428" s="18"/>
      <c r="Q428" s="8"/>
      <c r="R428" s="5"/>
      <c r="S428" s="5"/>
      <c r="T428" s="25"/>
      <c r="U428" s="5"/>
      <c r="V428" s="5"/>
      <c r="W428" s="5"/>
      <c r="X428" s="5"/>
      <c r="Y428" s="14"/>
      <c r="Z428" s="48"/>
      <c r="AA428"/>
    </row>
    <row r="429" spans="2:27" x14ac:dyDescent="0.25">
      <c r="B429" s="5"/>
      <c r="C429" s="5"/>
      <c r="D429" s="5"/>
      <c r="E429" s="5"/>
      <c r="F429" s="5"/>
      <c r="G429" s="5"/>
      <c r="H429" s="5"/>
      <c r="I429" s="8"/>
      <c r="J429" s="25"/>
      <c r="K429" s="5"/>
      <c r="L429" s="5"/>
      <c r="M429" s="5"/>
      <c r="N429" s="5"/>
      <c r="O429" s="5"/>
      <c r="P429" s="18"/>
      <c r="Q429" s="8"/>
      <c r="R429" s="5"/>
      <c r="S429" s="5"/>
      <c r="T429" s="25"/>
      <c r="U429" s="5"/>
      <c r="V429" s="5"/>
      <c r="W429" s="5"/>
      <c r="X429" s="5"/>
      <c r="Y429" s="14"/>
      <c r="Z429" s="48"/>
      <c r="AA429"/>
    </row>
    <row r="430" spans="2:27" x14ac:dyDescent="0.25">
      <c r="B430" s="5"/>
      <c r="C430" s="5"/>
      <c r="D430" s="5"/>
      <c r="E430" s="5"/>
      <c r="F430" s="5"/>
      <c r="G430" s="5"/>
      <c r="H430" s="5"/>
      <c r="I430" s="8"/>
      <c r="J430" s="25"/>
      <c r="K430" s="5"/>
      <c r="L430" s="5"/>
      <c r="M430" s="5"/>
      <c r="N430" s="5"/>
      <c r="O430" s="5"/>
      <c r="P430" s="18"/>
      <c r="Q430" s="8"/>
      <c r="R430" s="5"/>
      <c r="S430" s="5"/>
      <c r="T430" s="25"/>
      <c r="U430" s="5"/>
      <c r="V430" s="5"/>
      <c r="W430" s="5"/>
      <c r="X430" s="5"/>
      <c r="Y430" s="14"/>
      <c r="Z430" s="48"/>
      <c r="AA430"/>
    </row>
    <row r="431" spans="2:27" x14ac:dyDescent="0.25">
      <c r="B431" s="5"/>
      <c r="C431" s="5"/>
      <c r="D431" s="5"/>
      <c r="E431" s="5"/>
      <c r="F431" s="5"/>
      <c r="G431" s="5"/>
      <c r="H431" s="5"/>
      <c r="I431" s="8"/>
      <c r="J431" s="25"/>
      <c r="K431" s="5"/>
      <c r="L431" s="5"/>
      <c r="M431" s="5"/>
      <c r="N431" s="5"/>
      <c r="O431" s="5"/>
      <c r="P431" s="18"/>
      <c r="Q431" s="8"/>
      <c r="R431" s="5"/>
      <c r="S431" s="5"/>
      <c r="T431" s="25"/>
      <c r="U431" s="5"/>
      <c r="V431" s="5"/>
      <c r="W431" s="5"/>
      <c r="X431" s="5"/>
      <c r="Y431" s="14"/>
      <c r="Z431" s="48"/>
      <c r="AA431"/>
    </row>
    <row r="432" spans="2:27" x14ac:dyDescent="0.25">
      <c r="B432" s="5"/>
      <c r="C432" s="5"/>
      <c r="D432" s="5"/>
      <c r="E432" s="5"/>
      <c r="F432" s="5"/>
      <c r="G432" s="5"/>
      <c r="H432" s="5"/>
      <c r="I432" s="8"/>
      <c r="J432" s="25"/>
      <c r="K432" s="5"/>
      <c r="L432" s="5"/>
      <c r="M432" s="5"/>
      <c r="N432" s="5"/>
      <c r="O432" s="5"/>
      <c r="P432" s="18"/>
      <c r="Q432" s="8"/>
      <c r="R432" s="5"/>
      <c r="S432" s="5"/>
      <c r="T432" s="25"/>
      <c r="U432" s="5"/>
      <c r="V432" s="5"/>
      <c r="W432" s="5"/>
      <c r="X432" s="5"/>
      <c r="Y432" s="14"/>
      <c r="Z432" s="48"/>
      <c r="AA432"/>
    </row>
    <row r="433" spans="2:27" x14ac:dyDescent="0.25">
      <c r="B433" s="5"/>
      <c r="C433" s="5"/>
      <c r="D433" s="5"/>
      <c r="E433" s="5"/>
      <c r="F433" s="5"/>
      <c r="G433" s="5"/>
      <c r="H433" s="5"/>
      <c r="I433" s="8"/>
      <c r="J433" s="25"/>
      <c r="K433" s="5"/>
      <c r="L433" s="5"/>
      <c r="M433" s="5"/>
      <c r="N433" s="5"/>
      <c r="O433" s="5"/>
      <c r="P433" s="18"/>
      <c r="Q433" s="8"/>
      <c r="R433" s="5"/>
      <c r="S433" s="5"/>
      <c r="T433" s="25"/>
      <c r="U433" s="5"/>
      <c r="V433" s="5"/>
      <c r="W433" s="5"/>
      <c r="X433" s="5"/>
      <c r="Y433" s="14"/>
      <c r="Z433" s="48"/>
      <c r="AA433"/>
    </row>
    <row r="434" spans="2:27" x14ac:dyDescent="0.25">
      <c r="B434" s="5"/>
      <c r="C434" s="5"/>
      <c r="D434" s="5"/>
      <c r="E434" s="5"/>
      <c r="F434" s="5"/>
      <c r="G434" s="5"/>
      <c r="H434" s="5"/>
      <c r="I434" s="8"/>
      <c r="J434" s="25"/>
      <c r="K434" s="5"/>
      <c r="L434" s="5"/>
      <c r="M434" s="5"/>
      <c r="N434" s="5"/>
      <c r="O434" s="5"/>
      <c r="P434" s="18"/>
      <c r="Q434" s="8"/>
      <c r="R434" s="5"/>
      <c r="S434" s="5"/>
      <c r="T434" s="25"/>
      <c r="U434" s="5"/>
      <c r="V434" s="5"/>
      <c r="W434" s="5"/>
      <c r="X434" s="5"/>
      <c r="Y434" s="14"/>
      <c r="Z434" s="48"/>
      <c r="AA434"/>
    </row>
    <row r="435" spans="2:27" x14ac:dyDescent="0.25">
      <c r="B435" s="5"/>
      <c r="C435" s="5"/>
      <c r="D435" s="5"/>
      <c r="E435" s="5"/>
      <c r="F435" s="5"/>
      <c r="G435" s="5"/>
      <c r="H435" s="5"/>
      <c r="I435" s="8"/>
      <c r="J435" s="25"/>
      <c r="K435" s="5"/>
      <c r="L435" s="5"/>
      <c r="M435" s="5"/>
      <c r="N435" s="5"/>
      <c r="O435" s="5"/>
      <c r="P435" s="18"/>
      <c r="Q435" s="8"/>
      <c r="R435" s="5"/>
      <c r="S435" s="5"/>
      <c r="T435" s="25"/>
      <c r="U435" s="5"/>
      <c r="V435" s="5"/>
      <c r="W435" s="5"/>
      <c r="X435" s="5"/>
      <c r="Y435" s="14"/>
      <c r="Z435" s="48"/>
      <c r="AA435"/>
    </row>
    <row r="436" spans="2:27" x14ac:dyDescent="0.25">
      <c r="B436" s="5"/>
      <c r="C436" s="5"/>
      <c r="D436" s="5"/>
      <c r="E436" s="5"/>
      <c r="F436" s="5"/>
      <c r="G436" s="5"/>
      <c r="H436" s="5"/>
      <c r="I436" s="8"/>
      <c r="J436" s="25"/>
      <c r="K436" s="5"/>
      <c r="L436" s="5"/>
      <c r="M436" s="5"/>
      <c r="N436" s="5"/>
      <c r="O436" s="5"/>
      <c r="P436" s="18"/>
      <c r="Q436" s="8"/>
      <c r="R436" s="5"/>
      <c r="S436" s="5"/>
      <c r="T436" s="25"/>
      <c r="U436" s="5"/>
      <c r="V436" s="5"/>
      <c r="W436" s="5"/>
      <c r="X436" s="5"/>
      <c r="Y436" s="14"/>
      <c r="Z436" s="48"/>
      <c r="AA436"/>
    </row>
    <row r="437" spans="2:27" x14ac:dyDescent="0.25">
      <c r="B437" s="5"/>
      <c r="C437" s="5"/>
      <c r="D437" s="5"/>
      <c r="E437" s="5"/>
      <c r="F437" s="5"/>
      <c r="G437" s="5"/>
      <c r="H437" s="5"/>
      <c r="I437" s="8"/>
      <c r="J437" s="25"/>
      <c r="K437" s="5"/>
      <c r="L437" s="5"/>
      <c r="M437" s="5"/>
      <c r="N437" s="5"/>
      <c r="O437" s="5"/>
      <c r="P437" s="18"/>
      <c r="Q437" s="8"/>
      <c r="R437" s="5"/>
      <c r="S437" s="5"/>
      <c r="T437" s="25"/>
      <c r="U437" s="5"/>
      <c r="V437" s="5"/>
      <c r="W437" s="5"/>
      <c r="X437" s="5"/>
      <c r="Y437" s="14"/>
      <c r="Z437" s="48"/>
      <c r="AA437"/>
    </row>
    <row r="438" spans="2:27" x14ac:dyDescent="0.25">
      <c r="B438" s="5"/>
      <c r="C438" s="5"/>
      <c r="D438" s="5"/>
      <c r="E438" s="5"/>
      <c r="F438" s="5"/>
      <c r="G438" s="5"/>
      <c r="H438" s="5"/>
      <c r="I438" s="8"/>
      <c r="J438" s="25"/>
      <c r="K438" s="5"/>
      <c r="L438" s="5"/>
      <c r="M438" s="5"/>
      <c r="N438" s="5"/>
      <c r="O438" s="5"/>
      <c r="P438" s="18"/>
      <c r="Q438" s="8"/>
      <c r="R438" s="5"/>
      <c r="S438" s="5"/>
      <c r="T438" s="25"/>
      <c r="U438" s="5"/>
      <c r="V438" s="5"/>
      <c r="W438" s="5"/>
      <c r="X438" s="5"/>
      <c r="Y438" s="14"/>
      <c r="Z438" s="48"/>
      <c r="AA438"/>
    </row>
    <row r="439" spans="2:27" x14ac:dyDescent="0.25">
      <c r="B439" s="5"/>
      <c r="C439" s="5"/>
      <c r="D439" s="5"/>
      <c r="E439" s="5"/>
      <c r="F439" s="5"/>
      <c r="G439" s="5"/>
      <c r="H439" s="5"/>
      <c r="I439" s="8"/>
      <c r="J439" s="25"/>
      <c r="K439" s="5"/>
      <c r="L439" s="5"/>
      <c r="M439" s="5"/>
      <c r="N439" s="5"/>
      <c r="O439" s="5"/>
      <c r="P439" s="18"/>
      <c r="Q439" s="8"/>
      <c r="R439" s="5"/>
      <c r="S439" s="5"/>
      <c r="T439" s="25"/>
      <c r="U439" s="5"/>
      <c r="V439" s="5"/>
      <c r="W439" s="5"/>
      <c r="X439" s="5"/>
      <c r="Y439" s="14"/>
      <c r="Z439" s="48"/>
      <c r="AA439"/>
    </row>
    <row r="440" spans="2:27" x14ac:dyDescent="0.25">
      <c r="K440" s="85"/>
      <c r="L440" s="59"/>
      <c r="M440" s="59"/>
      <c r="N440" s="59"/>
      <c r="O440" s="59"/>
    </row>
    <row r="441" spans="2:27" x14ac:dyDescent="0.25">
      <c r="K441" s="85"/>
      <c r="L441" s="59"/>
      <c r="M441" s="59"/>
      <c r="N441" s="59"/>
      <c r="O441" s="59"/>
    </row>
    <row r="442" spans="2:27" x14ac:dyDescent="0.25">
      <c r="K442" s="85"/>
      <c r="L442" s="59"/>
      <c r="M442" s="59"/>
      <c r="N442" s="59"/>
      <c r="O442" s="59"/>
    </row>
    <row r="443" spans="2:27" x14ac:dyDescent="0.25">
      <c r="K443" s="85"/>
      <c r="L443" s="59"/>
      <c r="M443" s="59"/>
      <c r="N443" s="59"/>
      <c r="O443" s="59"/>
    </row>
    <row r="444" spans="2:27" x14ac:dyDescent="0.25">
      <c r="K444" s="85"/>
      <c r="L444" s="59"/>
      <c r="M444" s="59"/>
      <c r="N444" s="59"/>
      <c r="O444" s="59"/>
    </row>
    <row r="445" spans="2:27" x14ac:dyDescent="0.25">
      <c r="K445" s="85"/>
      <c r="L445" s="59"/>
      <c r="M445" s="59"/>
      <c r="N445" s="59"/>
      <c r="O445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P419"/>
  <sheetViews>
    <sheetView tabSelected="1" workbookViewId="0">
      <selection activeCell="H5" sqref="H5"/>
    </sheetView>
  </sheetViews>
  <sheetFormatPr defaultRowHeight="15" x14ac:dyDescent="0.25"/>
  <cols>
    <col min="1" max="1" width="10.7109375" style="1" customWidth="1"/>
    <col min="2" max="2" width="12.5703125" style="1" bestFit="1" customWidth="1"/>
    <col min="3" max="3" width="9.140625" style="1"/>
    <col min="4" max="4" width="29.85546875" style="1" customWidth="1"/>
    <col min="5" max="5" width="12" style="4" customWidth="1"/>
    <col min="6" max="6" width="9.140625" style="70"/>
    <col min="7" max="9" width="9.140625" style="1"/>
    <col min="10" max="10" width="16.5703125" style="68" bestFit="1" customWidth="1"/>
    <col min="11" max="11" width="10.85546875" style="70" bestFit="1" customWidth="1"/>
    <col min="12" max="12" width="10.5703125" style="1" bestFit="1" customWidth="1"/>
    <col min="13" max="13" width="9.7109375" style="1" bestFit="1" customWidth="1"/>
    <col min="14" max="14" width="10.5703125" style="1" bestFit="1" customWidth="1"/>
    <col min="15" max="15" width="12.85546875" style="1" bestFit="1" customWidth="1"/>
    <col min="16" max="16" width="12.7109375" style="1" customWidth="1"/>
    <col min="17" max="17" width="12.5703125" style="70" customWidth="1"/>
    <col min="18" max="18" width="12.5703125" style="1" customWidth="1"/>
    <col min="19" max="19" width="14.28515625" style="70" bestFit="1" customWidth="1"/>
    <col min="20" max="20" width="14.28515625" style="70" customWidth="1"/>
    <col min="21" max="21" width="16.42578125" style="70" bestFit="1" customWidth="1"/>
    <col min="22" max="22" width="10.5703125" style="70" bestFit="1" customWidth="1"/>
    <col min="23" max="23" width="10.7109375" style="1" bestFit="1" customWidth="1"/>
    <col min="24" max="25" width="10.5703125" style="1" bestFit="1" customWidth="1"/>
    <col min="26" max="26" width="10.7109375" style="1" bestFit="1" customWidth="1"/>
    <col min="27" max="27" width="9.140625" style="70"/>
    <col min="28" max="16384" width="9.140625" style="1"/>
  </cols>
  <sheetData>
    <row r="1" spans="1:27" s="3" customFormat="1" x14ac:dyDescent="0.25">
      <c r="A1" s="20" t="s">
        <v>3</v>
      </c>
      <c r="B1" s="20" t="s">
        <v>0</v>
      </c>
      <c r="C1" s="20" t="s">
        <v>4</v>
      </c>
      <c r="D1" s="20" t="s">
        <v>1</v>
      </c>
      <c r="E1" s="21" t="s">
        <v>540</v>
      </c>
      <c r="F1" s="20" t="s">
        <v>536</v>
      </c>
      <c r="G1" s="20" t="s">
        <v>537</v>
      </c>
      <c r="H1" s="20" t="s">
        <v>538</v>
      </c>
      <c r="I1" s="21" t="s">
        <v>539</v>
      </c>
      <c r="J1" s="22" t="s">
        <v>530</v>
      </c>
      <c r="K1" s="20" t="s">
        <v>531</v>
      </c>
      <c r="L1" s="20" t="s">
        <v>532</v>
      </c>
      <c r="M1" s="20" t="s">
        <v>533</v>
      </c>
      <c r="N1" s="20" t="s">
        <v>534</v>
      </c>
      <c r="O1" s="20" t="s">
        <v>535</v>
      </c>
      <c r="P1" s="37" t="s">
        <v>548</v>
      </c>
      <c r="Q1" s="21" t="s">
        <v>549</v>
      </c>
      <c r="R1" s="20" t="s">
        <v>546</v>
      </c>
      <c r="S1" s="20" t="s">
        <v>547</v>
      </c>
      <c r="T1" s="22" t="s">
        <v>550</v>
      </c>
      <c r="U1" s="20" t="s">
        <v>541</v>
      </c>
      <c r="V1" s="20" t="s">
        <v>542</v>
      </c>
      <c r="W1" s="20" t="s">
        <v>543</v>
      </c>
      <c r="X1" s="20" t="s">
        <v>544</v>
      </c>
      <c r="Y1" s="21" t="s">
        <v>545</v>
      </c>
      <c r="Z1" s="57" t="s">
        <v>2</v>
      </c>
      <c r="AA1" s="79"/>
    </row>
    <row r="2" spans="1:27" x14ac:dyDescent="0.25">
      <c r="A2" s="1" t="s">
        <v>376</v>
      </c>
      <c r="B2" s="1">
        <v>1</v>
      </c>
      <c r="C2" s="1" t="s">
        <v>377</v>
      </c>
      <c r="D2" s="1" t="s">
        <v>378</v>
      </c>
      <c r="E2" s="4">
        <v>10.6</v>
      </c>
      <c r="F2" s="86">
        <v>7.2</v>
      </c>
      <c r="G2" s="1">
        <v>11.7</v>
      </c>
      <c r="H2" s="1">
        <v>14</v>
      </c>
      <c r="I2" s="1">
        <v>7.9</v>
      </c>
      <c r="J2" s="64">
        <v>11808.935792753355</v>
      </c>
      <c r="K2" s="65">
        <v>9510.7687117893693</v>
      </c>
      <c r="L2" s="66">
        <v>1825.8750338031455</v>
      </c>
      <c r="M2" s="66">
        <v>112.88829708886115</v>
      </c>
      <c r="N2" s="66">
        <v>359.40375007197861</v>
      </c>
      <c r="O2" s="1">
        <v>0</v>
      </c>
      <c r="P2" s="1">
        <v>0</v>
      </c>
      <c r="T2" s="49"/>
      <c r="U2" s="4"/>
    </row>
    <row r="3" spans="1:27" x14ac:dyDescent="0.25">
      <c r="A3" s="1" t="s">
        <v>379</v>
      </c>
      <c r="B3" s="1">
        <v>1</v>
      </c>
      <c r="C3" s="1" t="s">
        <v>377</v>
      </c>
      <c r="D3" s="1" t="s">
        <v>378</v>
      </c>
      <c r="E3" s="4">
        <v>10.6</v>
      </c>
      <c r="F3" s="86">
        <v>12.5</v>
      </c>
      <c r="G3" s="1">
        <v>12.7</v>
      </c>
      <c r="H3" s="1">
        <v>14</v>
      </c>
      <c r="I3" s="59">
        <v>9.6</v>
      </c>
      <c r="J3" s="64">
        <v>37323.014771505957</v>
      </c>
      <c r="K3" s="65">
        <v>30263.525691899777</v>
      </c>
      <c r="L3" s="66">
        <v>6130.1594398499938</v>
      </c>
      <c r="M3" s="66">
        <v>228.30142147555202</v>
      </c>
      <c r="N3" s="66">
        <v>701.02821828062747</v>
      </c>
      <c r="O3" s="1">
        <v>0</v>
      </c>
      <c r="P3" s="1">
        <v>0</v>
      </c>
      <c r="T3" s="49"/>
      <c r="U3" s="4"/>
    </row>
    <row r="4" spans="1:27" x14ac:dyDescent="0.25">
      <c r="A4" s="1" t="s">
        <v>380</v>
      </c>
      <c r="B4" s="1">
        <v>1</v>
      </c>
      <c r="C4" s="1" t="s">
        <v>377</v>
      </c>
      <c r="D4" s="1" t="s">
        <v>378</v>
      </c>
      <c r="E4" s="4">
        <v>10.6</v>
      </c>
      <c r="F4" s="86">
        <v>8.9</v>
      </c>
      <c r="G4" s="1">
        <v>12.9</v>
      </c>
      <c r="H4" s="1">
        <v>14</v>
      </c>
      <c r="I4" s="59">
        <v>8.9</v>
      </c>
      <c r="J4" s="64">
        <v>18917.352988141782</v>
      </c>
      <c r="K4" s="65">
        <v>14916.4083716283</v>
      </c>
      <c r="L4" s="66">
        <v>3386.8664958725581</v>
      </c>
      <c r="M4" s="66">
        <v>153.86885251217672</v>
      </c>
      <c r="N4" s="66">
        <v>460.20926812874831</v>
      </c>
      <c r="O4" s="1">
        <v>0</v>
      </c>
      <c r="P4" s="1">
        <v>0</v>
      </c>
      <c r="T4" s="49"/>
      <c r="U4" s="4"/>
    </row>
    <row r="5" spans="1:27" x14ac:dyDescent="0.25">
      <c r="A5" s="1" t="s">
        <v>381</v>
      </c>
      <c r="B5" s="1">
        <v>1</v>
      </c>
      <c r="C5" s="1" t="s">
        <v>377</v>
      </c>
      <c r="D5" s="1" t="s">
        <v>378</v>
      </c>
      <c r="E5" s="4">
        <v>10.6</v>
      </c>
      <c r="F5" s="86">
        <v>8.5</v>
      </c>
      <c r="G5" s="1">
        <v>11.5</v>
      </c>
      <c r="H5" s="1">
        <v>14</v>
      </c>
      <c r="I5" s="59">
        <v>7.3</v>
      </c>
      <c r="J5" s="64">
        <v>14794.408070163592</v>
      </c>
      <c r="K5" s="65">
        <v>12156.882469758901</v>
      </c>
      <c r="L5" s="66">
        <v>2315.0502987012246</v>
      </c>
      <c r="M5" s="66">
        <v>95.352887346260417</v>
      </c>
      <c r="N5" s="66">
        <v>227.12241435720637</v>
      </c>
      <c r="O5" s="1">
        <v>0</v>
      </c>
      <c r="P5" s="1">
        <v>0</v>
      </c>
      <c r="T5" s="49"/>
      <c r="U5" s="4"/>
    </row>
    <row r="6" spans="1:27" x14ac:dyDescent="0.25">
      <c r="A6" s="1" t="s">
        <v>382</v>
      </c>
      <c r="B6" s="1">
        <v>1</v>
      </c>
      <c r="C6" s="1" t="s">
        <v>377</v>
      </c>
      <c r="D6" s="1" t="s">
        <v>378</v>
      </c>
      <c r="E6" s="4">
        <v>10.6</v>
      </c>
      <c r="F6" s="86">
        <v>5.5</v>
      </c>
      <c r="G6" s="1">
        <v>9.8000000000000007</v>
      </c>
      <c r="H6" s="1">
        <v>14</v>
      </c>
      <c r="I6" s="59">
        <v>5.8</v>
      </c>
      <c r="J6" s="64">
        <v>5533.5975709190161</v>
      </c>
      <c r="K6" s="65">
        <v>4582.3601224034555</v>
      </c>
      <c r="L6" s="66">
        <v>807.65608667467177</v>
      </c>
      <c r="M6" s="66">
        <v>38.829453681710213</v>
      </c>
      <c r="N6" s="66">
        <v>104.75190815917799</v>
      </c>
      <c r="O6" s="1">
        <v>0</v>
      </c>
      <c r="P6" s="1">
        <v>0</v>
      </c>
      <c r="T6" s="49"/>
      <c r="U6" s="4"/>
    </row>
    <row r="7" spans="1:27" x14ac:dyDescent="0.25">
      <c r="A7" s="1" t="s">
        <v>383</v>
      </c>
      <c r="B7" s="1">
        <v>1</v>
      </c>
      <c r="C7" s="1" t="s">
        <v>377</v>
      </c>
      <c r="D7" s="1" t="s">
        <v>378</v>
      </c>
      <c r="E7" s="4">
        <v>10.6</v>
      </c>
      <c r="F7" s="86">
        <v>5.3</v>
      </c>
      <c r="G7" s="1">
        <v>8.6</v>
      </c>
      <c r="H7" s="1">
        <v>14</v>
      </c>
      <c r="I7" s="59">
        <v>5.0999999999999996</v>
      </c>
      <c r="J7" s="64">
        <v>5021.0630364157705</v>
      </c>
      <c r="K7" s="65">
        <v>4181.0488074774239</v>
      </c>
      <c r="L7" s="66">
        <v>644.52546884424328</v>
      </c>
      <c r="M7" s="66">
        <v>69.236513351443733</v>
      </c>
      <c r="N7" s="66">
        <v>126.25224674265901</v>
      </c>
      <c r="O7" s="1">
        <v>0</v>
      </c>
      <c r="P7" s="1">
        <v>0</v>
      </c>
      <c r="T7" s="49"/>
      <c r="U7" s="4"/>
    </row>
    <row r="8" spans="1:27" x14ac:dyDescent="0.25">
      <c r="A8" s="1" t="s">
        <v>384</v>
      </c>
      <c r="B8" s="1">
        <v>1</v>
      </c>
      <c r="C8" s="1" t="s">
        <v>377</v>
      </c>
      <c r="D8" s="1" t="s">
        <v>385</v>
      </c>
      <c r="E8" s="4">
        <v>20</v>
      </c>
      <c r="F8" s="86">
        <v>7.35</v>
      </c>
      <c r="G8" s="1">
        <v>12.48</v>
      </c>
      <c r="H8" s="1">
        <v>13</v>
      </c>
      <c r="I8" s="59">
        <v>5</v>
      </c>
      <c r="J8" s="64">
        <v>14672.020278524542</v>
      </c>
      <c r="K8" s="65">
        <v>11545.671520815798</v>
      </c>
      <c r="L8" s="66">
        <v>1341.5298446670895</v>
      </c>
      <c r="M8" s="66">
        <v>649.90813587157686</v>
      </c>
      <c r="N8" s="66">
        <v>1134.9107771700765</v>
      </c>
      <c r="O8" s="1">
        <v>0</v>
      </c>
      <c r="P8" s="1">
        <v>0</v>
      </c>
      <c r="T8" s="49"/>
      <c r="U8" s="4"/>
    </row>
    <row r="9" spans="1:27" ht="14.25" customHeight="1" x14ac:dyDescent="0.25">
      <c r="A9" s="1" t="s">
        <v>386</v>
      </c>
      <c r="B9" s="1">
        <v>1</v>
      </c>
      <c r="C9" s="1" t="s">
        <v>31</v>
      </c>
      <c r="D9" s="1" t="s">
        <v>387</v>
      </c>
      <c r="E9" s="4">
        <v>10</v>
      </c>
      <c r="F9" s="86">
        <f>(9.9+10.7)/2</f>
        <v>10.3</v>
      </c>
      <c r="G9" s="1">
        <v>12.9</v>
      </c>
      <c r="H9" s="1">
        <v>16</v>
      </c>
      <c r="I9" s="24">
        <v>9.1</v>
      </c>
      <c r="J9" s="64">
        <v>34726.405227990159</v>
      </c>
      <c r="K9" s="65">
        <v>23249.804723241181</v>
      </c>
      <c r="L9" s="66">
        <v>3662.846113189531</v>
      </c>
      <c r="M9" s="66">
        <v>1545.3839724685056</v>
      </c>
      <c r="N9" s="66">
        <v>6268.370419090943</v>
      </c>
      <c r="O9" s="66">
        <v>0</v>
      </c>
      <c r="P9" s="66">
        <v>0</v>
      </c>
      <c r="Q9" s="71">
        <v>0.52600000000000002</v>
      </c>
      <c r="R9" s="87">
        <v>0.51566666666666661</v>
      </c>
      <c r="S9" s="86">
        <v>25.954999999999998</v>
      </c>
      <c r="T9" s="73">
        <v>27.611702127659573</v>
      </c>
      <c r="U9" s="4"/>
    </row>
    <row r="10" spans="1:27" x14ac:dyDescent="0.25">
      <c r="A10" s="1" t="s">
        <v>388</v>
      </c>
      <c r="B10" s="1">
        <v>1</v>
      </c>
      <c r="C10" s="1" t="s">
        <v>31</v>
      </c>
      <c r="D10" s="1" t="s">
        <v>387</v>
      </c>
      <c r="E10" s="4">
        <v>10</v>
      </c>
      <c r="F10" s="86">
        <v>9.3000000000000007</v>
      </c>
      <c r="G10" s="1">
        <v>12.6</v>
      </c>
      <c r="H10" s="1">
        <v>16</v>
      </c>
      <c r="I10" s="24">
        <v>9.1</v>
      </c>
      <c r="J10" s="64">
        <v>23152.683581771231</v>
      </c>
      <c r="K10" s="65">
        <v>15881.48160735382</v>
      </c>
      <c r="L10" s="66">
        <v>2688.6747714243838</v>
      </c>
      <c r="M10" s="66">
        <v>1333.2798159105407</v>
      </c>
      <c r="N10" s="66">
        <v>3249.2473870824861</v>
      </c>
      <c r="O10" s="66">
        <v>0</v>
      </c>
      <c r="P10" s="66">
        <v>0</v>
      </c>
      <c r="Q10" s="71">
        <v>0.504</v>
      </c>
      <c r="R10" s="87">
        <v>0.51150000000000007</v>
      </c>
      <c r="S10" s="86">
        <v>27.404999999999998</v>
      </c>
      <c r="T10" s="73">
        <v>31.866279069767437</v>
      </c>
      <c r="U10" s="4"/>
    </row>
    <row r="11" spans="1:27" x14ac:dyDescent="0.25">
      <c r="A11" s="1" t="s">
        <v>389</v>
      </c>
      <c r="B11" s="1">
        <v>1</v>
      </c>
      <c r="C11" s="1" t="s">
        <v>31</v>
      </c>
      <c r="D11" s="1" t="s">
        <v>387</v>
      </c>
      <c r="E11" s="4">
        <v>10</v>
      </c>
      <c r="F11" s="86">
        <v>6.5</v>
      </c>
      <c r="G11" s="1">
        <v>10.1</v>
      </c>
      <c r="H11" s="1">
        <v>13</v>
      </c>
      <c r="I11" s="24">
        <v>7.2</v>
      </c>
      <c r="J11" s="64">
        <v>11913.098478055957</v>
      </c>
      <c r="K11" s="65">
        <v>7872.2673889982289</v>
      </c>
      <c r="L11" s="66">
        <v>1657.9595567328593</v>
      </c>
      <c r="M11" s="66">
        <v>797.96281847110504</v>
      </c>
      <c r="N11" s="66">
        <v>1584.9087138537634</v>
      </c>
      <c r="O11" s="66">
        <v>0</v>
      </c>
      <c r="P11" s="66">
        <v>0</v>
      </c>
      <c r="Q11" s="71">
        <v>0.58533333333333326</v>
      </c>
      <c r="R11" s="87">
        <v>0.50950000000000006</v>
      </c>
      <c r="S11" s="86">
        <v>20.863000000000003</v>
      </c>
      <c r="T11" s="73">
        <v>35.970689655172414</v>
      </c>
      <c r="U11" s="4"/>
    </row>
    <row r="12" spans="1:27" x14ac:dyDescent="0.25">
      <c r="A12" s="1" t="s">
        <v>390</v>
      </c>
      <c r="B12" s="1">
        <v>1</v>
      </c>
      <c r="C12" s="1" t="s">
        <v>31</v>
      </c>
      <c r="D12" s="1" t="s">
        <v>387</v>
      </c>
      <c r="E12" s="4">
        <v>10</v>
      </c>
      <c r="F12" s="86">
        <v>7.9</v>
      </c>
      <c r="G12" s="1">
        <v>12.2</v>
      </c>
      <c r="H12" s="1">
        <v>16</v>
      </c>
      <c r="I12" s="24">
        <v>8.1999999999999993</v>
      </c>
      <c r="J12" s="64">
        <v>19676.712611266117</v>
      </c>
      <c r="K12" s="65">
        <v>13853.482306599009</v>
      </c>
      <c r="L12" s="66">
        <v>2026.2227036411291</v>
      </c>
      <c r="M12" s="66">
        <v>1406.4329819206678</v>
      </c>
      <c r="N12" s="66">
        <v>2390.5746191053122</v>
      </c>
      <c r="O12" s="66">
        <v>0</v>
      </c>
      <c r="P12" s="66">
        <v>0</v>
      </c>
      <c r="Q12" s="70">
        <v>0.56299999999999994</v>
      </c>
      <c r="R12" s="1">
        <v>0.55200000000000005</v>
      </c>
      <c r="S12" s="86">
        <v>27.906999999999996</v>
      </c>
      <c r="T12" s="73">
        <v>38.228767123287668</v>
      </c>
      <c r="U12" s="4"/>
    </row>
    <row r="13" spans="1:27" x14ac:dyDescent="0.25">
      <c r="A13" s="1" t="s">
        <v>391</v>
      </c>
      <c r="B13" s="1">
        <v>1</v>
      </c>
      <c r="C13" s="1" t="s">
        <v>31</v>
      </c>
      <c r="D13" s="1" t="s">
        <v>387</v>
      </c>
      <c r="E13" s="4">
        <v>10</v>
      </c>
      <c r="F13" s="86">
        <v>5.2</v>
      </c>
      <c r="G13" s="1">
        <v>8.9</v>
      </c>
      <c r="H13" s="1">
        <v>13</v>
      </c>
      <c r="I13" s="24">
        <v>5.5</v>
      </c>
      <c r="J13" s="64">
        <v>5555.0283703642745</v>
      </c>
      <c r="K13" s="65">
        <v>3509.5527376280179</v>
      </c>
      <c r="L13" s="66">
        <v>732.11193679617452</v>
      </c>
      <c r="M13" s="66">
        <v>392.02071880531429</v>
      </c>
      <c r="N13" s="66">
        <v>921.34297713476724</v>
      </c>
      <c r="O13" s="66">
        <v>0</v>
      </c>
      <c r="P13" s="66">
        <v>0</v>
      </c>
      <c r="Q13" s="71">
        <v>0.48666666666666664</v>
      </c>
      <c r="R13" s="87">
        <v>0.48199999999999998</v>
      </c>
      <c r="S13" s="86">
        <v>15.149999999999999</v>
      </c>
      <c r="T13" s="73">
        <v>36.071428571428569</v>
      </c>
      <c r="U13" s="4"/>
    </row>
    <row r="14" spans="1:27" x14ac:dyDescent="0.25">
      <c r="A14" s="1" t="s">
        <v>392</v>
      </c>
      <c r="B14" s="1">
        <v>1</v>
      </c>
      <c r="C14" s="1" t="s">
        <v>15</v>
      </c>
      <c r="D14" s="1" t="s">
        <v>393</v>
      </c>
      <c r="E14" s="4">
        <v>3</v>
      </c>
      <c r="F14" s="86">
        <v>4</v>
      </c>
      <c r="G14" s="1">
        <v>4.5</v>
      </c>
      <c r="H14" s="1">
        <v>11</v>
      </c>
      <c r="I14" s="24">
        <v>3.2</v>
      </c>
      <c r="J14" s="64">
        <v>2541.1134561399022</v>
      </c>
      <c r="K14" s="65">
        <v>979.37459909989047</v>
      </c>
      <c r="L14" s="66">
        <v>392.13031167694118</v>
      </c>
      <c r="M14" s="66">
        <v>382.86959954402198</v>
      </c>
      <c r="N14" s="66">
        <v>786.73894581904869</v>
      </c>
      <c r="O14" s="66">
        <v>0</v>
      </c>
      <c r="P14" s="66">
        <v>0</v>
      </c>
      <c r="Q14" s="71">
        <v>0.50566666666666671</v>
      </c>
      <c r="R14" s="87">
        <v>0.47133333333333333</v>
      </c>
      <c r="S14" s="86">
        <v>11.396000000000001</v>
      </c>
      <c r="T14" s="73">
        <v>35.612500000000004</v>
      </c>
      <c r="U14" s="88">
        <v>1210.8</v>
      </c>
      <c r="V14" s="65">
        <v>479</v>
      </c>
      <c r="W14" s="66">
        <v>411.2</v>
      </c>
      <c r="X14" s="66">
        <v>0</v>
      </c>
      <c r="Y14" s="66">
        <v>0</v>
      </c>
      <c r="Z14" s="66">
        <v>320.60000000000002</v>
      </c>
    </row>
    <row r="15" spans="1:27" x14ac:dyDescent="0.25">
      <c r="A15" s="1" t="s">
        <v>394</v>
      </c>
      <c r="B15" s="1">
        <v>1</v>
      </c>
      <c r="C15" s="1" t="s">
        <v>15</v>
      </c>
      <c r="D15" s="1" t="s">
        <v>393</v>
      </c>
      <c r="E15" s="4">
        <v>3</v>
      </c>
      <c r="F15" s="86">
        <v>3.5</v>
      </c>
      <c r="G15" s="1">
        <v>4.5999999999999996</v>
      </c>
      <c r="H15" s="1">
        <v>11</v>
      </c>
      <c r="I15" s="24">
        <v>3.3</v>
      </c>
      <c r="J15" s="64">
        <v>2247.4940981235986</v>
      </c>
      <c r="K15" s="65">
        <v>1002.255680270729</v>
      </c>
      <c r="L15" s="66">
        <v>319.97215638780557</v>
      </c>
      <c r="M15" s="66">
        <v>336.00263042161635</v>
      </c>
      <c r="N15" s="66">
        <v>589.26363104344796</v>
      </c>
      <c r="O15" s="66">
        <v>0</v>
      </c>
      <c r="P15" s="66">
        <v>0</v>
      </c>
      <c r="Q15" s="71">
        <v>0.49199999999999999</v>
      </c>
      <c r="R15" s="87">
        <v>0.45033333333333331</v>
      </c>
      <c r="S15" s="86">
        <v>8.5830000000000002</v>
      </c>
      <c r="T15" s="73">
        <v>27.687096774193552</v>
      </c>
      <c r="U15" s="88">
        <v>926.1</v>
      </c>
      <c r="V15" s="65">
        <v>267.5</v>
      </c>
      <c r="W15" s="66">
        <v>322</v>
      </c>
      <c r="X15" s="66">
        <v>0</v>
      </c>
      <c r="Y15" s="66">
        <v>0</v>
      </c>
      <c r="Z15" s="66">
        <v>336.5</v>
      </c>
    </row>
    <row r="16" spans="1:27" x14ac:dyDescent="0.25">
      <c r="A16" s="3" t="s">
        <v>395</v>
      </c>
      <c r="B16" s="1">
        <v>1</v>
      </c>
      <c r="C16" s="1" t="s">
        <v>15</v>
      </c>
      <c r="D16" s="1" t="s">
        <v>393</v>
      </c>
      <c r="E16" s="80">
        <v>3</v>
      </c>
      <c r="F16" s="86">
        <f>AVERAGE(2.9,3.3)</f>
        <v>3.0999999999999996</v>
      </c>
      <c r="G16" s="1">
        <v>5.0999999999999996</v>
      </c>
      <c r="H16" s="1">
        <v>11</v>
      </c>
      <c r="I16" s="24">
        <v>3.8</v>
      </c>
      <c r="J16" s="64">
        <v>2725.119588664772</v>
      </c>
      <c r="K16" s="65">
        <v>1177.2597399205829</v>
      </c>
      <c r="L16" s="66">
        <v>376.82201980588422</v>
      </c>
      <c r="M16" s="66">
        <v>459.13028502076219</v>
      </c>
      <c r="N16" s="66">
        <v>711.90754391754263</v>
      </c>
      <c r="O16" s="66">
        <v>0</v>
      </c>
      <c r="P16" s="66">
        <v>0</v>
      </c>
      <c r="Q16" s="71">
        <v>0.48433333333333334</v>
      </c>
      <c r="R16" s="87">
        <v>0.48633333333333334</v>
      </c>
      <c r="S16" s="89">
        <v>12.664999999999999</v>
      </c>
      <c r="T16" s="76">
        <v>39.578125</v>
      </c>
      <c r="U16" s="88">
        <v>1124.7</v>
      </c>
      <c r="V16" s="65">
        <v>301.60000000000002</v>
      </c>
      <c r="W16" s="66">
        <v>382.9</v>
      </c>
      <c r="X16" s="66">
        <v>0</v>
      </c>
      <c r="Y16" s="66">
        <v>0</v>
      </c>
      <c r="Z16" s="66">
        <v>440.1</v>
      </c>
    </row>
    <row r="17" spans="1:27" s="2" customFormat="1" x14ac:dyDescent="0.25">
      <c r="A17" s="4" t="s">
        <v>396</v>
      </c>
      <c r="B17" s="2">
        <v>2</v>
      </c>
      <c r="C17" s="2" t="s">
        <v>377</v>
      </c>
      <c r="D17" s="2" t="s">
        <v>397</v>
      </c>
      <c r="E17" s="4">
        <v>24.5</v>
      </c>
      <c r="F17" s="90">
        <v>7.65</v>
      </c>
      <c r="G17" s="2">
        <v>16.3</v>
      </c>
      <c r="H17" s="2">
        <v>21</v>
      </c>
      <c r="I17" s="91">
        <v>3.4</v>
      </c>
      <c r="J17" s="92">
        <v>18984.844762316756</v>
      </c>
      <c r="K17" s="93">
        <v>15338.524443600367</v>
      </c>
      <c r="L17" s="94">
        <v>2728.0532284848709</v>
      </c>
      <c r="M17" s="94">
        <v>273.43</v>
      </c>
      <c r="N17" s="94">
        <v>644.83709023151641</v>
      </c>
      <c r="O17" s="94">
        <v>0</v>
      </c>
      <c r="P17" s="94">
        <v>0</v>
      </c>
      <c r="Q17" s="95"/>
      <c r="S17" s="90">
        <v>4.08</v>
      </c>
      <c r="T17" s="59">
        <v>5.746478873239437</v>
      </c>
      <c r="U17" s="96"/>
      <c r="V17" s="95"/>
      <c r="AA17" s="95"/>
    </row>
    <row r="18" spans="1:27" x14ac:dyDescent="0.25">
      <c r="A18" s="4" t="s">
        <v>398</v>
      </c>
      <c r="B18" s="1">
        <v>2</v>
      </c>
      <c r="C18" s="1" t="s">
        <v>377</v>
      </c>
      <c r="D18" s="1" t="s">
        <v>397</v>
      </c>
      <c r="E18" s="4">
        <v>24.5</v>
      </c>
      <c r="F18" s="86">
        <v>12.5</v>
      </c>
      <c r="G18" s="1">
        <v>21.2</v>
      </c>
      <c r="H18" s="1">
        <v>21</v>
      </c>
      <c r="I18" s="59">
        <v>9.2200000000000006</v>
      </c>
      <c r="J18" s="64">
        <v>68971.748297530619</v>
      </c>
      <c r="K18" s="65">
        <v>56428.094960379414</v>
      </c>
      <c r="L18" s="66">
        <v>6704.7031604299546</v>
      </c>
      <c r="M18" s="66">
        <v>1257</v>
      </c>
      <c r="N18" s="66">
        <v>4581.9501767212505</v>
      </c>
      <c r="O18" s="66">
        <v>0</v>
      </c>
      <c r="P18" s="66">
        <v>0</v>
      </c>
      <c r="S18" s="86">
        <v>16.484999999999999</v>
      </c>
      <c r="T18" s="59">
        <v>14.334782608695653</v>
      </c>
      <c r="U18" s="68"/>
    </row>
    <row r="19" spans="1:27" x14ac:dyDescent="0.25">
      <c r="A19" s="4" t="s">
        <v>399</v>
      </c>
      <c r="B19" s="1">
        <v>2</v>
      </c>
      <c r="C19" s="1" t="s">
        <v>377</v>
      </c>
      <c r="D19" s="1" t="s">
        <v>397</v>
      </c>
      <c r="E19" s="4">
        <v>24.5</v>
      </c>
      <c r="F19" s="86">
        <v>17</v>
      </c>
      <c r="G19" s="1">
        <v>21.8</v>
      </c>
      <c r="H19" s="1">
        <v>29</v>
      </c>
      <c r="I19" s="59">
        <v>12.03</v>
      </c>
      <c r="J19" s="64">
        <v>130882.04267424822</v>
      </c>
      <c r="K19" s="65">
        <v>90900.336239129188</v>
      </c>
      <c r="L19" s="66">
        <v>22131.666047776042</v>
      </c>
      <c r="M19" s="66">
        <v>3788.63</v>
      </c>
      <c r="N19" s="66">
        <v>14061.410387342972</v>
      </c>
      <c r="O19" s="66">
        <v>0</v>
      </c>
      <c r="P19" s="66">
        <v>0</v>
      </c>
      <c r="S19" s="86">
        <v>25.456</v>
      </c>
      <c r="T19" s="59">
        <v>17.801398601398599</v>
      </c>
      <c r="U19" s="68"/>
    </row>
    <row r="20" spans="1:27" x14ac:dyDescent="0.25">
      <c r="A20" s="4" t="s">
        <v>400</v>
      </c>
      <c r="B20" s="1">
        <v>2</v>
      </c>
      <c r="C20" s="1" t="s">
        <v>377</v>
      </c>
      <c r="D20" s="1" t="s">
        <v>401</v>
      </c>
      <c r="E20" s="4">
        <v>18</v>
      </c>
      <c r="F20" s="86">
        <v>11.55</v>
      </c>
      <c r="G20" s="1">
        <v>19.5</v>
      </c>
      <c r="H20" s="1">
        <v>25</v>
      </c>
      <c r="I20" s="59">
        <v>7.6</v>
      </c>
      <c r="J20" s="64">
        <v>52084</v>
      </c>
      <c r="K20" s="65">
        <v>41771.082499999997</v>
      </c>
      <c r="L20" s="66">
        <v>5967.2974999999997</v>
      </c>
      <c r="M20" s="66">
        <v>1292.76</v>
      </c>
      <c r="N20" s="66">
        <v>3052.86</v>
      </c>
      <c r="O20" s="66">
        <v>0</v>
      </c>
      <c r="P20" s="66">
        <v>0</v>
      </c>
      <c r="S20" s="86">
        <v>13.882999999999999</v>
      </c>
      <c r="T20" s="59">
        <v>14.312371134020617</v>
      </c>
      <c r="U20" s="68"/>
    </row>
    <row r="21" spans="1:27" x14ac:dyDescent="0.25">
      <c r="A21" s="4" t="s">
        <v>402</v>
      </c>
      <c r="B21" s="1">
        <v>2</v>
      </c>
      <c r="C21" s="1" t="s">
        <v>377</v>
      </c>
      <c r="D21" s="1" t="s">
        <v>401</v>
      </c>
      <c r="E21" s="4">
        <v>18</v>
      </c>
      <c r="F21" s="86">
        <v>9.25</v>
      </c>
      <c r="G21" s="1">
        <v>17.100000000000001</v>
      </c>
      <c r="H21" s="1">
        <v>18</v>
      </c>
      <c r="I21" s="59">
        <v>4.5999999999999996</v>
      </c>
      <c r="J21" s="64">
        <v>36167.760000000002</v>
      </c>
      <c r="K21" s="65">
        <v>30144.8076</v>
      </c>
      <c r="L21" s="66">
        <v>4997.1923999999999</v>
      </c>
      <c r="M21" s="66">
        <v>264.07</v>
      </c>
      <c r="N21" s="66">
        <v>761.69</v>
      </c>
      <c r="O21" s="66">
        <v>0</v>
      </c>
      <c r="P21" s="66">
        <v>0</v>
      </c>
      <c r="S21" s="86">
        <v>12.923</v>
      </c>
      <c r="T21" s="59">
        <v>15.203529411764706</v>
      </c>
      <c r="U21" s="68"/>
    </row>
    <row r="22" spans="1:27" x14ac:dyDescent="0.25">
      <c r="A22" s="4" t="s">
        <v>403</v>
      </c>
      <c r="B22" s="1">
        <v>2</v>
      </c>
      <c r="C22" s="1" t="s">
        <v>377</v>
      </c>
      <c r="D22" s="1" t="s">
        <v>401</v>
      </c>
      <c r="E22" s="4">
        <v>18</v>
      </c>
      <c r="F22" s="86">
        <v>17.75</v>
      </c>
      <c r="G22" s="1">
        <v>22.3</v>
      </c>
      <c r="H22" s="1">
        <v>30</v>
      </c>
      <c r="I22" s="59">
        <v>9.6999999999999993</v>
      </c>
      <c r="J22" s="64">
        <v>154678.30000000002</v>
      </c>
      <c r="K22" s="65">
        <v>117338.00804</v>
      </c>
      <c r="L22" s="66">
        <v>18485.591960000002</v>
      </c>
      <c r="M22" s="66">
        <v>5130.2299999999996</v>
      </c>
      <c r="N22" s="66">
        <v>13724.470000000001</v>
      </c>
      <c r="O22" s="66">
        <v>0</v>
      </c>
      <c r="P22" s="66">
        <v>0</v>
      </c>
      <c r="S22" s="86">
        <v>29.457000000000004</v>
      </c>
      <c r="T22" s="59">
        <v>19.252941176470589</v>
      </c>
      <c r="U22" s="68"/>
    </row>
    <row r="23" spans="1:27" x14ac:dyDescent="0.25">
      <c r="A23" s="4" t="s">
        <v>404</v>
      </c>
      <c r="B23" s="1">
        <v>2</v>
      </c>
      <c r="C23" s="1" t="s">
        <v>377</v>
      </c>
      <c r="D23" s="1" t="s">
        <v>405</v>
      </c>
      <c r="E23" s="4">
        <v>22.5</v>
      </c>
      <c r="F23" s="86">
        <v>12.55</v>
      </c>
      <c r="G23" s="1">
        <v>20.399999999999999</v>
      </c>
      <c r="H23" s="1">
        <v>28</v>
      </c>
      <c r="I23" s="59">
        <v>6</v>
      </c>
      <c r="J23" s="64">
        <v>63973.040806200661</v>
      </c>
      <c r="K23" s="65">
        <v>51292.777502292869</v>
      </c>
      <c r="L23" s="66">
        <v>7250.407042174339</v>
      </c>
      <c r="M23" s="66">
        <v>1715.1239655217576</v>
      </c>
      <c r="N23" s="66">
        <v>3714.7322962116928</v>
      </c>
      <c r="O23" s="66">
        <v>0</v>
      </c>
      <c r="P23" s="66">
        <v>0</v>
      </c>
      <c r="S23" s="86">
        <v>12.585000000000001</v>
      </c>
      <c r="T23" s="59">
        <v>11.13716814159292</v>
      </c>
      <c r="U23" s="68"/>
    </row>
    <row r="24" spans="1:27" x14ac:dyDescent="0.25">
      <c r="A24" s="4" t="s">
        <v>406</v>
      </c>
      <c r="B24" s="1">
        <v>2</v>
      </c>
      <c r="C24" s="1" t="s">
        <v>377</v>
      </c>
      <c r="D24" s="1" t="s">
        <v>405</v>
      </c>
      <c r="E24" s="4">
        <v>22.5</v>
      </c>
      <c r="F24" s="86">
        <v>19.25</v>
      </c>
      <c r="G24" s="1">
        <v>22.7</v>
      </c>
      <c r="H24" s="1">
        <v>28</v>
      </c>
      <c r="I24" s="59">
        <v>10</v>
      </c>
      <c r="J24" s="64">
        <v>206024.59612865379</v>
      </c>
      <c r="K24" s="65">
        <v>158952.20286201657</v>
      </c>
      <c r="L24" s="66">
        <v>19156.525951102831</v>
      </c>
      <c r="M24" s="66">
        <v>6516.7519816450849</v>
      </c>
      <c r="N24" s="66">
        <v>21399.115333889284</v>
      </c>
      <c r="O24" s="66">
        <v>0</v>
      </c>
      <c r="P24" s="66">
        <v>0</v>
      </c>
      <c r="S24" s="86">
        <v>22.184999999999999</v>
      </c>
      <c r="T24" s="59">
        <v>13.694444444444445</v>
      </c>
      <c r="U24" s="68"/>
    </row>
    <row r="25" spans="1:27" x14ac:dyDescent="0.25">
      <c r="A25" s="4" t="s">
        <v>407</v>
      </c>
      <c r="B25" s="1">
        <v>2</v>
      </c>
      <c r="C25" s="1" t="s">
        <v>377</v>
      </c>
      <c r="D25" s="1" t="s">
        <v>405</v>
      </c>
      <c r="E25" s="4">
        <v>22.5</v>
      </c>
      <c r="F25" s="86">
        <v>15.2</v>
      </c>
      <c r="G25" s="1">
        <v>22.7</v>
      </c>
      <c r="H25" s="1">
        <v>28</v>
      </c>
      <c r="I25" s="59">
        <v>9.5</v>
      </c>
      <c r="J25" s="64">
        <v>108590.07197367409</v>
      </c>
      <c r="K25" s="65">
        <v>92778.74909791509</v>
      </c>
      <c r="L25" s="66">
        <v>4661.3320722834942</v>
      </c>
      <c r="M25" s="66">
        <v>2811.8412044482056</v>
      </c>
      <c r="N25" s="66">
        <v>8338.1495990273033</v>
      </c>
      <c r="O25" s="66">
        <v>0</v>
      </c>
      <c r="P25" s="66">
        <v>0</v>
      </c>
      <c r="S25" s="86">
        <v>33.177</v>
      </c>
      <c r="T25" s="59">
        <v>23.529787234042551</v>
      </c>
      <c r="U25" s="68"/>
    </row>
    <row r="26" spans="1:27" x14ac:dyDescent="0.25">
      <c r="A26" s="4" t="s">
        <v>408</v>
      </c>
      <c r="B26" s="1">
        <v>2</v>
      </c>
      <c r="C26" s="1" t="s">
        <v>377</v>
      </c>
      <c r="D26" s="1" t="s">
        <v>409</v>
      </c>
      <c r="E26" s="4">
        <v>17.5</v>
      </c>
      <c r="F26" s="86">
        <v>14.8</v>
      </c>
      <c r="G26" s="1">
        <v>21.8</v>
      </c>
      <c r="H26" s="1">
        <v>29</v>
      </c>
      <c r="I26" s="59">
        <v>11</v>
      </c>
      <c r="J26" s="64">
        <v>106414.78233647891</v>
      </c>
      <c r="K26" s="65">
        <v>84370.096004902123</v>
      </c>
      <c r="L26" s="66">
        <v>12112.145945783479</v>
      </c>
      <c r="M26" s="66">
        <v>2205.5897065867812</v>
      </c>
      <c r="N26" s="66">
        <v>7726.9506792065195</v>
      </c>
      <c r="O26" s="66">
        <v>0</v>
      </c>
      <c r="P26" s="66">
        <v>0</v>
      </c>
      <c r="S26" s="86">
        <v>10.875</v>
      </c>
      <c r="T26" s="59">
        <v>8.365384615384615</v>
      </c>
      <c r="U26" s="68"/>
    </row>
    <row r="27" spans="1:27" x14ac:dyDescent="0.25">
      <c r="A27" s="4" t="s">
        <v>410</v>
      </c>
      <c r="B27" s="1">
        <v>2</v>
      </c>
      <c r="C27" s="1" t="s">
        <v>377</v>
      </c>
      <c r="D27" s="1" t="s">
        <v>409</v>
      </c>
      <c r="E27" s="4">
        <v>17.5</v>
      </c>
      <c r="F27" s="86">
        <v>20.3</v>
      </c>
      <c r="G27" s="1">
        <v>25.015000000000001</v>
      </c>
      <c r="H27" s="1">
        <v>30</v>
      </c>
      <c r="I27" s="59">
        <v>13</v>
      </c>
      <c r="J27" s="64">
        <v>199520.06932696854</v>
      </c>
      <c r="K27" s="65">
        <v>160639.95833685293</v>
      </c>
      <c r="L27" s="66">
        <v>21132.370845296064</v>
      </c>
      <c r="M27" s="66">
        <v>4180.4653198898623</v>
      </c>
      <c r="N27" s="66">
        <v>13567.274824929675</v>
      </c>
      <c r="O27" s="66">
        <v>0</v>
      </c>
      <c r="P27" s="66">
        <v>0</v>
      </c>
      <c r="S27" s="86">
        <v>22.085000000000001</v>
      </c>
      <c r="T27" s="59">
        <v>12.840116279069768</v>
      </c>
      <c r="U27" s="68"/>
    </row>
    <row r="28" spans="1:27" x14ac:dyDescent="0.25">
      <c r="A28" s="4" t="s">
        <v>411</v>
      </c>
      <c r="B28" s="1">
        <v>2</v>
      </c>
      <c r="C28" s="1" t="s">
        <v>377</v>
      </c>
      <c r="D28" s="1" t="s">
        <v>409</v>
      </c>
      <c r="E28" s="4">
        <v>17.5</v>
      </c>
      <c r="F28" s="86">
        <v>17.2</v>
      </c>
      <c r="G28" s="1">
        <v>22.9</v>
      </c>
      <c r="H28" s="1">
        <v>30</v>
      </c>
      <c r="I28" s="59">
        <v>12</v>
      </c>
      <c r="J28" s="64">
        <v>167082.07010292579</v>
      </c>
      <c r="K28" s="65">
        <v>137399.16671249695</v>
      </c>
      <c r="L28" s="66">
        <v>12148.95174270122</v>
      </c>
      <c r="M28" s="66">
        <v>3992.5437408489565</v>
      </c>
      <c r="N28" s="66">
        <v>13541.407906878641</v>
      </c>
      <c r="O28" s="66">
        <v>0</v>
      </c>
      <c r="P28" s="66">
        <v>0</v>
      </c>
      <c r="S28" s="86">
        <v>18.463000000000001</v>
      </c>
      <c r="T28" s="59">
        <v>11.611949685534592</v>
      </c>
      <c r="U28" s="68"/>
      <c r="V28" s="48"/>
      <c r="W28"/>
      <c r="X28"/>
      <c r="Y28"/>
      <c r="Z28"/>
    </row>
    <row r="29" spans="1:27" x14ac:dyDescent="0.25">
      <c r="A29" s="4" t="s">
        <v>412</v>
      </c>
      <c r="B29" s="1">
        <v>2</v>
      </c>
      <c r="C29" s="1" t="s">
        <v>31</v>
      </c>
      <c r="D29" s="1" t="s">
        <v>413</v>
      </c>
      <c r="E29" s="4">
        <v>11</v>
      </c>
      <c r="F29" s="86">
        <f>AVERAGE(10.7,11)</f>
        <v>10.85</v>
      </c>
      <c r="G29" s="1">
        <v>15.6</v>
      </c>
      <c r="H29" s="1">
        <v>29</v>
      </c>
      <c r="I29" s="24">
        <v>7.5</v>
      </c>
      <c r="J29" s="64">
        <v>45797.912625861594</v>
      </c>
      <c r="K29" s="65">
        <v>31959.776116098314</v>
      </c>
      <c r="L29" s="66">
        <v>6459.4893543227008</v>
      </c>
      <c r="M29" s="66">
        <v>2041.6968047664279</v>
      </c>
      <c r="N29" s="66">
        <v>4684.3187717267838</v>
      </c>
      <c r="O29" s="66">
        <v>652.63157894736844</v>
      </c>
      <c r="P29" s="66">
        <v>0</v>
      </c>
      <c r="Q29" s="71">
        <v>0.60499999999999998</v>
      </c>
      <c r="R29" s="87">
        <v>0.55733333333333335</v>
      </c>
      <c r="S29" s="86">
        <v>6.95</v>
      </c>
      <c r="T29" s="73">
        <v>7.3157894736842106</v>
      </c>
      <c r="U29" s="88">
        <v>16220.245199182955</v>
      </c>
      <c r="V29" s="97">
        <v>4032.0215053763441</v>
      </c>
      <c r="W29" s="98">
        <v>5443.9379609544458</v>
      </c>
      <c r="X29" s="98">
        <v>1781.5262110152623</v>
      </c>
      <c r="Y29" s="98">
        <v>1050.7348739495799</v>
      </c>
      <c r="Z29" s="98">
        <v>3912.0246478873241</v>
      </c>
    </row>
    <row r="30" spans="1:27" x14ac:dyDescent="0.25">
      <c r="A30" s="4" t="s">
        <v>414</v>
      </c>
      <c r="B30" s="1">
        <v>2</v>
      </c>
      <c r="C30" s="1" t="s">
        <v>31</v>
      </c>
      <c r="D30" s="1" t="s">
        <v>413</v>
      </c>
      <c r="E30" s="4">
        <v>11</v>
      </c>
      <c r="F30" s="86">
        <f>AVERAGE(12.2,11.9)</f>
        <v>12.05</v>
      </c>
      <c r="G30" s="1">
        <v>15.8</v>
      </c>
      <c r="H30" s="1">
        <v>33</v>
      </c>
      <c r="I30" s="24">
        <v>8.5</v>
      </c>
      <c r="J30" s="64">
        <v>41897.046292320105</v>
      </c>
      <c r="K30" s="65">
        <v>31140.61255622629</v>
      </c>
      <c r="L30" s="66">
        <v>4652.2801519564591</v>
      </c>
      <c r="M30" s="66">
        <v>1379.1704054601976</v>
      </c>
      <c r="N30" s="66">
        <v>4724.9831786771583</v>
      </c>
      <c r="O30" s="66">
        <v>0</v>
      </c>
      <c r="P30" s="66">
        <v>0</v>
      </c>
      <c r="Q30" s="71">
        <v>0.56466666666666665</v>
      </c>
      <c r="R30" s="87">
        <v>0.52900000000000003</v>
      </c>
      <c r="S30" s="86">
        <v>11.02</v>
      </c>
      <c r="T30" s="73">
        <v>10.495238095238095</v>
      </c>
      <c r="U30" s="88">
        <v>14026.374406617037</v>
      </c>
      <c r="V30" s="97">
        <v>2497.9333333333334</v>
      </c>
      <c r="W30" s="98">
        <v>3787.919463087248</v>
      </c>
      <c r="X30" s="98">
        <v>1968.4640522875818</v>
      </c>
      <c r="Y30" s="98">
        <v>2890.444654683065</v>
      </c>
      <c r="Z30" s="98">
        <v>2881.6129032258068</v>
      </c>
    </row>
    <row r="31" spans="1:27" x14ac:dyDescent="0.25">
      <c r="A31" s="4" t="s">
        <v>415</v>
      </c>
      <c r="B31" s="1">
        <v>2</v>
      </c>
      <c r="C31" s="1" t="s">
        <v>31</v>
      </c>
      <c r="D31" s="1" t="s">
        <v>413</v>
      </c>
      <c r="E31" s="4">
        <v>11</v>
      </c>
      <c r="F31" s="86">
        <v>11.2</v>
      </c>
      <c r="G31" s="1">
        <v>15.9</v>
      </c>
      <c r="H31" s="1">
        <v>30</v>
      </c>
      <c r="I31" s="24">
        <v>7.7</v>
      </c>
      <c r="J31" s="64">
        <v>46073.013458566413</v>
      </c>
      <c r="K31" s="65">
        <v>35460.108246217394</v>
      </c>
      <c r="L31" s="66">
        <v>5380.0041449970995</v>
      </c>
      <c r="M31" s="66">
        <v>1600.920063870934</v>
      </c>
      <c r="N31" s="66">
        <v>3431.9810034809748</v>
      </c>
      <c r="O31" s="66">
        <v>200</v>
      </c>
      <c r="P31" s="66">
        <v>0</v>
      </c>
      <c r="Q31" s="71">
        <v>0.57566666666666666</v>
      </c>
      <c r="R31" s="87">
        <v>0.55300000000000005</v>
      </c>
      <c r="S31" s="86">
        <v>9.8209999999999997</v>
      </c>
      <c r="T31" s="73">
        <v>9.62843137254902</v>
      </c>
      <c r="U31" s="88">
        <v>13753.137748524812</v>
      </c>
      <c r="V31" s="97">
        <v>3162.7796735905044</v>
      </c>
      <c r="W31" s="98">
        <v>3984.1801801801803</v>
      </c>
      <c r="X31" s="98">
        <v>2499.3439464146445</v>
      </c>
      <c r="Y31" s="98">
        <v>0</v>
      </c>
      <c r="Z31" s="98">
        <v>4106.833948339483</v>
      </c>
    </row>
    <row r="32" spans="1:27" x14ac:dyDescent="0.25">
      <c r="A32" s="4" t="s">
        <v>416</v>
      </c>
      <c r="B32" s="1">
        <v>2</v>
      </c>
      <c r="C32" s="1" t="s">
        <v>31</v>
      </c>
      <c r="D32" s="1" t="s">
        <v>413</v>
      </c>
      <c r="E32" s="4">
        <v>11</v>
      </c>
      <c r="F32" s="86">
        <v>7.9</v>
      </c>
      <c r="G32" s="1">
        <v>13.8</v>
      </c>
      <c r="H32" s="1">
        <v>33</v>
      </c>
      <c r="I32" s="24">
        <v>6.9</v>
      </c>
      <c r="J32" s="64">
        <v>23144.692967485273</v>
      </c>
      <c r="K32" s="65">
        <v>17737.806252406812</v>
      </c>
      <c r="L32" s="66">
        <v>2698.3680181515806</v>
      </c>
      <c r="M32" s="66">
        <v>1040.0898808577851</v>
      </c>
      <c r="N32" s="66">
        <v>1668.4288160690971</v>
      </c>
      <c r="O32" s="66">
        <v>0</v>
      </c>
      <c r="P32" s="66">
        <v>0</v>
      </c>
      <c r="Q32" s="71">
        <v>0.57033333333333336</v>
      </c>
      <c r="R32" s="87">
        <v>0.5794999999999999</v>
      </c>
      <c r="S32" s="86">
        <v>10.818999999999999</v>
      </c>
      <c r="T32" s="73">
        <v>14.05064935064935</v>
      </c>
      <c r="U32" s="88">
        <v>6138.620952982702</v>
      </c>
      <c r="V32" s="97">
        <v>959.2672051696286</v>
      </c>
      <c r="W32" s="98">
        <v>1036.4492048036352</v>
      </c>
      <c r="X32" s="98">
        <v>2010.3305785123966</v>
      </c>
      <c r="Y32" s="98">
        <v>0</v>
      </c>
      <c r="Z32" s="98">
        <v>2132.5739644970417</v>
      </c>
    </row>
    <row r="33" spans="1:354" x14ac:dyDescent="0.25">
      <c r="A33" s="4" t="s">
        <v>417</v>
      </c>
      <c r="B33" s="1">
        <v>2</v>
      </c>
      <c r="C33" s="1" t="s">
        <v>31</v>
      </c>
      <c r="D33" s="1" t="s">
        <v>413</v>
      </c>
      <c r="E33" s="4">
        <v>11</v>
      </c>
      <c r="F33" s="86">
        <v>10.7</v>
      </c>
      <c r="G33" s="1">
        <v>15.5</v>
      </c>
      <c r="H33" s="1">
        <v>33</v>
      </c>
      <c r="I33" s="24">
        <v>6.65</v>
      </c>
      <c r="J33" s="64">
        <v>39317.761369784763</v>
      </c>
      <c r="K33" s="65">
        <v>30662.531804319118</v>
      </c>
      <c r="L33" s="66">
        <v>5308.2700375001696</v>
      </c>
      <c r="M33" s="66">
        <v>1312.7845555405777</v>
      </c>
      <c r="N33" s="66">
        <v>2034.1749724248948</v>
      </c>
      <c r="O33" s="66">
        <v>0</v>
      </c>
      <c r="P33" s="66">
        <v>0</v>
      </c>
      <c r="Q33" s="71">
        <v>0.55833333333333324</v>
      </c>
      <c r="R33" s="87">
        <v>0.54933333333333334</v>
      </c>
      <c r="S33" s="86">
        <v>11.180000000000001</v>
      </c>
      <c r="T33" s="73">
        <v>14.519480519480522</v>
      </c>
      <c r="U33" s="4"/>
      <c r="V33" s="48"/>
      <c r="W33"/>
      <c r="X33"/>
      <c r="Y33"/>
      <c r="Z33"/>
    </row>
    <row r="34" spans="1:354" x14ac:dyDescent="0.25">
      <c r="A34" s="4" t="s">
        <v>418</v>
      </c>
      <c r="B34" s="1">
        <v>2</v>
      </c>
      <c r="C34" s="1" t="s">
        <v>31</v>
      </c>
      <c r="D34" s="1" t="s">
        <v>419</v>
      </c>
      <c r="E34" s="4">
        <v>17</v>
      </c>
      <c r="F34" s="86">
        <f>AVERAGE(10,9.4)</f>
        <v>9.6999999999999993</v>
      </c>
      <c r="G34" s="1">
        <v>12.8</v>
      </c>
      <c r="H34" s="1">
        <v>37</v>
      </c>
      <c r="I34" s="59">
        <v>5.0999999999999996</v>
      </c>
      <c r="J34" s="64">
        <v>30060.276428835314</v>
      </c>
      <c r="K34" s="65">
        <v>21590.730481101644</v>
      </c>
      <c r="L34" s="66">
        <v>4080.4830916427145</v>
      </c>
      <c r="M34" s="66">
        <v>945.96028975766058</v>
      </c>
      <c r="N34" s="66">
        <v>2739.0836538037397</v>
      </c>
      <c r="O34" s="66">
        <v>704.0189125295509</v>
      </c>
      <c r="P34" s="66">
        <v>0</v>
      </c>
      <c r="Q34" s="71">
        <v>0.56066666666666665</v>
      </c>
      <c r="R34" s="87">
        <v>0.60366666666666668</v>
      </c>
      <c r="S34" s="86">
        <v>8.6129999999999995</v>
      </c>
      <c r="T34" s="73">
        <v>9.9</v>
      </c>
      <c r="U34" s="88">
        <v>9379.3909048066471</v>
      </c>
      <c r="V34" s="97">
        <v>2297.5415282392028</v>
      </c>
      <c r="W34" s="98">
        <v>2968.3309203722852</v>
      </c>
      <c r="X34" s="98">
        <v>337.31607893885479</v>
      </c>
      <c r="Y34" s="98">
        <v>1302.2606139777924</v>
      </c>
      <c r="Z34" s="98">
        <v>2473.9417632785116</v>
      </c>
    </row>
    <row r="35" spans="1:354" x14ac:dyDescent="0.25">
      <c r="A35" s="4" t="s">
        <v>420</v>
      </c>
      <c r="B35" s="1">
        <v>2</v>
      </c>
      <c r="C35" s="1" t="s">
        <v>31</v>
      </c>
      <c r="D35" s="1" t="s">
        <v>419</v>
      </c>
      <c r="E35" s="4">
        <v>17</v>
      </c>
      <c r="F35" s="86">
        <v>14.1</v>
      </c>
      <c r="G35" s="1">
        <v>14</v>
      </c>
      <c r="H35" s="1">
        <v>35</v>
      </c>
      <c r="I35" s="59">
        <v>7.5</v>
      </c>
      <c r="J35" s="64">
        <v>69122.013487139469</v>
      </c>
      <c r="K35" s="65">
        <v>45586.961971031866</v>
      </c>
      <c r="L35" s="66">
        <v>7007.6991330542551</v>
      </c>
      <c r="M35" s="66">
        <v>3293.6893045745228</v>
      </c>
      <c r="N35" s="66">
        <v>12683.715654714366</v>
      </c>
      <c r="O35" s="66">
        <v>549.94742376445845</v>
      </c>
      <c r="P35" s="66">
        <v>0</v>
      </c>
      <c r="Q35" s="71">
        <v>0.49049999999999999</v>
      </c>
      <c r="R35" s="87">
        <v>0.52533333333333332</v>
      </c>
      <c r="S35" s="86">
        <v>11.981</v>
      </c>
      <c r="T35" s="73">
        <v>9.008270676691728</v>
      </c>
      <c r="U35" s="88">
        <v>12650.87214283958</v>
      </c>
      <c r="V35" s="97">
        <v>2350.8028904054599</v>
      </c>
      <c r="W35" s="98">
        <v>3735.7305352798048</v>
      </c>
      <c r="X35" s="98">
        <v>2252.9248377793801</v>
      </c>
      <c r="Y35" s="98">
        <v>3653.850949549204</v>
      </c>
      <c r="Z35" s="98">
        <v>657.56292982573268</v>
      </c>
    </row>
    <row r="36" spans="1:354" x14ac:dyDescent="0.25">
      <c r="A36" s="4" t="s">
        <v>421</v>
      </c>
      <c r="B36" s="1">
        <v>2</v>
      </c>
      <c r="C36" s="1" t="s">
        <v>31</v>
      </c>
      <c r="D36" s="1" t="s">
        <v>419</v>
      </c>
      <c r="E36" s="4">
        <v>17</v>
      </c>
      <c r="F36" s="86">
        <v>9.8000000000000007</v>
      </c>
      <c r="G36" s="1">
        <v>13.1</v>
      </c>
      <c r="H36" s="1">
        <v>34</v>
      </c>
      <c r="I36" s="59">
        <v>5</v>
      </c>
      <c r="J36" s="64">
        <v>28548.679531323523</v>
      </c>
      <c r="K36" s="65">
        <v>20750.119000001887</v>
      </c>
      <c r="L36" s="66">
        <v>3585.1336374983052</v>
      </c>
      <c r="M36" s="66">
        <v>897.58794180130849</v>
      </c>
      <c r="N36" s="66">
        <v>3315.838952022023</v>
      </c>
      <c r="O36" s="66">
        <v>0</v>
      </c>
      <c r="P36" s="66">
        <v>0</v>
      </c>
      <c r="Q36" s="71">
        <v>0.49866666666666676</v>
      </c>
      <c r="R36" s="87">
        <v>0.52966666666666662</v>
      </c>
      <c r="S36" s="86">
        <v>7.3040000000000003</v>
      </c>
      <c r="T36" s="73">
        <v>7.5298969072164947</v>
      </c>
      <c r="U36" s="88">
        <v>8548.3422456877252</v>
      </c>
      <c r="V36" s="97">
        <v>2083.4138875463186</v>
      </c>
      <c r="W36" s="98">
        <v>2009.6357292393577</v>
      </c>
      <c r="X36" s="98">
        <v>1068.0851838369131</v>
      </c>
      <c r="Y36" s="98">
        <v>573.5335681932562</v>
      </c>
      <c r="Z36" s="98">
        <v>2813.6738768718801</v>
      </c>
    </row>
    <row r="37" spans="1:354" x14ac:dyDescent="0.25">
      <c r="A37" s="4" t="s">
        <v>422</v>
      </c>
      <c r="B37" s="1">
        <v>2</v>
      </c>
      <c r="C37" s="1" t="s">
        <v>31</v>
      </c>
      <c r="D37" s="1" t="s">
        <v>419</v>
      </c>
      <c r="E37" s="4">
        <v>17</v>
      </c>
      <c r="F37" s="86">
        <f>AVERAGE(15.4,14.8)</f>
        <v>15.100000000000001</v>
      </c>
      <c r="G37" s="1">
        <v>13.6</v>
      </c>
      <c r="H37" s="1">
        <v>27</v>
      </c>
      <c r="I37" s="59">
        <v>6.5</v>
      </c>
      <c r="J37" s="64">
        <v>62761.377825090007</v>
      </c>
      <c r="K37" s="65">
        <v>43648.06420919962</v>
      </c>
      <c r="L37" s="66">
        <v>6871.3031106474691</v>
      </c>
      <c r="M37" s="66">
        <v>2065.781288524965</v>
      </c>
      <c r="N37" s="66">
        <v>10176.229216717958</v>
      </c>
      <c r="O37" s="66">
        <v>0</v>
      </c>
      <c r="P37" s="66">
        <v>0</v>
      </c>
      <c r="Q37" s="71">
        <v>0.57733333333333325</v>
      </c>
      <c r="R37" s="87">
        <v>0.55066666666666675</v>
      </c>
      <c r="S37" s="86">
        <v>19.698999999999998</v>
      </c>
      <c r="T37" s="73">
        <v>14.37883211678832</v>
      </c>
      <c r="U37" s="4"/>
      <c r="V37" s="48"/>
      <c r="W37"/>
      <c r="X37"/>
      <c r="Y37"/>
      <c r="Z37"/>
    </row>
    <row r="38" spans="1:354" x14ac:dyDescent="0.25">
      <c r="A38" s="4" t="s">
        <v>423</v>
      </c>
      <c r="B38" s="1">
        <v>2</v>
      </c>
      <c r="C38" s="1" t="s">
        <v>31</v>
      </c>
      <c r="D38" s="1" t="s">
        <v>419</v>
      </c>
      <c r="E38" s="4">
        <v>17</v>
      </c>
      <c r="F38" s="86">
        <v>11.9</v>
      </c>
      <c r="G38" s="1">
        <v>12.7</v>
      </c>
      <c r="H38" s="1">
        <v>35</v>
      </c>
      <c r="I38" s="24">
        <v>6.4</v>
      </c>
      <c r="J38" s="64">
        <v>36576.652173184739</v>
      </c>
      <c r="K38" s="65">
        <v>24684.783365653842</v>
      </c>
      <c r="L38" s="66">
        <v>4864.5124256462041</v>
      </c>
      <c r="M38" s="66">
        <v>1336.5047171469657</v>
      </c>
      <c r="N38" s="66">
        <v>5690.8516647377237</v>
      </c>
      <c r="O38" s="66">
        <v>0</v>
      </c>
      <c r="P38" s="66">
        <v>0</v>
      </c>
      <c r="Q38" s="71">
        <v>0.51066666666666671</v>
      </c>
      <c r="R38" s="87">
        <v>0.49533333333333335</v>
      </c>
      <c r="S38" s="86">
        <v>13.904</v>
      </c>
      <c r="T38" s="73">
        <v>13.766336633663368</v>
      </c>
      <c r="U38" s="88">
        <v>10672.179856438142</v>
      </c>
      <c r="V38" s="97">
        <v>2183.0410183875529</v>
      </c>
      <c r="W38" s="98">
        <v>2455.6739303324321</v>
      </c>
      <c r="X38" s="98">
        <v>1120.2894080996884</v>
      </c>
      <c r="Y38" s="98">
        <v>1852.7770605139308</v>
      </c>
      <c r="Z38" s="65">
        <v>3060.3984391045387</v>
      </c>
    </row>
    <row r="39" spans="1:354" x14ac:dyDescent="0.25">
      <c r="A39" s="4" t="s">
        <v>424</v>
      </c>
      <c r="B39" s="1">
        <v>2</v>
      </c>
      <c r="C39" s="1" t="s">
        <v>15</v>
      </c>
      <c r="D39" s="1" t="s">
        <v>425</v>
      </c>
      <c r="E39" s="99">
        <v>13</v>
      </c>
      <c r="F39" s="86">
        <v>8.5500000000000007</v>
      </c>
      <c r="G39" s="1">
        <v>11.8</v>
      </c>
      <c r="H39" s="1">
        <v>22</v>
      </c>
      <c r="I39" s="59">
        <v>3.99</v>
      </c>
      <c r="J39" s="64">
        <v>21933.022491815889</v>
      </c>
      <c r="K39" s="65">
        <v>15883.151312805519</v>
      </c>
      <c r="L39" s="66">
        <v>2940.5354375577558</v>
      </c>
      <c r="M39" s="66">
        <v>1329.7967869269748</v>
      </c>
      <c r="N39" s="66">
        <v>1779.5389545256394</v>
      </c>
      <c r="O39" s="66">
        <v>0</v>
      </c>
      <c r="P39" s="66">
        <v>0</v>
      </c>
      <c r="Q39" s="71">
        <v>0.61099999999999999</v>
      </c>
      <c r="R39" s="87">
        <v>0.56700000000000006</v>
      </c>
      <c r="S39" s="86">
        <v>5.7189999999999994</v>
      </c>
      <c r="T39" s="73">
        <v>7.5249999999999995</v>
      </c>
      <c r="U39" s="88"/>
      <c r="V39" s="65"/>
      <c r="W39" s="66"/>
      <c r="X39" s="66"/>
      <c r="Y39" s="66"/>
      <c r="Z39" s="66"/>
    </row>
    <row r="40" spans="1:354" x14ac:dyDescent="0.25">
      <c r="A40" s="4" t="s">
        <v>426</v>
      </c>
      <c r="B40" s="1">
        <v>2</v>
      </c>
      <c r="C40" s="1" t="s">
        <v>15</v>
      </c>
      <c r="D40" s="1" t="s">
        <v>425</v>
      </c>
      <c r="E40" s="99">
        <v>13</v>
      </c>
      <c r="F40" s="86">
        <v>5.8</v>
      </c>
      <c r="G40" s="1">
        <v>10.33</v>
      </c>
      <c r="H40" s="1">
        <v>29</v>
      </c>
      <c r="I40" s="59">
        <v>3.3</v>
      </c>
      <c r="J40" s="64">
        <v>9021.4481294318721</v>
      </c>
      <c r="K40" s="65">
        <v>6814.205785153642</v>
      </c>
      <c r="L40" s="66">
        <v>1060.4559713675426</v>
      </c>
      <c r="M40" s="66">
        <v>309.07184067051003</v>
      </c>
      <c r="N40" s="66">
        <v>837.7145322401783</v>
      </c>
      <c r="O40" s="66">
        <v>0</v>
      </c>
      <c r="P40" s="66">
        <v>0</v>
      </c>
      <c r="Q40" s="71">
        <v>0.6243333333333333</v>
      </c>
      <c r="R40" s="87">
        <v>0.57299999999999995</v>
      </c>
      <c r="S40" s="86">
        <v>10.878</v>
      </c>
      <c r="T40" s="73">
        <v>21.329411764705881</v>
      </c>
      <c r="U40" s="4"/>
    </row>
    <row r="41" spans="1:354" x14ac:dyDescent="0.25">
      <c r="A41" s="4" t="s">
        <v>427</v>
      </c>
      <c r="B41" s="1">
        <v>2</v>
      </c>
      <c r="C41" s="1" t="s">
        <v>15</v>
      </c>
      <c r="D41" s="1" t="s">
        <v>425</v>
      </c>
      <c r="E41" s="99">
        <v>13</v>
      </c>
      <c r="F41" s="86">
        <v>7.15</v>
      </c>
      <c r="G41" s="1">
        <v>10.9</v>
      </c>
      <c r="H41" s="1">
        <v>32</v>
      </c>
      <c r="I41" s="59">
        <v>4.05</v>
      </c>
      <c r="J41" s="64">
        <v>14091.362199701342</v>
      </c>
      <c r="K41" s="65">
        <v>10780.270613776262</v>
      </c>
      <c r="L41" s="66">
        <v>1811.8874019403249</v>
      </c>
      <c r="M41" s="66">
        <v>397.29236942576483</v>
      </c>
      <c r="N41" s="66">
        <v>1101.9118145589914</v>
      </c>
      <c r="O41" s="66">
        <v>0</v>
      </c>
      <c r="P41" s="66">
        <v>0</v>
      </c>
      <c r="Q41" s="71">
        <v>0.61199999999999999</v>
      </c>
      <c r="R41" s="87">
        <v>0.55900000000000005</v>
      </c>
      <c r="S41" s="86">
        <v>15.606999999999999</v>
      </c>
      <c r="T41" s="73">
        <v>21.981690140845068</v>
      </c>
      <c r="U41" s="4"/>
    </row>
    <row r="42" spans="1:354" s="3" customFormat="1" x14ac:dyDescent="0.25">
      <c r="A42" s="3" t="s">
        <v>428</v>
      </c>
      <c r="B42" s="3">
        <v>2</v>
      </c>
      <c r="C42" s="3" t="s">
        <v>15</v>
      </c>
      <c r="D42" s="3" t="s">
        <v>425</v>
      </c>
      <c r="E42" s="100">
        <v>13</v>
      </c>
      <c r="F42" s="89">
        <v>5.35</v>
      </c>
      <c r="G42" s="3">
        <v>9.92</v>
      </c>
      <c r="H42" s="3">
        <v>32</v>
      </c>
      <c r="I42" s="75">
        <v>3.08</v>
      </c>
      <c r="J42" s="77">
        <v>6601.7541394520304</v>
      </c>
      <c r="K42" s="81">
        <v>4849.4044703530026</v>
      </c>
      <c r="L42" s="78">
        <v>1086.7185556880586</v>
      </c>
      <c r="M42" s="78">
        <v>211.42017535741729</v>
      </c>
      <c r="N42" s="78">
        <v>454.21093805355224</v>
      </c>
      <c r="O42" s="78">
        <v>0</v>
      </c>
      <c r="P42" s="78">
        <v>0</v>
      </c>
      <c r="Q42" s="101">
        <v>0.60399999999999998</v>
      </c>
      <c r="R42" s="102">
        <v>0.55600000000000005</v>
      </c>
      <c r="S42" s="89">
        <v>8.6690000000000005</v>
      </c>
      <c r="T42" s="76">
        <v>18.845652173913045</v>
      </c>
      <c r="V42" s="79"/>
      <c r="AA42" s="79"/>
    </row>
    <row r="43" spans="1:354" x14ac:dyDescent="0.25">
      <c r="A43" s="4" t="s">
        <v>429</v>
      </c>
      <c r="B43" s="1">
        <v>3</v>
      </c>
      <c r="C43" s="1" t="s">
        <v>377</v>
      </c>
      <c r="D43" s="1" t="s">
        <v>430</v>
      </c>
      <c r="E43" s="4">
        <v>29.8</v>
      </c>
      <c r="F43" s="86">
        <v>11</v>
      </c>
      <c r="G43" s="1">
        <v>18.399999999999999</v>
      </c>
      <c r="H43" s="1">
        <v>45</v>
      </c>
      <c r="I43" s="59">
        <v>5.6</v>
      </c>
      <c r="J43" s="64">
        <v>47330.320918295591</v>
      </c>
      <c r="K43" s="65">
        <v>40838.885809052059</v>
      </c>
      <c r="L43" s="66">
        <v>5240.2085759317251</v>
      </c>
      <c r="M43" s="66">
        <v>199.48076361848698</v>
      </c>
      <c r="N43" s="66">
        <v>1051.7457696933209</v>
      </c>
      <c r="O43" s="66">
        <v>0</v>
      </c>
      <c r="P43" s="66">
        <v>0</v>
      </c>
      <c r="Q43" s="71"/>
      <c r="R43" s="87"/>
      <c r="T43" s="49"/>
      <c r="U43" s="4"/>
    </row>
    <row r="44" spans="1:354" x14ac:dyDescent="0.25">
      <c r="A44" s="4" t="s">
        <v>431</v>
      </c>
      <c r="B44" s="1">
        <v>3</v>
      </c>
      <c r="C44" s="1" t="s">
        <v>377</v>
      </c>
      <c r="D44" s="1" t="s">
        <v>430</v>
      </c>
      <c r="E44" s="4">
        <v>29.8</v>
      </c>
      <c r="F44" s="86">
        <v>17.8</v>
      </c>
      <c r="G44" s="1">
        <v>26.4</v>
      </c>
      <c r="H44" s="1">
        <v>45</v>
      </c>
      <c r="I44" s="59">
        <v>17.899999999999999</v>
      </c>
      <c r="J44" s="64">
        <v>184106.19167950843</v>
      </c>
      <c r="K44" s="65">
        <v>145991.91761249618</v>
      </c>
      <c r="L44" s="66">
        <v>33973.28238750383</v>
      </c>
      <c r="M44" s="66">
        <v>185.83891846362212</v>
      </c>
      <c r="N44" s="66">
        <v>3955.1527610447679</v>
      </c>
      <c r="O44" s="66">
        <v>0</v>
      </c>
      <c r="P44" s="66">
        <v>0</v>
      </c>
      <c r="Q44" s="71"/>
      <c r="R44" s="87"/>
      <c r="T44" s="49"/>
      <c r="U44" s="4"/>
    </row>
    <row r="45" spans="1:354" x14ac:dyDescent="0.25">
      <c r="A45" s="4" t="s">
        <v>432</v>
      </c>
      <c r="B45" s="1">
        <v>3</v>
      </c>
      <c r="C45" s="1" t="s">
        <v>377</v>
      </c>
      <c r="D45" s="1" t="s">
        <v>430</v>
      </c>
      <c r="E45" s="4">
        <v>29.8</v>
      </c>
      <c r="F45" s="86">
        <v>25.1</v>
      </c>
      <c r="G45" s="1">
        <v>27.3</v>
      </c>
      <c r="H45" s="1">
        <v>45</v>
      </c>
      <c r="I45" s="59">
        <v>13.8</v>
      </c>
      <c r="J45" s="64">
        <v>362042.1834067023</v>
      </c>
      <c r="K45" s="65">
        <v>301273.69108265225</v>
      </c>
      <c r="L45" s="66">
        <v>53133.619888430811</v>
      </c>
      <c r="M45" s="66">
        <v>1058.1521305989199</v>
      </c>
      <c r="N45" s="66">
        <v>6576.7203050203652</v>
      </c>
      <c r="O45" s="66">
        <v>0</v>
      </c>
      <c r="P45" s="66">
        <v>0</v>
      </c>
      <c r="Q45" s="71"/>
      <c r="R45" s="87"/>
      <c r="T45" s="49"/>
      <c r="U45" s="4"/>
    </row>
    <row r="46" spans="1:354" x14ac:dyDescent="0.25">
      <c r="A46" s="4" t="s">
        <v>433</v>
      </c>
      <c r="B46" s="1">
        <v>3</v>
      </c>
      <c r="C46" s="1" t="s">
        <v>377</v>
      </c>
      <c r="D46" s="1" t="s">
        <v>430</v>
      </c>
      <c r="E46" s="4">
        <v>29.8</v>
      </c>
      <c r="F46" s="86">
        <v>21.4</v>
      </c>
      <c r="G46" s="1">
        <v>24.4</v>
      </c>
      <c r="H46" s="1">
        <v>45</v>
      </c>
      <c r="I46" s="59">
        <v>8.1</v>
      </c>
      <c r="J46" s="64">
        <v>221256.46969088769</v>
      </c>
      <c r="K46" s="65">
        <v>188233.97969407853</v>
      </c>
      <c r="L46" s="66">
        <v>29402.28100526</v>
      </c>
      <c r="M46" s="66">
        <v>433.22800168635956</v>
      </c>
      <c r="N46" s="66">
        <v>3186.9809898628009</v>
      </c>
      <c r="O46" s="66">
        <v>0</v>
      </c>
      <c r="P46" s="66">
        <v>0</v>
      </c>
      <c r="Q46" s="71"/>
      <c r="R46" s="87"/>
      <c r="T46" s="49"/>
      <c r="U46" s="4"/>
    </row>
    <row r="47" spans="1:354" x14ac:dyDescent="0.25">
      <c r="A47" s="4" t="s">
        <v>434</v>
      </c>
      <c r="B47" s="1">
        <v>3</v>
      </c>
      <c r="C47" s="1" t="s">
        <v>377</v>
      </c>
      <c r="D47" s="1" t="s">
        <v>430</v>
      </c>
      <c r="E47" s="4">
        <v>29.8</v>
      </c>
      <c r="F47" s="86">
        <v>16</v>
      </c>
      <c r="G47" s="1">
        <v>25.2</v>
      </c>
      <c r="H47" s="1">
        <v>45</v>
      </c>
      <c r="I47" s="59">
        <v>8.1</v>
      </c>
      <c r="J47" s="64">
        <v>117102.99756565606</v>
      </c>
      <c r="K47" s="65">
        <v>102910.06200472228</v>
      </c>
      <c r="L47" s="66">
        <v>12367.310862807497</v>
      </c>
      <c r="M47" s="66">
        <v>286.05199171734131</v>
      </c>
      <c r="N47" s="66">
        <v>1539.5727064089444</v>
      </c>
      <c r="O47" s="66">
        <v>0</v>
      </c>
      <c r="P47" s="66">
        <v>0</v>
      </c>
      <c r="Q47" s="71"/>
      <c r="R47" s="87"/>
      <c r="S47" s="86"/>
      <c r="T47" s="73"/>
      <c r="U47" s="4"/>
    </row>
    <row r="48" spans="1:354" s="70" customFormat="1" x14ac:dyDescent="0.25">
      <c r="A48" s="4" t="s">
        <v>435</v>
      </c>
      <c r="B48" s="1">
        <v>3</v>
      </c>
      <c r="C48" s="1" t="s">
        <v>377</v>
      </c>
      <c r="D48" s="1" t="s">
        <v>430</v>
      </c>
      <c r="E48" s="4">
        <v>29.8</v>
      </c>
      <c r="F48" s="86">
        <v>10.1</v>
      </c>
      <c r="G48" s="1">
        <v>19.100000000000001</v>
      </c>
      <c r="H48" s="1">
        <v>45</v>
      </c>
      <c r="I48" s="59">
        <v>3.8</v>
      </c>
      <c r="J48" s="64">
        <v>38104.421349833086</v>
      </c>
      <c r="K48" s="65">
        <v>33728.718221469819</v>
      </c>
      <c r="L48" s="66">
        <v>4010.9195477134217</v>
      </c>
      <c r="M48" s="66">
        <v>39.159125047313587</v>
      </c>
      <c r="N48" s="66">
        <v>325.62445560253695</v>
      </c>
      <c r="O48" s="66">
        <v>0</v>
      </c>
      <c r="P48" s="66">
        <v>0</v>
      </c>
      <c r="Q48" s="71"/>
      <c r="R48" s="87"/>
      <c r="S48" s="86"/>
      <c r="T48" s="73"/>
      <c r="U48" s="4"/>
      <c r="W48" s="1"/>
      <c r="X48" s="1"/>
      <c r="Y48" s="1"/>
      <c r="Z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</row>
    <row r="49" spans="1:354" s="70" customFormat="1" x14ac:dyDescent="0.25">
      <c r="A49" s="4" t="s">
        <v>436</v>
      </c>
      <c r="B49" s="1">
        <v>3</v>
      </c>
      <c r="C49" s="1" t="s">
        <v>377</v>
      </c>
      <c r="D49" s="1" t="s">
        <v>437</v>
      </c>
      <c r="E49" s="4">
        <v>16.2</v>
      </c>
      <c r="F49" s="86">
        <v>26</v>
      </c>
      <c r="G49" s="1">
        <v>30.1</v>
      </c>
      <c r="H49" s="1">
        <v>56</v>
      </c>
      <c r="I49" s="59">
        <v>13.3</v>
      </c>
      <c r="J49" s="64">
        <v>416692.39869133162</v>
      </c>
      <c r="K49" s="65">
        <v>330599.32071174757</v>
      </c>
      <c r="L49" s="66">
        <v>40246.361809464521</v>
      </c>
      <c r="M49" s="66">
        <v>8288.5456413308129</v>
      </c>
      <c r="N49" s="66">
        <v>37558.170528788731</v>
      </c>
      <c r="O49" s="66">
        <v>0</v>
      </c>
      <c r="P49" s="66">
        <v>0</v>
      </c>
      <c r="Q49" s="71">
        <v>0.60499999999999998</v>
      </c>
      <c r="R49" s="87">
        <v>0.5625</v>
      </c>
      <c r="S49" s="86">
        <v>20.381</v>
      </c>
      <c r="T49" s="73">
        <v>7.8996124031007753</v>
      </c>
      <c r="U49" s="4"/>
      <c r="W49" s="1"/>
      <c r="X49" s="1"/>
      <c r="Y49" s="1"/>
      <c r="Z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</row>
    <row r="50" spans="1:354" s="70" customFormat="1" x14ac:dyDescent="0.25">
      <c r="A50" s="4" t="s">
        <v>438</v>
      </c>
      <c r="B50" s="1">
        <v>3</v>
      </c>
      <c r="C50" s="1" t="s">
        <v>377</v>
      </c>
      <c r="D50" s="1" t="s">
        <v>437</v>
      </c>
      <c r="E50" s="4">
        <v>16.2</v>
      </c>
      <c r="F50" s="86">
        <v>27.8</v>
      </c>
      <c r="G50" s="1">
        <v>30.8</v>
      </c>
      <c r="H50" s="1">
        <v>57</v>
      </c>
      <c r="I50" s="59">
        <v>12.8</v>
      </c>
      <c r="J50" s="64">
        <v>450918.47562877118</v>
      </c>
      <c r="K50" s="65">
        <v>359494.98175745137</v>
      </c>
      <c r="L50" s="66">
        <v>51193.45061263752</v>
      </c>
      <c r="M50" s="66">
        <v>9609.5373136670642</v>
      </c>
      <c r="N50" s="66">
        <v>30620.505945015244</v>
      </c>
      <c r="O50" s="66">
        <v>0</v>
      </c>
      <c r="P50" s="66">
        <v>0</v>
      </c>
      <c r="Q50" s="71">
        <v>0.62133333333333329</v>
      </c>
      <c r="R50" s="87">
        <v>0.54999999999999993</v>
      </c>
      <c r="S50" s="86">
        <v>10.061</v>
      </c>
      <c r="T50" s="73">
        <v>4.3743478260869564</v>
      </c>
      <c r="U50" s="4"/>
      <c r="W50" s="1"/>
      <c r="X50" s="1"/>
      <c r="Y50" s="1"/>
      <c r="Z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</row>
    <row r="51" spans="1:354" s="70" customFormat="1" x14ac:dyDescent="0.25">
      <c r="A51" s="4" t="s">
        <v>439</v>
      </c>
      <c r="B51" s="1">
        <v>3</v>
      </c>
      <c r="C51" s="1" t="s">
        <v>377</v>
      </c>
      <c r="D51" s="1" t="s">
        <v>437</v>
      </c>
      <c r="E51" s="4">
        <v>16.2</v>
      </c>
      <c r="F51" s="86">
        <v>29.5</v>
      </c>
      <c r="G51" s="1">
        <v>29.4</v>
      </c>
      <c r="H51" s="1">
        <v>58</v>
      </c>
      <c r="I51" s="59">
        <v>15.9</v>
      </c>
      <c r="J51" s="64">
        <v>521598.57172342029</v>
      </c>
      <c r="K51" s="65">
        <v>384899.59709474456</v>
      </c>
      <c r="L51" s="66">
        <v>40239.534013277924</v>
      </c>
      <c r="M51" s="66">
        <v>11685.642832342892</v>
      </c>
      <c r="N51" s="66">
        <v>84773.797783054906</v>
      </c>
      <c r="O51" s="66">
        <v>0</v>
      </c>
      <c r="P51" s="66">
        <v>0</v>
      </c>
      <c r="Q51" s="71">
        <v>0.58599999999999997</v>
      </c>
      <c r="R51" s="87">
        <v>0.59033333333333327</v>
      </c>
      <c r="S51" s="86">
        <v>17.184000000000001</v>
      </c>
      <c r="T51" s="73">
        <v>6.634749034749035</v>
      </c>
      <c r="U51" s="4"/>
      <c r="V51" s="48"/>
      <c r="W51"/>
      <c r="X51"/>
      <c r="Y51"/>
      <c r="Z5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</row>
    <row r="52" spans="1:354" s="70" customFormat="1" x14ac:dyDescent="0.25">
      <c r="A52" s="4" t="s">
        <v>440</v>
      </c>
      <c r="B52" s="1">
        <v>3</v>
      </c>
      <c r="C52" s="1" t="s">
        <v>377</v>
      </c>
      <c r="D52" s="1" t="s">
        <v>437</v>
      </c>
      <c r="E52" s="4">
        <v>16.2</v>
      </c>
      <c r="F52" s="86">
        <v>22.2</v>
      </c>
      <c r="G52" s="1">
        <v>28.9</v>
      </c>
      <c r="H52" s="1">
        <v>58</v>
      </c>
      <c r="I52" s="59">
        <v>10.9</v>
      </c>
      <c r="J52" s="64">
        <v>301220.93155876605</v>
      </c>
      <c r="K52" s="65">
        <v>244642.0685309867</v>
      </c>
      <c r="L52" s="66">
        <v>32739.971482053832</v>
      </c>
      <c r="M52" s="66">
        <v>4023.141069558706</v>
      </c>
      <c r="N52" s="66">
        <v>19815.750476166839</v>
      </c>
      <c r="O52" s="66">
        <v>0</v>
      </c>
      <c r="P52" s="66">
        <v>0</v>
      </c>
      <c r="Q52" s="71">
        <v>0.6193333333333334</v>
      </c>
      <c r="R52" s="87">
        <v>0.59499999999999997</v>
      </c>
      <c r="S52" s="86">
        <v>12.928000000000001</v>
      </c>
      <c r="T52" s="73">
        <v>7.3039548022598879</v>
      </c>
      <c r="U52" s="4"/>
      <c r="V52" s="48"/>
      <c r="W52"/>
      <c r="X52"/>
      <c r="Y52"/>
      <c r="Z52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</row>
    <row r="53" spans="1:354" s="70" customFormat="1" x14ac:dyDescent="0.25">
      <c r="A53" s="4" t="s">
        <v>441</v>
      </c>
      <c r="B53" s="1">
        <v>3</v>
      </c>
      <c r="C53" s="1" t="s">
        <v>377</v>
      </c>
      <c r="D53" s="1" t="s">
        <v>442</v>
      </c>
      <c r="E53" s="4">
        <v>21</v>
      </c>
      <c r="F53" s="86">
        <v>18.7</v>
      </c>
      <c r="G53" s="1">
        <v>22.9</v>
      </c>
      <c r="H53" s="1">
        <v>41</v>
      </c>
      <c r="I53" s="59">
        <v>11.6</v>
      </c>
      <c r="J53" s="64">
        <v>171855.90581877463</v>
      </c>
      <c r="K53" s="65">
        <v>134278.09725492704</v>
      </c>
      <c r="L53" s="66">
        <v>19529.981509822119</v>
      </c>
      <c r="M53" s="66">
        <v>3943.74459288346</v>
      </c>
      <c r="N53" s="66">
        <v>14104.082461142005</v>
      </c>
      <c r="O53" s="66">
        <v>0</v>
      </c>
      <c r="P53" s="66">
        <v>0</v>
      </c>
      <c r="Q53" s="71">
        <v>0.57899999999999996</v>
      </c>
      <c r="R53" s="87">
        <v>0.57366666666666666</v>
      </c>
      <c r="S53" s="86">
        <v>20.170000000000002</v>
      </c>
      <c r="T53" s="73">
        <v>11.331460674157304</v>
      </c>
      <c r="U53" s="88">
        <v>34214.140570404554</v>
      </c>
      <c r="V53" s="97">
        <v>4532.3125778331259</v>
      </c>
      <c r="W53" s="98">
        <v>7835.5024295432468</v>
      </c>
      <c r="X53" s="98">
        <v>3293.9332234130261</v>
      </c>
      <c r="Y53" s="98">
        <v>4754.79096504471</v>
      </c>
      <c r="Z53" s="98">
        <v>13797.601374570446</v>
      </c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</row>
    <row r="54" spans="1:354" s="70" customFormat="1" x14ac:dyDescent="0.25">
      <c r="A54" s="4" t="s">
        <v>443</v>
      </c>
      <c r="B54" s="1">
        <v>3</v>
      </c>
      <c r="C54" s="1" t="s">
        <v>377</v>
      </c>
      <c r="D54" s="1" t="s">
        <v>442</v>
      </c>
      <c r="E54" s="4">
        <v>21</v>
      </c>
      <c r="F54" s="86">
        <f>AVERAGE(13.4,12.5)</f>
        <v>12.95</v>
      </c>
      <c r="G54" s="1">
        <v>20.9</v>
      </c>
      <c r="H54" s="1">
        <v>43</v>
      </c>
      <c r="I54" s="59">
        <v>8.8000000000000007</v>
      </c>
      <c r="J54" s="64">
        <v>87141.194739747429</v>
      </c>
      <c r="K54" s="65">
        <v>67956.067829634907</v>
      </c>
      <c r="L54" s="66">
        <v>11242.96478893009</v>
      </c>
      <c r="M54" s="66">
        <v>1928.5171507015573</v>
      </c>
      <c r="N54" s="66">
        <v>6013.6449704808792</v>
      </c>
      <c r="O54" s="66">
        <v>0</v>
      </c>
      <c r="P54" s="66">
        <v>0</v>
      </c>
      <c r="Q54" s="71">
        <v>0.67033333333333334</v>
      </c>
      <c r="R54" s="87">
        <v>0.59233333333333338</v>
      </c>
      <c r="S54" s="86">
        <v>8.7579999999999991</v>
      </c>
      <c r="T54" s="73">
        <v>8.1850467289719617</v>
      </c>
      <c r="U54" s="88">
        <v>15103.123217495677</v>
      </c>
      <c r="V54" s="97">
        <v>2695.4414587332053</v>
      </c>
      <c r="W54" s="98">
        <v>4139.5099009900996</v>
      </c>
      <c r="X54" s="98">
        <v>1531.8412438625205</v>
      </c>
      <c r="Y54" s="98">
        <v>875</v>
      </c>
      <c r="Z54" s="98">
        <v>5861.3306139098513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</row>
    <row r="55" spans="1:354" s="70" customFormat="1" x14ac:dyDescent="0.25">
      <c r="A55" s="4" t="s">
        <v>444</v>
      </c>
      <c r="B55" s="1">
        <v>3</v>
      </c>
      <c r="C55" s="1" t="s">
        <v>377</v>
      </c>
      <c r="D55" s="1" t="s">
        <v>442</v>
      </c>
      <c r="E55" s="4">
        <v>21</v>
      </c>
      <c r="F55" s="86">
        <v>14.7</v>
      </c>
      <c r="G55" s="1">
        <v>21.7</v>
      </c>
      <c r="H55" s="1">
        <v>42</v>
      </c>
      <c r="I55" s="59">
        <v>9.3000000000000007</v>
      </c>
      <c r="J55" s="64">
        <v>110615.44728736788</v>
      </c>
      <c r="K55" s="65">
        <v>89008.060974106382</v>
      </c>
      <c r="L55" s="66">
        <v>11198.267129251153</v>
      </c>
      <c r="M55" s="66">
        <v>2600.9562197361852</v>
      </c>
      <c r="N55" s="66">
        <v>7327.9594054560039</v>
      </c>
      <c r="O55" s="66">
        <v>0</v>
      </c>
      <c r="P55" s="66">
        <v>0</v>
      </c>
      <c r="Q55" s="71">
        <v>0.56933333333333336</v>
      </c>
      <c r="R55" s="87">
        <v>0.54966666666666664</v>
      </c>
      <c r="S55" s="86">
        <v>11.396999999999998</v>
      </c>
      <c r="T55" s="73">
        <v>8.4422222222222203</v>
      </c>
      <c r="U55" s="88">
        <v>19967.12327316642</v>
      </c>
      <c r="V55" s="97">
        <v>4136.7034482758618</v>
      </c>
      <c r="W55" s="98">
        <v>3412.7897435897439</v>
      </c>
      <c r="X55" s="98">
        <v>0</v>
      </c>
      <c r="Y55" s="98">
        <v>2083.5</v>
      </c>
      <c r="Z55" s="98">
        <v>10334.130081300813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</row>
    <row r="56" spans="1:354" s="70" customFormat="1" x14ac:dyDescent="0.25">
      <c r="A56" s="4" t="s">
        <v>445</v>
      </c>
      <c r="B56" s="1">
        <v>3</v>
      </c>
      <c r="C56" s="1" t="s">
        <v>377</v>
      </c>
      <c r="D56" s="1" t="s">
        <v>442</v>
      </c>
      <c r="E56" s="4">
        <v>21</v>
      </c>
      <c r="F56" s="86">
        <f>AVERAGE(19.5,20)</f>
        <v>19.75</v>
      </c>
      <c r="G56" s="1">
        <v>23.4</v>
      </c>
      <c r="H56" s="1">
        <v>45</v>
      </c>
      <c r="I56" s="59">
        <v>13.2</v>
      </c>
      <c r="J56" s="64">
        <v>213946.12959714807</v>
      </c>
      <c r="K56" s="65">
        <v>157233.46153580243</v>
      </c>
      <c r="L56" s="66">
        <v>25956.95376103494</v>
      </c>
      <c r="M56" s="66">
        <v>5726.7821670503417</v>
      </c>
      <c r="N56" s="66">
        <v>23637.642731497563</v>
      </c>
      <c r="O56" s="66">
        <v>0</v>
      </c>
      <c r="P56" s="66">
        <v>0</v>
      </c>
      <c r="Q56" s="71">
        <v>0.59566666666666668</v>
      </c>
      <c r="R56" s="87">
        <v>0.56500000000000006</v>
      </c>
      <c r="S56" s="86">
        <v>15.976999999999997</v>
      </c>
      <c r="T56" s="73">
        <v>9.6246987951807199</v>
      </c>
      <c r="U56" s="88">
        <v>51231.003863541133</v>
      </c>
      <c r="V56" s="97">
        <v>6680.4314275692732</v>
      </c>
      <c r="W56" s="98">
        <v>11999.729241877256</v>
      </c>
      <c r="X56" s="98">
        <v>3040.7687028140017</v>
      </c>
      <c r="Y56" s="98">
        <v>7716.2839473684207</v>
      </c>
      <c r="Z56" s="98">
        <v>21793.790543912179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</row>
    <row r="57" spans="1:354" s="70" customFormat="1" ht="15.75" customHeight="1" x14ac:dyDescent="0.25">
      <c r="A57" s="4" t="s">
        <v>446</v>
      </c>
      <c r="B57" s="1">
        <v>3</v>
      </c>
      <c r="C57" s="1" t="s">
        <v>377</v>
      </c>
      <c r="D57" s="1" t="s">
        <v>442</v>
      </c>
      <c r="E57" s="4">
        <v>21</v>
      </c>
      <c r="F57" s="86">
        <v>19.8</v>
      </c>
      <c r="G57" s="1">
        <v>26.2</v>
      </c>
      <c r="H57" s="1">
        <v>57</v>
      </c>
      <c r="I57" s="59">
        <v>11.9</v>
      </c>
      <c r="J57" s="64">
        <v>245342.0699197803</v>
      </c>
      <c r="K57" s="65">
        <v>197752.4884564321</v>
      </c>
      <c r="L57" s="66">
        <v>24430.959953235091</v>
      </c>
      <c r="M57" s="66">
        <v>5260.6013013569373</v>
      </c>
      <c r="N57" s="66">
        <v>17898.020208756181</v>
      </c>
      <c r="O57" s="66">
        <v>0</v>
      </c>
      <c r="P57" s="66">
        <v>0</v>
      </c>
      <c r="Q57" s="71">
        <v>0.60099999999999998</v>
      </c>
      <c r="R57" s="87">
        <v>0.60199999999999998</v>
      </c>
      <c r="S57" s="86">
        <v>16.693999999999999</v>
      </c>
      <c r="T57" s="73">
        <v>9.1725274725274719</v>
      </c>
      <c r="U57" s="88"/>
      <c r="V57" s="97"/>
      <c r="W57" s="98"/>
      <c r="X57" s="98"/>
      <c r="Y57" s="98"/>
      <c r="Z57" s="98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</row>
    <row r="58" spans="1:354" s="70" customFormat="1" x14ac:dyDescent="0.25">
      <c r="A58" s="4" t="s">
        <v>447</v>
      </c>
      <c r="B58" s="1">
        <v>3</v>
      </c>
      <c r="C58" s="1" t="s">
        <v>377</v>
      </c>
      <c r="D58" s="1" t="s">
        <v>442</v>
      </c>
      <c r="E58" s="4">
        <v>21</v>
      </c>
      <c r="F58" s="86">
        <v>16</v>
      </c>
      <c r="G58" s="1">
        <v>24.7</v>
      </c>
      <c r="H58" s="1">
        <v>42</v>
      </c>
      <c r="I58" s="59">
        <v>8.6</v>
      </c>
      <c r="J58" s="64">
        <v>121959.50800699486</v>
      </c>
      <c r="K58" s="65">
        <v>99824.80352056204</v>
      </c>
      <c r="L58" s="66">
        <v>16394.537016700131</v>
      </c>
      <c r="M58" s="66">
        <v>1324.7647618607059</v>
      </c>
      <c r="N58" s="66">
        <v>4415.4027078719764</v>
      </c>
      <c r="O58" s="66">
        <v>0</v>
      </c>
      <c r="P58" s="66">
        <v>0</v>
      </c>
      <c r="Q58" s="71">
        <v>0.67</v>
      </c>
      <c r="R58" s="87">
        <v>0.61033333333333328</v>
      </c>
      <c r="S58" s="86">
        <v>5.5179999999999998</v>
      </c>
      <c r="T58" s="73">
        <v>3.6543046357615889</v>
      </c>
      <c r="U58" s="4"/>
      <c r="V58" s="48"/>
      <c r="W58"/>
      <c r="X58"/>
      <c r="Y58"/>
      <c r="Z58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</row>
    <row r="59" spans="1:354" s="70" customFormat="1" x14ac:dyDescent="0.25">
      <c r="A59" s="4" t="s">
        <v>448</v>
      </c>
      <c r="B59" s="1">
        <v>3</v>
      </c>
      <c r="C59" s="1" t="s">
        <v>377</v>
      </c>
      <c r="D59" s="1" t="s">
        <v>442</v>
      </c>
      <c r="E59" s="4">
        <v>21</v>
      </c>
      <c r="F59" s="86">
        <v>19</v>
      </c>
      <c r="G59" s="1">
        <v>22.7</v>
      </c>
      <c r="H59" s="1">
        <v>43</v>
      </c>
      <c r="I59" s="59">
        <v>10.7</v>
      </c>
      <c r="J59" s="64">
        <v>182151.59517620166</v>
      </c>
      <c r="K59" s="65">
        <v>140973.86829760045</v>
      </c>
      <c r="L59" s="66">
        <v>20280.932563515242</v>
      </c>
      <c r="M59" s="66">
        <v>4864.3476997436101</v>
      </c>
      <c r="N59" s="66">
        <v>15319.703385052422</v>
      </c>
      <c r="O59" s="66">
        <v>0</v>
      </c>
      <c r="P59" s="66">
        <v>712.74323028995934</v>
      </c>
      <c r="Q59" s="71">
        <v>0.54866666666666675</v>
      </c>
      <c r="R59" s="87">
        <v>0.52900000000000003</v>
      </c>
      <c r="S59" s="86">
        <v>23.068000000000001</v>
      </c>
      <c r="T59" s="73">
        <v>13.411627906976745</v>
      </c>
      <c r="U59" s="4"/>
      <c r="V59" s="48"/>
      <c r="W59"/>
      <c r="X59"/>
      <c r="Y59"/>
      <c r="Z59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</row>
    <row r="60" spans="1:354" s="70" customFormat="1" x14ac:dyDescent="0.25">
      <c r="A60" s="4" t="s">
        <v>449</v>
      </c>
      <c r="B60" s="1">
        <v>3</v>
      </c>
      <c r="C60" s="1" t="s">
        <v>377</v>
      </c>
      <c r="D60" s="1" t="s">
        <v>442</v>
      </c>
      <c r="E60" s="4">
        <v>21</v>
      </c>
      <c r="F60" s="86">
        <v>17.5</v>
      </c>
      <c r="G60" s="1">
        <v>25.3</v>
      </c>
      <c r="H60" s="1">
        <v>47</v>
      </c>
      <c r="I60" s="59">
        <v>10.9</v>
      </c>
      <c r="J60" s="64">
        <v>161647.5883712598</v>
      </c>
      <c r="K60" s="65">
        <v>130762.46928880503</v>
      </c>
      <c r="L60" s="66">
        <v>21322.213441397205</v>
      </c>
      <c r="M60" s="66">
        <v>1956.9681411437755</v>
      </c>
      <c r="N60" s="66">
        <v>7471.5999999138076</v>
      </c>
      <c r="O60" s="66">
        <v>0</v>
      </c>
      <c r="P60" s="66">
        <v>134.33750000000001</v>
      </c>
      <c r="Q60" s="71">
        <v>0.625</v>
      </c>
      <c r="R60" s="87">
        <v>0.59866666666666657</v>
      </c>
      <c r="S60" s="86">
        <v>3.9610000000000003</v>
      </c>
      <c r="T60" s="73">
        <v>2.4300613496932515</v>
      </c>
      <c r="U60" s="4"/>
      <c r="V60" s="48"/>
      <c r="W60"/>
      <c r="X60"/>
      <c r="Y60"/>
      <c r="Z60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</row>
    <row r="61" spans="1:354" s="70" customFormat="1" x14ac:dyDescent="0.25">
      <c r="A61" s="4" t="s">
        <v>450</v>
      </c>
      <c r="B61" s="1">
        <v>3</v>
      </c>
      <c r="C61" s="1" t="s">
        <v>31</v>
      </c>
      <c r="D61" s="1" t="s">
        <v>451</v>
      </c>
      <c r="E61" s="85">
        <v>25.5</v>
      </c>
      <c r="F61" s="86">
        <f>(14.2+14.7)/2</f>
        <v>14.45</v>
      </c>
      <c r="G61" s="1">
        <v>18.8</v>
      </c>
      <c r="H61" s="1">
        <v>48</v>
      </c>
      <c r="I61" s="59">
        <v>7.3</v>
      </c>
      <c r="J61" s="64">
        <v>87596.862261774717</v>
      </c>
      <c r="K61" s="65">
        <v>69785.415874044338</v>
      </c>
      <c r="L61" s="66">
        <v>9895.5679857134328</v>
      </c>
      <c r="M61" s="66">
        <v>1983.8358812848071</v>
      </c>
      <c r="N61" s="66">
        <v>5932.0425207321368</v>
      </c>
      <c r="O61" s="66">
        <v>0</v>
      </c>
      <c r="P61" s="66">
        <v>0</v>
      </c>
      <c r="Q61" s="71">
        <v>0.67166666666666675</v>
      </c>
      <c r="R61" s="87">
        <v>0.61</v>
      </c>
      <c r="S61" s="86">
        <v>16.382999999999999</v>
      </c>
      <c r="T61" s="73">
        <v>12.7</v>
      </c>
      <c r="U61" s="4"/>
      <c r="V61" s="48"/>
      <c r="W61"/>
      <c r="X61"/>
      <c r="Y61"/>
      <c r="Z6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</row>
    <row r="62" spans="1:354" s="70" customFormat="1" x14ac:dyDescent="0.25">
      <c r="A62" s="4" t="s">
        <v>452</v>
      </c>
      <c r="B62" s="1">
        <v>3</v>
      </c>
      <c r="C62" s="1" t="s">
        <v>31</v>
      </c>
      <c r="D62" s="1" t="s">
        <v>451</v>
      </c>
      <c r="E62" s="85">
        <v>25.5</v>
      </c>
      <c r="F62" s="86">
        <v>12.15</v>
      </c>
      <c r="G62" s="1">
        <v>17.100000000000001</v>
      </c>
      <c r="H62" s="1">
        <v>50</v>
      </c>
      <c r="I62" s="59">
        <v>7.6</v>
      </c>
      <c r="J62" s="64">
        <v>59419.684734474962</v>
      </c>
      <c r="K62" s="65">
        <v>41581.411789771679</v>
      </c>
      <c r="L62" s="66">
        <v>9565.8406487270131</v>
      </c>
      <c r="M62" s="66">
        <v>1560.0302869259413</v>
      </c>
      <c r="N62" s="66">
        <v>6712.40200905033</v>
      </c>
      <c r="O62" s="66">
        <v>0</v>
      </c>
      <c r="P62" s="66">
        <v>0</v>
      </c>
      <c r="Q62" s="71">
        <v>0.54633333333333345</v>
      </c>
      <c r="R62" s="87">
        <v>0.52100000000000002</v>
      </c>
      <c r="S62" s="86">
        <v>35.738999999999997</v>
      </c>
      <c r="T62" s="73">
        <v>32.788073394495413</v>
      </c>
      <c r="U62" s="4"/>
      <c r="W62" s="1"/>
      <c r="X62" s="1"/>
      <c r="Y62" s="1"/>
      <c r="Z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</row>
    <row r="63" spans="1:354" s="70" customFormat="1" x14ac:dyDescent="0.25">
      <c r="A63" s="4" t="s">
        <v>453</v>
      </c>
      <c r="B63" s="1">
        <v>3</v>
      </c>
      <c r="C63" s="1" t="s">
        <v>31</v>
      </c>
      <c r="D63" s="1" t="s">
        <v>451</v>
      </c>
      <c r="E63" s="85">
        <v>25.5</v>
      </c>
      <c r="F63" s="86">
        <v>16.600000000000001</v>
      </c>
      <c r="G63" s="1">
        <v>18.7</v>
      </c>
      <c r="H63" s="1">
        <v>43</v>
      </c>
      <c r="I63" s="59">
        <v>5.6</v>
      </c>
      <c r="J63" s="64">
        <v>104322.44713924589</v>
      </c>
      <c r="K63" s="65">
        <v>85253.196240834426</v>
      </c>
      <c r="L63" s="66">
        <v>13560.589416637486</v>
      </c>
      <c r="M63" s="66">
        <v>1962.2880679274267</v>
      </c>
      <c r="N63" s="66">
        <v>3546.3734138465634</v>
      </c>
      <c r="O63" s="66">
        <v>0</v>
      </c>
      <c r="P63" s="66">
        <v>0</v>
      </c>
      <c r="Q63" s="71">
        <v>0.57866666666666655</v>
      </c>
      <c r="R63" s="87">
        <v>0.55966666666666665</v>
      </c>
      <c r="S63" s="86">
        <v>12.28</v>
      </c>
      <c r="T63" s="73">
        <v>8.4109589041095898</v>
      </c>
      <c r="U63" s="4"/>
      <c r="W63" s="1"/>
      <c r="X63" s="1"/>
      <c r="Y63" s="1"/>
      <c r="Z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</row>
    <row r="64" spans="1:354" x14ac:dyDescent="0.25">
      <c r="A64" s="4" t="s">
        <v>454</v>
      </c>
      <c r="B64" s="1">
        <v>3</v>
      </c>
      <c r="C64" s="1" t="s">
        <v>31</v>
      </c>
      <c r="D64" s="1" t="s">
        <v>451</v>
      </c>
      <c r="E64" s="85">
        <v>25.5</v>
      </c>
      <c r="F64" s="86">
        <v>8</v>
      </c>
      <c r="G64" s="1">
        <v>12.3</v>
      </c>
      <c r="H64" s="1">
        <v>48</v>
      </c>
      <c r="I64" s="59">
        <v>6.44</v>
      </c>
      <c r="J64" s="64">
        <v>20273.991797629213</v>
      </c>
      <c r="K64" s="65">
        <v>14848.882441535472</v>
      </c>
      <c r="L64" s="66">
        <v>3167.0849329008192</v>
      </c>
      <c r="M64" s="66">
        <v>425.51316938063928</v>
      </c>
      <c r="N64" s="66">
        <v>1832.511253812281</v>
      </c>
      <c r="O64" s="66">
        <v>0</v>
      </c>
      <c r="P64" s="66">
        <v>0</v>
      </c>
      <c r="Q64" s="71">
        <v>0.61066666666666658</v>
      </c>
      <c r="R64" s="87">
        <v>0.60899999999999999</v>
      </c>
      <c r="S64" s="86">
        <v>5.9550000000000001</v>
      </c>
      <c r="T64" s="73">
        <v>8.507142857142858</v>
      </c>
      <c r="U64" s="4"/>
    </row>
    <row r="65" spans="1:354" x14ac:dyDescent="0.25">
      <c r="A65" s="4" t="s">
        <v>455</v>
      </c>
      <c r="B65" s="1">
        <v>3</v>
      </c>
      <c r="C65" s="1" t="s">
        <v>31</v>
      </c>
      <c r="D65" s="1" t="s">
        <v>456</v>
      </c>
      <c r="E65" s="4">
        <v>19</v>
      </c>
      <c r="F65" s="86">
        <v>20.5</v>
      </c>
      <c r="G65" s="1">
        <v>20.2</v>
      </c>
      <c r="H65" s="1">
        <v>42</v>
      </c>
      <c r="I65" s="59">
        <v>12.1</v>
      </c>
      <c r="J65" s="64">
        <v>168124.888470651</v>
      </c>
      <c r="K65" s="65">
        <v>126343.10190297953</v>
      </c>
      <c r="L65" s="66">
        <v>17500.707504310631</v>
      </c>
      <c r="M65" s="66">
        <v>5242.9521655581229</v>
      </c>
      <c r="N65" s="66">
        <v>19038.126897802707</v>
      </c>
      <c r="O65" s="66">
        <v>0</v>
      </c>
      <c r="P65" s="66">
        <v>0</v>
      </c>
      <c r="Q65" s="71">
        <v>0.504</v>
      </c>
      <c r="R65" s="87">
        <v>0.67366666666666664</v>
      </c>
      <c r="S65" s="86">
        <v>15.521000000000001</v>
      </c>
      <c r="T65" s="73">
        <v>8.6227777777777792</v>
      </c>
      <c r="U65" s="4"/>
    </row>
    <row r="66" spans="1:354" x14ac:dyDescent="0.25">
      <c r="A66" s="4" t="s">
        <v>457</v>
      </c>
      <c r="B66" s="1">
        <v>3</v>
      </c>
      <c r="C66" s="1" t="s">
        <v>31</v>
      </c>
      <c r="D66" s="1" t="s">
        <v>456</v>
      </c>
      <c r="E66" s="4">
        <v>19</v>
      </c>
      <c r="F66" s="86">
        <v>14</v>
      </c>
      <c r="G66" s="1">
        <v>18.600000000000001</v>
      </c>
      <c r="H66" s="1">
        <v>42</v>
      </c>
      <c r="I66" s="59">
        <v>8.3000000000000007</v>
      </c>
      <c r="J66" s="64">
        <v>76276.058242855317</v>
      </c>
      <c r="K66" s="65">
        <v>60681.604139541334</v>
      </c>
      <c r="L66" s="66">
        <v>7240.7812734732015</v>
      </c>
      <c r="M66" s="66">
        <v>1546.7848471678965</v>
      </c>
      <c r="N66" s="66">
        <v>6806.8879826728862</v>
      </c>
      <c r="O66" s="66">
        <v>0</v>
      </c>
      <c r="P66" s="66">
        <v>0</v>
      </c>
      <c r="Q66" s="71">
        <v>0.54900000000000004</v>
      </c>
      <c r="R66" s="87">
        <v>0.57066666666666654</v>
      </c>
      <c r="S66" s="86">
        <v>9.1159999999999997</v>
      </c>
      <c r="T66" s="73">
        <v>6.9060606060606053</v>
      </c>
      <c r="U66" s="4"/>
    </row>
    <row r="67" spans="1:354" x14ac:dyDescent="0.25">
      <c r="A67" s="4" t="s">
        <v>458</v>
      </c>
      <c r="B67" s="1">
        <v>3</v>
      </c>
      <c r="C67" s="1" t="s">
        <v>31</v>
      </c>
      <c r="D67" s="1" t="s">
        <v>456</v>
      </c>
      <c r="E67" s="4">
        <v>19</v>
      </c>
      <c r="F67" s="86">
        <v>10</v>
      </c>
      <c r="G67" s="1">
        <v>15.6</v>
      </c>
      <c r="H67" s="1">
        <v>41</v>
      </c>
      <c r="I67" s="59">
        <v>7.2</v>
      </c>
      <c r="J67" s="64">
        <v>33177.368253313529</v>
      </c>
      <c r="K67" s="65">
        <v>26781.232030889791</v>
      </c>
      <c r="L67" s="66">
        <v>3418.1776083246205</v>
      </c>
      <c r="M67" s="66">
        <v>1161.0814180460716</v>
      </c>
      <c r="N67" s="66">
        <v>1816.8771960530439</v>
      </c>
      <c r="O67" s="66">
        <v>0</v>
      </c>
      <c r="P67" s="66">
        <v>0</v>
      </c>
      <c r="Q67" s="71">
        <v>0.55300000000000005</v>
      </c>
      <c r="R67" s="87">
        <v>0.56433333333333335</v>
      </c>
      <c r="S67" s="86">
        <v>12.167000000000002</v>
      </c>
      <c r="T67" s="73">
        <v>13.670786516853935</v>
      </c>
      <c r="U67" s="4"/>
    </row>
    <row r="68" spans="1:354" x14ac:dyDescent="0.25">
      <c r="A68" s="4" t="s">
        <v>459</v>
      </c>
      <c r="B68" s="1">
        <v>3</v>
      </c>
      <c r="C68" s="1" t="s">
        <v>31</v>
      </c>
      <c r="D68" s="1" t="s">
        <v>456</v>
      </c>
      <c r="E68" s="4">
        <v>19</v>
      </c>
      <c r="F68" s="86">
        <v>6.2</v>
      </c>
      <c r="G68" s="1">
        <v>12.2</v>
      </c>
      <c r="H68" s="1">
        <v>41</v>
      </c>
      <c r="I68" s="59">
        <v>5.2999999999999989</v>
      </c>
      <c r="J68" s="64">
        <v>9536.5037276015537</v>
      </c>
      <c r="K68" s="65">
        <v>7181.4290465018094</v>
      </c>
      <c r="L68" s="66">
        <v>1324.4299319754084</v>
      </c>
      <c r="M68" s="66">
        <v>263.53367429048768</v>
      </c>
      <c r="N68" s="66">
        <v>767.11107483384785</v>
      </c>
      <c r="O68" s="66">
        <v>0</v>
      </c>
      <c r="P68" s="66">
        <v>0</v>
      </c>
      <c r="Q68" s="71">
        <v>0.53399999999999992</v>
      </c>
      <c r="R68" s="87">
        <v>0.57999999999999996</v>
      </c>
      <c r="S68" s="86">
        <v>11.2</v>
      </c>
      <c r="T68" s="73">
        <v>20</v>
      </c>
      <c r="U68" s="4"/>
    </row>
    <row r="69" spans="1:354" x14ac:dyDescent="0.25">
      <c r="A69" s="4" t="s">
        <v>460</v>
      </c>
      <c r="B69" s="1">
        <v>3</v>
      </c>
      <c r="C69" s="1" t="s">
        <v>31</v>
      </c>
      <c r="D69" s="1" t="s">
        <v>461</v>
      </c>
      <c r="E69" s="4">
        <v>13</v>
      </c>
      <c r="F69" s="86">
        <v>12</v>
      </c>
      <c r="G69" s="1">
        <v>18.7</v>
      </c>
      <c r="H69" s="1">
        <v>45</v>
      </c>
      <c r="I69" s="59">
        <v>8.4</v>
      </c>
      <c r="J69" s="64">
        <v>60985.116267060708</v>
      </c>
      <c r="K69" s="65">
        <v>49590.228455713324</v>
      </c>
      <c r="L69" s="66">
        <v>5790.3305859158772</v>
      </c>
      <c r="M69" s="66">
        <v>1877.7757522927479</v>
      </c>
      <c r="N69" s="66">
        <v>3669.3452486489618</v>
      </c>
      <c r="O69" s="66">
        <v>0</v>
      </c>
      <c r="P69" s="66">
        <v>57.436224489795912</v>
      </c>
      <c r="Q69" s="71">
        <v>0.57333333333333336</v>
      </c>
      <c r="R69" s="87">
        <v>0.51966666666666672</v>
      </c>
      <c r="S69" s="86">
        <v>15.646000000000001</v>
      </c>
      <c r="T69" s="73">
        <v>14.095495495495497</v>
      </c>
      <c r="U69" s="4"/>
    </row>
    <row r="70" spans="1:354" x14ac:dyDescent="0.25">
      <c r="A70" s="4" t="s">
        <v>462</v>
      </c>
      <c r="B70" s="1">
        <v>3</v>
      </c>
      <c r="C70" s="1" t="s">
        <v>31</v>
      </c>
      <c r="D70" s="1" t="s">
        <v>461</v>
      </c>
      <c r="E70" s="4">
        <v>13</v>
      </c>
      <c r="F70" s="86">
        <f>AVERAGE(12.9,15.6)</f>
        <v>14.25</v>
      </c>
      <c r="G70" s="1">
        <v>19.399999999999999</v>
      </c>
      <c r="H70" s="1">
        <v>47</v>
      </c>
      <c r="I70" s="59">
        <v>10.8</v>
      </c>
      <c r="J70" s="64">
        <v>74997.693280541062</v>
      </c>
      <c r="K70" s="65">
        <v>56910.853448184738</v>
      </c>
      <c r="L70" s="66">
        <v>8830.1735216680336</v>
      </c>
      <c r="M70" s="66">
        <v>2371.0786762747762</v>
      </c>
      <c r="N70" s="66">
        <v>6731.6899405726408</v>
      </c>
      <c r="O70" s="66">
        <v>0</v>
      </c>
      <c r="P70" s="66">
        <v>153.89769384088012</v>
      </c>
      <c r="Q70" s="71">
        <v>0.63300000000000001</v>
      </c>
      <c r="R70" s="87">
        <v>0.59499999999999997</v>
      </c>
      <c r="S70" s="86">
        <v>16.006</v>
      </c>
      <c r="T70" s="73">
        <v>13.0130081300813</v>
      </c>
      <c r="U70" s="4"/>
    </row>
    <row r="71" spans="1:354" x14ac:dyDescent="0.25">
      <c r="A71" s="4" t="s">
        <v>463</v>
      </c>
      <c r="B71" s="1">
        <v>3</v>
      </c>
      <c r="C71" s="1" t="s">
        <v>31</v>
      </c>
      <c r="D71" s="1" t="s">
        <v>461</v>
      </c>
      <c r="E71" s="4">
        <v>13</v>
      </c>
      <c r="F71" s="86">
        <v>10.3</v>
      </c>
      <c r="G71" s="1">
        <v>18.100000000000001</v>
      </c>
      <c r="H71" s="1">
        <v>41</v>
      </c>
      <c r="I71" s="59">
        <v>9.4</v>
      </c>
      <c r="J71" s="64">
        <v>43815.118295157095</v>
      </c>
      <c r="K71" s="65">
        <v>35646.724207123472</v>
      </c>
      <c r="L71" s="66">
        <v>4631.7650635084083</v>
      </c>
      <c r="M71" s="66">
        <v>1192.0121763615562</v>
      </c>
      <c r="N71" s="66">
        <v>2344.616848163661</v>
      </c>
      <c r="O71" s="66">
        <v>0</v>
      </c>
      <c r="P71" s="66">
        <v>0</v>
      </c>
      <c r="Q71" s="71">
        <v>0.60399999999999998</v>
      </c>
      <c r="R71" s="87">
        <v>0.61866666666666659</v>
      </c>
      <c r="S71" s="86">
        <v>12.007999999999999</v>
      </c>
      <c r="T71" s="73">
        <v>13.802298850574712</v>
      </c>
      <c r="U71" s="4"/>
    </row>
    <row r="72" spans="1:354" x14ac:dyDescent="0.25">
      <c r="A72" s="4" t="s">
        <v>464</v>
      </c>
      <c r="B72" s="1">
        <v>3</v>
      </c>
      <c r="C72" s="1" t="s">
        <v>31</v>
      </c>
      <c r="D72" s="1" t="s">
        <v>461</v>
      </c>
      <c r="E72" s="4">
        <v>13</v>
      </c>
      <c r="F72" s="86">
        <f>AVERAGE(7.6,7.1)</f>
        <v>7.35</v>
      </c>
      <c r="G72" s="1">
        <v>14.6</v>
      </c>
      <c r="H72" s="1">
        <v>42</v>
      </c>
      <c r="I72" s="59">
        <v>5.6</v>
      </c>
      <c r="J72" s="64">
        <v>24010.832999437767</v>
      </c>
      <c r="K72" s="65">
        <v>19166.672473025439</v>
      </c>
      <c r="L72" s="66">
        <v>2715.1046003623928</v>
      </c>
      <c r="M72" s="66">
        <v>774.39501801510471</v>
      </c>
      <c r="N72" s="66">
        <v>1354.6609080348321</v>
      </c>
      <c r="O72" s="66">
        <v>0</v>
      </c>
      <c r="P72" s="66">
        <v>0</v>
      </c>
      <c r="Q72" s="71">
        <v>0.65033333333333332</v>
      </c>
      <c r="R72" s="87">
        <v>0.59433333333333327</v>
      </c>
      <c r="S72" s="86">
        <v>9.2639999999999993</v>
      </c>
      <c r="T72" s="73">
        <v>12.518918918918919</v>
      </c>
      <c r="U72" s="4"/>
      <c r="W72" s="4"/>
      <c r="X72" s="4"/>
      <c r="Y72" s="4"/>
    </row>
    <row r="73" spans="1:354" x14ac:dyDescent="0.25">
      <c r="A73" s="4" t="s">
        <v>465</v>
      </c>
      <c r="B73" s="1">
        <v>3</v>
      </c>
      <c r="C73" s="1" t="s">
        <v>15</v>
      </c>
      <c r="D73" s="1" t="s">
        <v>466</v>
      </c>
      <c r="E73" s="4">
        <v>8</v>
      </c>
      <c r="F73" s="86">
        <f>AVERAGE(7.1,7.6)</f>
        <v>7.35</v>
      </c>
      <c r="G73" s="1">
        <v>10.1</v>
      </c>
      <c r="H73" s="1">
        <v>41</v>
      </c>
      <c r="I73" s="59">
        <v>5.5</v>
      </c>
      <c r="J73" s="64">
        <v>15264.80086761892</v>
      </c>
      <c r="K73" s="65">
        <v>10459.091168372361</v>
      </c>
      <c r="L73" s="66">
        <v>2212.1191159647046</v>
      </c>
      <c r="M73" s="66">
        <v>1136.9644999083721</v>
      </c>
      <c r="N73" s="66">
        <v>1456.6260833734827</v>
      </c>
      <c r="O73" s="66">
        <v>0</v>
      </c>
      <c r="P73" s="66">
        <v>0</v>
      </c>
      <c r="Q73" s="71">
        <v>0.60533333333333328</v>
      </c>
      <c r="R73" s="87">
        <v>0.55799999999999994</v>
      </c>
      <c r="S73" s="86">
        <v>14.266999999999999</v>
      </c>
      <c r="T73" s="73">
        <v>21.616666666666667</v>
      </c>
      <c r="U73" s="88">
        <v>7168.5088232970866</v>
      </c>
      <c r="V73" s="65">
        <v>1300.2795789473682</v>
      </c>
      <c r="W73" s="88">
        <v>1857.0292504570382</v>
      </c>
      <c r="X73" s="88">
        <v>797.49190710767073</v>
      </c>
      <c r="Y73" s="88">
        <v>950</v>
      </c>
      <c r="Z73" s="88">
        <v>2263.7080867850095</v>
      </c>
    </row>
    <row r="74" spans="1:354" x14ac:dyDescent="0.25">
      <c r="A74" s="4" t="s">
        <v>467</v>
      </c>
      <c r="B74" s="1">
        <v>3</v>
      </c>
      <c r="C74" s="1" t="s">
        <v>15</v>
      </c>
      <c r="D74" s="1" t="s">
        <v>466</v>
      </c>
      <c r="E74" s="4">
        <v>8</v>
      </c>
      <c r="F74" s="86">
        <v>8.6</v>
      </c>
      <c r="G74" s="1">
        <v>10.4</v>
      </c>
      <c r="H74" s="1">
        <v>42</v>
      </c>
      <c r="I74" s="59">
        <v>4.8</v>
      </c>
      <c r="J74" s="64">
        <v>20638.569240813602</v>
      </c>
      <c r="K74" s="65">
        <v>13142.233044849207</v>
      </c>
      <c r="L74" s="66">
        <v>2942.5886978312883</v>
      </c>
      <c r="M74" s="66">
        <v>1403.2625926828364</v>
      </c>
      <c r="N74" s="66">
        <v>3010.6160529912513</v>
      </c>
      <c r="O74" s="66">
        <v>0</v>
      </c>
      <c r="P74" s="66">
        <v>139.86885245901638</v>
      </c>
      <c r="Q74" s="71">
        <v>0.55466666666666664</v>
      </c>
      <c r="R74" s="87">
        <v>0.55799999999999994</v>
      </c>
      <c r="S74" s="86">
        <v>9.7919999999999998</v>
      </c>
      <c r="T74" s="73">
        <v>12.716883116883116</v>
      </c>
      <c r="U74" s="88">
        <v>11438.242807192382</v>
      </c>
      <c r="V74" s="65">
        <v>3347.6932515337421</v>
      </c>
      <c r="W74" s="88">
        <v>2506.1769911504425</v>
      </c>
      <c r="X74" s="88">
        <v>954.11810490693733</v>
      </c>
      <c r="Y74" s="88">
        <v>1600</v>
      </c>
      <c r="Z74" s="66">
        <v>3030.2544596012594</v>
      </c>
    </row>
    <row r="75" spans="1:354" x14ac:dyDescent="0.25">
      <c r="A75" s="4" t="s">
        <v>468</v>
      </c>
      <c r="B75" s="1">
        <v>3</v>
      </c>
      <c r="C75" s="1" t="s">
        <v>15</v>
      </c>
      <c r="D75" s="1" t="s">
        <v>466</v>
      </c>
      <c r="E75" s="4">
        <v>8</v>
      </c>
      <c r="F75" s="86">
        <v>7.8</v>
      </c>
      <c r="G75" s="1">
        <v>11.6</v>
      </c>
      <c r="H75" s="1">
        <v>43</v>
      </c>
      <c r="I75" s="59">
        <v>6.5</v>
      </c>
      <c r="J75" s="64">
        <v>18525.699917887025</v>
      </c>
      <c r="K75" s="65">
        <v>12617.277201177274</v>
      </c>
      <c r="L75" s="66">
        <v>2499.4628842663096</v>
      </c>
      <c r="M75" s="66">
        <v>994.61268605854139</v>
      </c>
      <c r="N75" s="66">
        <v>2414.347146384901</v>
      </c>
      <c r="O75" s="66">
        <v>0</v>
      </c>
      <c r="P75" s="66">
        <v>0</v>
      </c>
      <c r="Q75" s="71">
        <v>0.56999999999999995</v>
      </c>
      <c r="R75" s="87">
        <v>0.56433333333333335</v>
      </c>
      <c r="S75" s="86">
        <v>12.349</v>
      </c>
      <c r="T75" s="73">
        <v>17.641428571428573</v>
      </c>
      <c r="U75" s="88">
        <v>7750.9888174296639</v>
      </c>
      <c r="V75" s="65">
        <v>1968.5067150635209</v>
      </c>
      <c r="W75" s="88">
        <v>2425.2321428571427</v>
      </c>
      <c r="X75" s="88">
        <v>753.32933413317346</v>
      </c>
      <c r="Y75" s="88">
        <v>1163.9206253758268</v>
      </c>
      <c r="Z75" s="66">
        <v>1440</v>
      </c>
    </row>
    <row r="76" spans="1:354" x14ac:dyDescent="0.25">
      <c r="A76" s="4" t="s">
        <v>469</v>
      </c>
      <c r="B76" s="1">
        <v>3</v>
      </c>
      <c r="C76" s="1" t="s">
        <v>15</v>
      </c>
      <c r="D76" s="1" t="s">
        <v>466</v>
      </c>
      <c r="E76" s="4">
        <v>8</v>
      </c>
      <c r="F76" s="86">
        <v>6.8</v>
      </c>
      <c r="G76" s="1">
        <v>9.1</v>
      </c>
      <c r="H76" s="1">
        <v>43</v>
      </c>
      <c r="I76" s="59">
        <v>5</v>
      </c>
      <c r="J76" s="64">
        <v>12531.171122641377</v>
      </c>
      <c r="K76" s="65">
        <v>7233.6040608787916</v>
      </c>
      <c r="L76" s="66">
        <v>1839.4164201192016</v>
      </c>
      <c r="M76" s="66">
        <v>1359.5574949625793</v>
      </c>
      <c r="N76" s="66">
        <v>2098.5931466808047</v>
      </c>
      <c r="O76" s="66">
        <v>0</v>
      </c>
      <c r="P76" s="66">
        <v>0</v>
      </c>
      <c r="Q76" s="71">
        <v>0.56599999999999995</v>
      </c>
      <c r="R76" s="87">
        <v>0.56633333333333324</v>
      </c>
      <c r="S76" s="86">
        <v>12.536999999999999</v>
      </c>
      <c r="T76" s="73">
        <v>18.711940298507461</v>
      </c>
      <c r="U76" s="88">
        <v>4320.3908931772112</v>
      </c>
      <c r="V76" s="65">
        <v>1079.8241042345278</v>
      </c>
      <c r="W76" s="88">
        <v>1047.8664072632944</v>
      </c>
      <c r="X76" s="88">
        <v>1253.3874045801529</v>
      </c>
      <c r="Y76" s="88">
        <v>0</v>
      </c>
      <c r="Z76" s="66">
        <v>939.31297709923672</v>
      </c>
    </row>
    <row r="77" spans="1:354" x14ac:dyDescent="0.25">
      <c r="A77" s="4" t="s">
        <v>470</v>
      </c>
      <c r="B77" s="1">
        <v>3</v>
      </c>
      <c r="C77" s="1" t="s">
        <v>15</v>
      </c>
      <c r="D77" s="1" t="s">
        <v>466</v>
      </c>
      <c r="E77" s="4">
        <v>8</v>
      </c>
      <c r="F77" s="86">
        <f>AVERAGE(6.4,6.7)</f>
        <v>6.5500000000000007</v>
      </c>
      <c r="G77" s="1">
        <v>9.5</v>
      </c>
      <c r="H77" s="1">
        <v>43</v>
      </c>
      <c r="I77" s="59">
        <v>4.3</v>
      </c>
      <c r="J77" s="64">
        <v>13003.363621661902</v>
      </c>
      <c r="K77" s="65">
        <v>8548.6003421454843</v>
      </c>
      <c r="L77" s="66">
        <v>1794.7809961933208</v>
      </c>
      <c r="M77" s="66">
        <v>909.12436537873748</v>
      </c>
      <c r="N77" s="66">
        <v>1750.8579179443582</v>
      </c>
      <c r="O77" s="66">
        <v>0</v>
      </c>
      <c r="P77" s="66">
        <v>0</v>
      </c>
      <c r="Q77" s="71">
        <v>0.6113333333333334</v>
      </c>
      <c r="R77" s="87">
        <v>0.51700000000000002</v>
      </c>
      <c r="S77" s="86">
        <v>7.6120000000000001</v>
      </c>
      <c r="T77" s="73">
        <v>12.901694915254238</v>
      </c>
      <c r="U77" s="103">
        <v>4751.4052833960131</v>
      </c>
      <c r="V77" s="65">
        <v>1187.1963553530752</v>
      </c>
      <c r="W77" s="66">
        <v>1505.6214707461083</v>
      </c>
      <c r="X77" s="66">
        <v>1061.1607142857142</v>
      </c>
      <c r="Y77" s="66">
        <v>0</v>
      </c>
      <c r="Z77" s="66">
        <v>997.42674301111504</v>
      </c>
    </row>
    <row r="78" spans="1:354" x14ac:dyDescent="0.25">
      <c r="A78" s="4" t="s">
        <v>471</v>
      </c>
      <c r="B78" s="1">
        <v>3</v>
      </c>
      <c r="C78" s="1" t="s">
        <v>15</v>
      </c>
      <c r="D78" s="1" t="s">
        <v>466</v>
      </c>
      <c r="E78" s="4">
        <v>8</v>
      </c>
      <c r="F78" s="86">
        <v>8.9</v>
      </c>
      <c r="G78" s="1">
        <v>11.3</v>
      </c>
      <c r="H78" s="1">
        <v>44</v>
      </c>
      <c r="I78" s="59">
        <v>6</v>
      </c>
      <c r="J78" s="64">
        <v>22093.650901453329</v>
      </c>
      <c r="K78" s="65">
        <v>14396.842260647389</v>
      </c>
      <c r="L78" s="66">
        <v>3571.8236504794017</v>
      </c>
      <c r="M78" s="66">
        <v>1223.1283367549995</v>
      </c>
      <c r="N78" s="66">
        <v>2744.1742391651405</v>
      </c>
      <c r="O78" s="66">
        <v>0</v>
      </c>
      <c r="P78" s="66">
        <v>157.68241440640284</v>
      </c>
      <c r="Q78" s="71">
        <v>0.59233333333333338</v>
      </c>
      <c r="R78" s="87">
        <v>0.56166666666666665</v>
      </c>
      <c r="S78" s="86">
        <v>7.8810000000000002</v>
      </c>
      <c r="T78" s="73">
        <v>10.235064935064935</v>
      </c>
      <c r="U78" s="4"/>
      <c r="W78" s="4"/>
      <c r="X78" s="4"/>
      <c r="Y78" s="4"/>
    </row>
    <row r="79" spans="1:354" s="3" customFormat="1" x14ac:dyDescent="0.25">
      <c r="A79" s="4" t="s">
        <v>472</v>
      </c>
      <c r="B79" s="3">
        <v>3</v>
      </c>
      <c r="C79" s="3" t="s">
        <v>17</v>
      </c>
      <c r="D79" s="3" t="s">
        <v>473</v>
      </c>
      <c r="E79" s="3">
        <v>6</v>
      </c>
      <c r="F79" s="89">
        <v>5.6</v>
      </c>
      <c r="G79" s="3">
        <v>9.6300000000000008</v>
      </c>
      <c r="H79" s="3">
        <v>46</v>
      </c>
      <c r="I79" s="75">
        <v>4.5</v>
      </c>
      <c r="J79" s="77">
        <v>9454.68925776168</v>
      </c>
      <c r="K79" s="81">
        <v>6770.1436848877211</v>
      </c>
      <c r="L79" s="78">
        <v>1356.8326234827546</v>
      </c>
      <c r="M79" s="78">
        <v>496.46607638335865</v>
      </c>
      <c r="N79" s="78">
        <v>831.24687300784467</v>
      </c>
      <c r="O79" s="78">
        <v>0</v>
      </c>
      <c r="P79" s="78">
        <v>0</v>
      </c>
      <c r="Q79" s="101">
        <v>0.64433333333333331</v>
      </c>
      <c r="R79" s="102">
        <v>0.56733333333333336</v>
      </c>
      <c r="S79" s="89">
        <v>4.1719999999999997</v>
      </c>
      <c r="T79" s="76">
        <v>8.8765957446808503</v>
      </c>
      <c r="V79" s="79"/>
      <c r="AA79" s="79"/>
    </row>
    <row r="80" spans="1:354" s="70" customFormat="1" x14ac:dyDescent="0.25">
      <c r="A80" s="4" t="s">
        <v>474</v>
      </c>
      <c r="B80" s="1">
        <v>4</v>
      </c>
      <c r="C80" s="1" t="s">
        <v>377</v>
      </c>
      <c r="D80" s="1" t="s">
        <v>475</v>
      </c>
      <c r="E80" s="4">
        <v>23.7</v>
      </c>
      <c r="F80" s="86">
        <v>26.5</v>
      </c>
      <c r="G80" s="1">
        <v>30.8</v>
      </c>
      <c r="H80" s="1">
        <v>61</v>
      </c>
      <c r="I80" s="59">
        <v>6.5</v>
      </c>
      <c r="J80" s="64">
        <v>463922.00687319203</v>
      </c>
      <c r="K80" s="65">
        <v>391569.2149913063</v>
      </c>
      <c r="L80" s="66">
        <v>42949.914521220984</v>
      </c>
      <c r="M80" s="66">
        <v>4442.0821073678308</v>
      </c>
      <c r="N80" s="66">
        <v>24960.795253297005</v>
      </c>
      <c r="O80" s="66">
        <v>0</v>
      </c>
      <c r="P80" s="66">
        <v>0</v>
      </c>
      <c r="Q80" s="71"/>
      <c r="R80" s="87"/>
      <c r="T80" s="49"/>
      <c r="U80" s="4"/>
      <c r="W80" s="1"/>
      <c r="X80" s="1"/>
      <c r="Y80" s="1"/>
      <c r="Z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</row>
    <row r="81" spans="1:354" s="70" customFormat="1" x14ac:dyDescent="0.25">
      <c r="A81" s="4" t="s">
        <v>476</v>
      </c>
      <c r="B81" s="1">
        <v>4</v>
      </c>
      <c r="C81" s="1" t="s">
        <v>377</v>
      </c>
      <c r="D81" s="1" t="s">
        <v>475</v>
      </c>
      <c r="E81" s="4">
        <v>23.7</v>
      </c>
      <c r="F81" s="86">
        <v>29.75</v>
      </c>
      <c r="G81" s="1">
        <v>31.45</v>
      </c>
      <c r="H81" s="1">
        <v>51</v>
      </c>
      <c r="I81" s="59">
        <v>11.6</v>
      </c>
      <c r="J81" s="64">
        <v>605987.90516312944</v>
      </c>
      <c r="K81" s="65">
        <v>478723.16447066591</v>
      </c>
      <c r="L81" s="66">
        <v>72094.86060569722</v>
      </c>
      <c r="M81" s="66">
        <v>6360.7388962897539</v>
      </c>
      <c r="N81" s="66">
        <v>48809.141190476599</v>
      </c>
      <c r="O81" s="66">
        <v>0</v>
      </c>
      <c r="P81" s="66">
        <v>0</v>
      </c>
      <c r="Q81" s="71"/>
      <c r="R81" s="87"/>
      <c r="T81" s="49"/>
      <c r="U81" s="4"/>
      <c r="W81" s="1"/>
      <c r="X81" s="1"/>
      <c r="Y81" s="1"/>
      <c r="Z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</row>
    <row r="82" spans="1:354" s="70" customFormat="1" x14ac:dyDescent="0.25">
      <c r="A82" s="4" t="s">
        <v>477</v>
      </c>
      <c r="B82" s="1">
        <v>4</v>
      </c>
      <c r="C82" s="1" t="s">
        <v>377</v>
      </c>
      <c r="D82" s="1" t="s">
        <v>475</v>
      </c>
      <c r="E82" s="4">
        <v>23.7</v>
      </c>
      <c r="F82" s="86">
        <v>36.75</v>
      </c>
      <c r="G82" s="1">
        <v>29.84</v>
      </c>
      <c r="H82" s="1">
        <v>61</v>
      </c>
      <c r="I82" s="59">
        <v>16.5</v>
      </c>
      <c r="J82" s="64">
        <v>744445.59353533085</v>
      </c>
      <c r="K82" s="65">
        <v>563989.17207028565</v>
      </c>
      <c r="L82" s="66">
        <v>63034.916979897818</v>
      </c>
      <c r="M82" s="66">
        <v>12803.508375274432</v>
      </c>
      <c r="N82" s="66">
        <v>104617.99610987291</v>
      </c>
      <c r="O82" s="66">
        <v>0</v>
      </c>
      <c r="P82" s="66">
        <v>0</v>
      </c>
      <c r="Q82" s="71"/>
      <c r="R82" s="87"/>
      <c r="T82" s="49"/>
      <c r="U82" s="4"/>
      <c r="W82" s="1"/>
      <c r="X82" s="1"/>
      <c r="Y82" s="1"/>
      <c r="Z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</row>
    <row r="83" spans="1:354" s="70" customFormat="1" x14ac:dyDescent="0.25">
      <c r="A83" s="4" t="s">
        <v>478</v>
      </c>
      <c r="B83" s="1">
        <v>4</v>
      </c>
      <c r="C83" s="1" t="s">
        <v>377</v>
      </c>
      <c r="D83" s="1" t="s">
        <v>475</v>
      </c>
      <c r="E83" s="4">
        <v>23.7</v>
      </c>
      <c r="F83" s="86">
        <v>26.25</v>
      </c>
      <c r="G83" s="1">
        <v>29.9</v>
      </c>
      <c r="H83" s="1">
        <v>61</v>
      </c>
      <c r="I83" s="59">
        <v>10.4</v>
      </c>
      <c r="J83" s="64">
        <v>513894.38113271201</v>
      </c>
      <c r="K83" s="65">
        <v>404856.48385212512</v>
      </c>
      <c r="L83" s="66">
        <v>42554.913733731672</v>
      </c>
      <c r="M83" s="66">
        <v>5813.8842218950031</v>
      </c>
      <c r="N83" s="66">
        <v>60669.099324960196</v>
      </c>
      <c r="O83" s="66">
        <v>0</v>
      </c>
      <c r="P83" s="66">
        <v>0</v>
      </c>
      <c r="Q83" s="71"/>
      <c r="R83" s="87"/>
      <c r="T83" s="49"/>
      <c r="U83" s="4"/>
      <c r="W83" s="1"/>
      <c r="X83" s="1"/>
      <c r="Y83" s="1"/>
      <c r="Z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</row>
    <row r="84" spans="1:354" s="70" customFormat="1" x14ac:dyDescent="0.25">
      <c r="A84" s="4" t="s">
        <v>479</v>
      </c>
      <c r="B84" s="1">
        <v>4</v>
      </c>
      <c r="C84" s="1" t="s">
        <v>377</v>
      </c>
      <c r="D84" s="1" t="s">
        <v>475</v>
      </c>
      <c r="E84" s="4">
        <v>23.7</v>
      </c>
      <c r="F84" s="86">
        <v>16.600000000000001</v>
      </c>
      <c r="G84" s="1">
        <v>28.6</v>
      </c>
      <c r="H84" s="1">
        <v>61</v>
      </c>
      <c r="I84" s="59">
        <v>9.9</v>
      </c>
      <c r="J84" s="64">
        <v>276365.93023557571</v>
      </c>
      <c r="K84" s="65">
        <v>223775.96872428531</v>
      </c>
      <c r="L84" s="66">
        <v>24103.26316658394</v>
      </c>
      <c r="M84" s="66">
        <v>2258.2491306158822</v>
      </c>
      <c r="N84" s="66">
        <v>26228.449214090564</v>
      </c>
      <c r="O84" s="66">
        <v>0</v>
      </c>
      <c r="P84" s="66">
        <v>0</v>
      </c>
      <c r="Q84" s="71"/>
      <c r="R84" s="87"/>
      <c r="T84" s="49"/>
      <c r="U84" s="4"/>
      <c r="W84" s="1"/>
      <c r="X84" s="1"/>
      <c r="Y84" s="1"/>
      <c r="Z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</row>
    <row r="85" spans="1:354" s="70" customFormat="1" x14ac:dyDescent="0.25">
      <c r="A85" s="4" t="s">
        <v>480</v>
      </c>
      <c r="B85" s="1">
        <v>4</v>
      </c>
      <c r="C85" s="1" t="s">
        <v>377</v>
      </c>
      <c r="D85" s="1" t="s">
        <v>481</v>
      </c>
      <c r="E85" s="4">
        <v>25.5</v>
      </c>
      <c r="F85" s="86">
        <v>30.2</v>
      </c>
      <c r="G85" s="1">
        <v>30</v>
      </c>
      <c r="H85" s="1">
        <v>62</v>
      </c>
      <c r="I85" s="59">
        <v>12.9</v>
      </c>
      <c r="J85" s="64">
        <v>591063.95682444831</v>
      </c>
      <c r="K85" s="65">
        <v>452491.81319854088</v>
      </c>
      <c r="L85" s="66">
        <v>67072.425985349502</v>
      </c>
      <c r="M85" s="66">
        <v>5918.6127074941269</v>
      </c>
      <c r="N85" s="66">
        <v>65581.104933063732</v>
      </c>
      <c r="O85" s="66">
        <v>0</v>
      </c>
      <c r="P85" s="66">
        <v>0</v>
      </c>
      <c r="Q85" s="71">
        <v>0.6186666666666667</v>
      </c>
      <c r="R85" s="87">
        <v>0.55300000000000005</v>
      </c>
      <c r="S85" s="86">
        <v>13.538</v>
      </c>
      <c r="T85" s="73">
        <v>5.2270270270270265</v>
      </c>
      <c r="U85" s="4"/>
      <c r="W85" s="1"/>
      <c r="X85" s="1"/>
      <c r="Y85" s="1"/>
      <c r="Z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</row>
    <row r="86" spans="1:354" s="70" customFormat="1" x14ac:dyDescent="0.25">
      <c r="A86" s="4" t="s">
        <v>482</v>
      </c>
      <c r="B86" s="1">
        <v>4</v>
      </c>
      <c r="C86" s="1" t="s">
        <v>377</v>
      </c>
      <c r="D86" s="1" t="s">
        <v>481</v>
      </c>
      <c r="E86" s="4">
        <v>25.5</v>
      </c>
      <c r="F86" s="86">
        <v>40.75</v>
      </c>
      <c r="G86" s="1">
        <v>33</v>
      </c>
      <c r="H86" s="1">
        <v>70</v>
      </c>
      <c r="I86" s="59">
        <v>14.1</v>
      </c>
      <c r="J86" s="64">
        <v>1196433.0151052768</v>
      </c>
      <c r="K86" s="65">
        <v>879327.51937292388</v>
      </c>
      <c r="L86" s="66">
        <v>109995.20503550585</v>
      </c>
      <c r="M86" s="66">
        <v>21831.123744110453</v>
      </c>
      <c r="N86" s="66">
        <v>185279.16695273668</v>
      </c>
      <c r="O86" s="66">
        <v>0</v>
      </c>
      <c r="P86" s="66">
        <v>0</v>
      </c>
      <c r="Q86" s="71">
        <v>0.65800000000000003</v>
      </c>
      <c r="R86" s="87">
        <v>0.57399999999999995</v>
      </c>
      <c r="S86" s="86">
        <v>16.97</v>
      </c>
      <c r="T86" s="73">
        <v>4.7402234636871512</v>
      </c>
      <c r="U86" s="4"/>
      <c r="W86" s="1"/>
      <c r="X86" s="1"/>
      <c r="Y86" s="1"/>
      <c r="Z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</row>
    <row r="87" spans="1:354" s="70" customFormat="1" x14ac:dyDescent="0.25">
      <c r="A87" s="4" t="s">
        <v>483</v>
      </c>
      <c r="B87" s="1">
        <v>4</v>
      </c>
      <c r="C87" s="1" t="s">
        <v>377</v>
      </c>
      <c r="D87" s="1" t="s">
        <v>481</v>
      </c>
      <c r="E87" s="4">
        <v>25.5</v>
      </c>
      <c r="F87" s="86">
        <v>18</v>
      </c>
      <c r="G87" s="1">
        <v>28.1</v>
      </c>
      <c r="H87" s="1">
        <v>62</v>
      </c>
      <c r="I87" s="59">
        <v>13.2</v>
      </c>
      <c r="J87" s="64">
        <v>194585.33595097659</v>
      </c>
      <c r="K87" s="65">
        <v>161364.3359309746</v>
      </c>
      <c r="L87" s="66">
        <v>24699.315444183612</v>
      </c>
      <c r="M87" s="66">
        <v>1971.8340448709046</v>
      </c>
      <c r="N87" s="66">
        <v>6549.850530947464</v>
      </c>
      <c r="O87" s="66">
        <v>0</v>
      </c>
      <c r="P87" s="66">
        <v>0</v>
      </c>
      <c r="Q87" s="71">
        <v>0.6369999999999999</v>
      </c>
      <c r="R87" s="87">
        <v>0.65</v>
      </c>
      <c r="S87" s="86">
        <v>15.265000000000001</v>
      </c>
      <c r="T87" s="73">
        <v>9.7852564102564106</v>
      </c>
      <c r="U87" s="4"/>
      <c r="W87" s="1"/>
      <c r="X87" s="1"/>
      <c r="Y87" s="1"/>
      <c r="Z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</row>
    <row r="88" spans="1:354" s="70" customFormat="1" x14ac:dyDescent="0.25">
      <c r="A88" s="4" t="s">
        <v>484</v>
      </c>
      <c r="B88" s="1">
        <v>4</v>
      </c>
      <c r="C88" s="1" t="s">
        <v>377</v>
      </c>
      <c r="D88" s="1" t="s">
        <v>481</v>
      </c>
      <c r="E88" s="4">
        <v>25.5</v>
      </c>
      <c r="F88" s="86">
        <v>34.4</v>
      </c>
      <c r="G88" s="1">
        <v>31</v>
      </c>
      <c r="H88" s="1">
        <v>68</v>
      </c>
      <c r="I88" s="59">
        <v>13.3</v>
      </c>
      <c r="J88" s="64">
        <v>777497.72422752494</v>
      </c>
      <c r="K88" s="65">
        <v>603689.66368972347</v>
      </c>
      <c r="L88" s="66">
        <v>73323.811469965338</v>
      </c>
      <c r="M88" s="66">
        <v>9019.0624414956601</v>
      </c>
      <c r="N88" s="66">
        <v>88318.941612532435</v>
      </c>
      <c r="O88" s="66">
        <v>3146.2450138079162</v>
      </c>
      <c r="P88" s="66">
        <v>0</v>
      </c>
      <c r="Q88" s="71">
        <v>0.57066666666666654</v>
      </c>
      <c r="R88" s="87">
        <v>0.57599999999999996</v>
      </c>
      <c r="S88" s="86">
        <v>26.898000000000003</v>
      </c>
      <c r="T88" s="73">
        <v>8.6211538461538471</v>
      </c>
      <c r="U88" s="4"/>
      <c r="W88" s="1"/>
      <c r="X88" s="1"/>
      <c r="Y88" s="1"/>
      <c r="Z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</row>
    <row r="89" spans="1:354" s="70" customFormat="1" x14ac:dyDescent="0.25">
      <c r="A89" s="4" t="s">
        <v>485</v>
      </c>
      <c r="B89" s="1">
        <v>4</v>
      </c>
      <c r="C89" s="1" t="s">
        <v>377</v>
      </c>
      <c r="D89" s="1" t="s">
        <v>486</v>
      </c>
      <c r="E89" s="4">
        <v>24</v>
      </c>
      <c r="F89" s="86">
        <v>24.05</v>
      </c>
      <c r="G89" s="1">
        <v>26.3</v>
      </c>
      <c r="H89" s="1">
        <v>65</v>
      </c>
      <c r="I89" s="59">
        <v>8.8000000000000007</v>
      </c>
      <c r="J89" s="64">
        <v>339341.46889828675</v>
      </c>
      <c r="K89" s="65">
        <v>271155.54517163156</v>
      </c>
      <c r="L89" s="66">
        <v>35808.926060649312</v>
      </c>
      <c r="M89" s="66">
        <v>4661.7721768010433</v>
      </c>
      <c r="N89" s="66">
        <v>25614.465610785326</v>
      </c>
      <c r="O89" s="66">
        <v>2100.7598784194529</v>
      </c>
      <c r="P89" s="66">
        <v>0</v>
      </c>
      <c r="Q89" s="71">
        <v>0.59199999999999997</v>
      </c>
      <c r="R89" s="87">
        <v>0.55700000000000005</v>
      </c>
      <c r="S89" s="86">
        <v>15.3</v>
      </c>
      <c r="T89" s="73">
        <v>7.1162790697674421</v>
      </c>
      <c r="U89" s="88">
        <v>73523.451957876139</v>
      </c>
      <c r="V89" s="65">
        <v>5178.767844439175</v>
      </c>
      <c r="W89" s="66">
        <v>17304.114773030116</v>
      </c>
      <c r="X89" s="66">
        <v>8636.9372128637042</v>
      </c>
      <c r="Y89" s="66">
        <v>21896.67565317369</v>
      </c>
      <c r="Z89" s="66">
        <v>20506.95647436945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</row>
    <row r="90" spans="1:354" s="70" customFormat="1" x14ac:dyDescent="0.25">
      <c r="A90" s="4" t="s">
        <v>487</v>
      </c>
      <c r="B90" s="1">
        <v>4</v>
      </c>
      <c r="C90" s="1" t="s">
        <v>377</v>
      </c>
      <c r="D90" s="1" t="s">
        <v>486</v>
      </c>
      <c r="E90" s="4">
        <v>24</v>
      </c>
      <c r="F90" s="86">
        <v>27.9</v>
      </c>
      <c r="G90" s="1">
        <v>26.5</v>
      </c>
      <c r="H90" s="1">
        <v>62</v>
      </c>
      <c r="I90" s="59">
        <v>12.2</v>
      </c>
      <c r="J90" s="64">
        <v>423934.20888926822</v>
      </c>
      <c r="K90" s="65">
        <v>327942.5723823955</v>
      </c>
      <c r="L90" s="66">
        <v>51131.645365252982</v>
      </c>
      <c r="M90" s="66">
        <v>5463.719404766216</v>
      </c>
      <c r="N90" s="66">
        <v>39396.271736853538</v>
      </c>
      <c r="O90" s="66">
        <v>0</v>
      </c>
      <c r="P90" s="66">
        <v>0</v>
      </c>
      <c r="Q90" s="71">
        <v>0.65033333333333332</v>
      </c>
      <c r="R90" s="87">
        <v>0.58266666666666656</v>
      </c>
      <c r="S90" s="86">
        <v>18.448</v>
      </c>
      <c r="T90" s="73">
        <v>7.5297959183673466</v>
      </c>
      <c r="U90" s="88">
        <v>89025.353065955918</v>
      </c>
      <c r="V90" s="65">
        <v>12183.586126783937</v>
      </c>
      <c r="W90" s="66">
        <v>19589.103243082416</v>
      </c>
      <c r="X90" s="66">
        <v>12251.489361702128</v>
      </c>
      <c r="Y90" s="66">
        <v>18601.174334387433</v>
      </c>
      <c r="Z90" s="66">
        <v>26400.000000000004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</row>
    <row r="91" spans="1:354" s="70" customFormat="1" x14ac:dyDescent="0.25">
      <c r="A91" s="4" t="s">
        <v>488</v>
      </c>
      <c r="B91" s="1">
        <v>4</v>
      </c>
      <c r="C91" s="1" t="s">
        <v>377</v>
      </c>
      <c r="D91" s="1" t="s">
        <v>486</v>
      </c>
      <c r="E91" s="4">
        <v>24</v>
      </c>
      <c r="F91" s="86">
        <v>25.95</v>
      </c>
      <c r="G91" s="1">
        <v>26.4</v>
      </c>
      <c r="H91" s="1">
        <v>61</v>
      </c>
      <c r="I91" s="59">
        <v>10</v>
      </c>
      <c r="J91" s="64">
        <v>366880.57622117794</v>
      </c>
      <c r="K91" s="65">
        <v>296697.58286154445</v>
      </c>
      <c r="L91" s="66">
        <v>34128.423593687687</v>
      </c>
      <c r="M91" s="66">
        <v>2503.1780288320065</v>
      </c>
      <c r="N91" s="66">
        <v>33551.391737113794</v>
      </c>
      <c r="O91" s="66">
        <v>0</v>
      </c>
      <c r="P91" s="66">
        <v>0</v>
      </c>
      <c r="Q91" s="71">
        <v>0.621</v>
      </c>
      <c r="R91" s="87">
        <v>0.58066666666666666</v>
      </c>
      <c r="S91" s="86">
        <v>20.288</v>
      </c>
      <c r="T91" s="73">
        <v>9.0977578475336323</v>
      </c>
      <c r="U91" s="88"/>
      <c r="V91" s="65"/>
      <c r="W91" s="66"/>
      <c r="X91" s="66"/>
      <c r="Y91" s="66"/>
      <c r="Z91" s="66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</row>
    <row r="92" spans="1:354" s="70" customFormat="1" x14ac:dyDescent="0.25">
      <c r="A92" s="1" t="s">
        <v>489</v>
      </c>
      <c r="B92" s="1">
        <v>4</v>
      </c>
      <c r="C92" s="1" t="s">
        <v>377</v>
      </c>
      <c r="D92" s="1" t="s">
        <v>490</v>
      </c>
      <c r="E92" s="4">
        <v>19</v>
      </c>
      <c r="F92" s="86">
        <v>31.3</v>
      </c>
      <c r="G92" s="1">
        <v>28.4</v>
      </c>
      <c r="H92" s="1">
        <v>64</v>
      </c>
      <c r="I92" s="59">
        <v>16.5</v>
      </c>
      <c r="J92" s="64">
        <v>550489.28595224267</v>
      </c>
      <c r="K92" s="65">
        <v>395154.07661496155</v>
      </c>
      <c r="L92" s="66">
        <v>60821.283620555543</v>
      </c>
      <c r="M92" s="66">
        <v>7851.4391710519685</v>
      </c>
      <c r="N92" s="66">
        <v>86662.486545673659</v>
      </c>
      <c r="O92" s="66">
        <v>0</v>
      </c>
      <c r="P92" s="66">
        <v>0</v>
      </c>
      <c r="Q92" s="71"/>
      <c r="R92" s="87"/>
      <c r="T92" s="49"/>
      <c r="U92" s="88">
        <v>129495.52303336421</v>
      </c>
      <c r="V92" s="65">
        <v>6937.6736842105265</v>
      </c>
      <c r="W92" s="66">
        <v>25365.605949895617</v>
      </c>
      <c r="X92" s="66">
        <v>5254.1094182825482</v>
      </c>
      <c r="Y92" s="66">
        <v>25938.133980975508</v>
      </c>
      <c r="Z92" s="66">
        <v>66000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</row>
    <row r="93" spans="1:354" s="70" customFormat="1" x14ac:dyDescent="0.25">
      <c r="A93" s="1" t="s">
        <v>491</v>
      </c>
      <c r="B93" s="1">
        <v>4</v>
      </c>
      <c r="C93" s="1" t="s">
        <v>31</v>
      </c>
      <c r="D93" s="1" t="s">
        <v>492</v>
      </c>
      <c r="E93" s="99">
        <v>20</v>
      </c>
      <c r="F93" s="86">
        <v>19.399999999999999</v>
      </c>
      <c r="G93" s="1">
        <v>19.3</v>
      </c>
      <c r="H93" s="1">
        <v>63</v>
      </c>
      <c r="I93" s="59">
        <v>7.7</v>
      </c>
      <c r="J93" s="64">
        <v>182947.22227941806</v>
      </c>
      <c r="K93" s="65">
        <v>128090.38553398546</v>
      </c>
      <c r="L93" s="66">
        <v>22804.840862728004</v>
      </c>
      <c r="M93" s="66">
        <v>3511.6717753125995</v>
      </c>
      <c r="N93" s="66">
        <v>28540.324107392003</v>
      </c>
      <c r="O93" s="66">
        <v>0</v>
      </c>
      <c r="P93" s="66">
        <v>0</v>
      </c>
      <c r="Q93" s="71">
        <v>0.63800000000000001</v>
      </c>
      <c r="R93" s="87">
        <v>0.61466666666666658</v>
      </c>
      <c r="S93" s="86">
        <v>11.376999999999999</v>
      </c>
      <c r="T93" s="73">
        <v>6.4642045454545443</v>
      </c>
      <c r="U93" s="88"/>
      <c r="V93" s="65"/>
      <c r="W93" s="66"/>
      <c r="X93" s="66"/>
      <c r="Y93" s="66"/>
      <c r="Z93" s="66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</row>
    <row r="94" spans="1:354" s="70" customFormat="1" x14ac:dyDescent="0.25">
      <c r="A94" s="1" t="s">
        <v>493</v>
      </c>
      <c r="B94" s="1">
        <v>4</v>
      </c>
      <c r="C94" s="1" t="s">
        <v>31</v>
      </c>
      <c r="D94" s="1" t="s">
        <v>492</v>
      </c>
      <c r="E94" s="99">
        <v>20</v>
      </c>
      <c r="F94" s="86">
        <v>15.75</v>
      </c>
      <c r="G94" s="1">
        <v>19.100000000000001</v>
      </c>
      <c r="H94" s="1">
        <v>70</v>
      </c>
      <c r="I94" s="59">
        <v>7.5</v>
      </c>
      <c r="J94" s="64">
        <v>108129.05213781178</v>
      </c>
      <c r="K94" s="65">
        <v>77888.24810108461</v>
      </c>
      <c r="L94" s="66">
        <v>10725.354840693122</v>
      </c>
      <c r="M94" s="66">
        <v>4201.2293380934307</v>
      </c>
      <c r="N94" s="66">
        <v>15314.219857940619</v>
      </c>
      <c r="O94" s="66">
        <v>0</v>
      </c>
      <c r="P94" s="66">
        <v>0</v>
      </c>
      <c r="Q94" s="71">
        <v>0.57133333333333336</v>
      </c>
      <c r="R94" s="87">
        <v>0.53966666666666674</v>
      </c>
      <c r="S94" s="86">
        <v>11.923999999999999</v>
      </c>
      <c r="T94" s="73">
        <v>8.6405797101449267</v>
      </c>
      <c r="U94" s="88"/>
      <c r="V94" s="65"/>
      <c r="W94" s="66"/>
      <c r="X94" s="66"/>
      <c r="Y94" s="66"/>
      <c r="Z94" s="66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</row>
    <row r="95" spans="1:354" s="70" customFormat="1" x14ac:dyDescent="0.25">
      <c r="A95" s="1" t="s">
        <v>494</v>
      </c>
      <c r="B95" s="1">
        <v>4</v>
      </c>
      <c r="C95" s="1" t="s">
        <v>31</v>
      </c>
      <c r="D95" s="1" t="s">
        <v>492</v>
      </c>
      <c r="E95" s="99">
        <v>20</v>
      </c>
      <c r="F95" s="86">
        <v>22.35</v>
      </c>
      <c r="G95" s="1">
        <v>22.2</v>
      </c>
      <c r="H95" s="1">
        <v>67</v>
      </c>
      <c r="I95" s="59">
        <v>9.6999999999999993</v>
      </c>
      <c r="J95" s="64">
        <v>244785.435823256</v>
      </c>
      <c r="K95" s="65">
        <v>173935.72468721069</v>
      </c>
      <c r="L95" s="66">
        <v>32631.236527769848</v>
      </c>
      <c r="M95" s="66">
        <v>7026.4972709069771</v>
      </c>
      <c r="N95" s="66">
        <v>30169.549506132349</v>
      </c>
      <c r="O95" s="66">
        <v>1022.4278312361213</v>
      </c>
      <c r="P95" s="66">
        <v>0</v>
      </c>
      <c r="Q95" s="71">
        <v>0.56300000000000006</v>
      </c>
      <c r="R95" s="87">
        <v>0.55233333333333334</v>
      </c>
      <c r="S95" s="86">
        <v>13.934999999999999</v>
      </c>
      <c r="T95" s="73">
        <v>7.1829896907216479</v>
      </c>
      <c r="U95" s="4"/>
      <c r="W95" s="1"/>
      <c r="X95" s="1"/>
      <c r="Y95" s="1"/>
      <c r="Z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</row>
    <row r="96" spans="1:354" x14ac:dyDescent="0.25">
      <c r="A96" s="1" t="s">
        <v>495</v>
      </c>
      <c r="B96" s="1">
        <v>4</v>
      </c>
      <c r="C96" s="1" t="s">
        <v>31</v>
      </c>
      <c r="D96" s="1" t="s">
        <v>492</v>
      </c>
      <c r="E96" s="99">
        <v>20</v>
      </c>
      <c r="F96" s="86">
        <v>14.6</v>
      </c>
      <c r="G96" s="1">
        <v>18.899999999999999</v>
      </c>
      <c r="H96" s="1">
        <v>61</v>
      </c>
      <c r="I96" s="59">
        <v>9.9</v>
      </c>
      <c r="J96" s="64">
        <v>119369.94914941359</v>
      </c>
      <c r="K96" s="65">
        <v>79845.042900891829</v>
      </c>
      <c r="L96" s="66">
        <v>19449.135458955985</v>
      </c>
      <c r="M96" s="66">
        <v>3525.4844883581327</v>
      </c>
      <c r="N96" s="66">
        <v>16550.286301207634</v>
      </c>
      <c r="O96" s="66">
        <v>0</v>
      </c>
      <c r="P96" s="66">
        <v>0</v>
      </c>
      <c r="Q96" s="71">
        <v>0.6323333333333333</v>
      </c>
      <c r="R96" s="87">
        <v>0.56699999999999995</v>
      </c>
      <c r="S96" s="86">
        <v>9.51</v>
      </c>
      <c r="T96" s="73">
        <v>7.5476190476190474</v>
      </c>
      <c r="U96" s="4"/>
    </row>
    <row r="97" spans="1:354" x14ac:dyDescent="0.25">
      <c r="A97" s="1" t="s">
        <v>496</v>
      </c>
      <c r="B97" s="1">
        <v>4</v>
      </c>
      <c r="C97" s="1" t="s">
        <v>31</v>
      </c>
      <c r="D97" s="1" t="s">
        <v>497</v>
      </c>
      <c r="E97" s="4">
        <v>23</v>
      </c>
      <c r="F97" s="86">
        <v>26.5</v>
      </c>
      <c r="G97" s="1">
        <v>23.6</v>
      </c>
      <c r="H97" s="1">
        <v>65</v>
      </c>
      <c r="I97" s="59">
        <v>9.4</v>
      </c>
      <c r="J97" s="64">
        <v>356883.53264455067</v>
      </c>
      <c r="K97" s="65">
        <v>274900.61231553328</v>
      </c>
      <c r="L97" s="66">
        <v>36641.584459885999</v>
      </c>
      <c r="M97" s="66">
        <v>7663.6205452705371</v>
      </c>
      <c r="N97" s="66">
        <v>37677.71532386083</v>
      </c>
      <c r="O97" s="66">
        <v>0</v>
      </c>
      <c r="P97" s="66">
        <v>0</v>
      </c>
      <c r="Q97" s="71">
        <v>0.57166666666666666</v>
      </c>
      <c r="R97" s="87">
        <v>0.57499999999999996</v>
      </c>
      <c r="S97" s="86">
        <v>12.901</v>
      </c>
      <c r="T97" s="73">
        <v>5.4434599156118137</v>
      </c>
      <c r="U97" s="4"/>
    </row>
    <row r="98" spans="1:354" x14ac:dyDescent="0.25">
      <c r="A98" s="1" t="s">
        <v>498</v>
      </c>
      <c r="B98" s="1">
        <v>4</v>
      </c>
      <c r="C98" s="1" t="s">
        <v>31</v>
      </c>
      <c r="D98" s="1" t="s">
        <v>497</v>
      </c>
      <c r="E98" s="4">
        <v>23</v>
      </c>
      <c r="F98" s="86">
        <v>22.75</v>
      </c>
      <c r="G98" s="1">
        <v>24.4</v>
      </c>
      <c r="H98" s="1">
        <v>69</v>
      </c>
      <c r="I98" s="59">
        <v>9.9</v>
      </c>
      <c r="J98" s="64">
        <v>250822.73452510653</v>
      </c>
      <c r="K98" s="65">
        <v>190126.20039890346</v>
      </c>
      <c r="L98" s="66">
        <v>35307.804868706036</v>
      </c>
      <c r="M98" s="66">
        <v>3743.4927957973405</v>
      </c>
      <c r="N98" s="66">
        <v>21645.236461699711</v>
      </c>
      <c r="O98" s="66">
        <v>0</v>
      </c>
      <c r="P98" s="66">
        <v>0</v>
      </c>
      <c r="Q98" s="71">
        <v>0.58966666666666667</v>
      </c>
      <c r="R98" s="87">
        <v>0.56933333333333336</v>
      </c>
      <c r="S98" s="86">
        <v>14.366999999999999</v>
      </c>
      <c r="T98" s="73">
        <v>7.405670103092783</v>
      </c>
      <c r="U98" s="4"/>
    </row>
    <row r="99" spans="1:354" x14ac:dyDescent="0.25">
      <c r="A99" s="1" t="s">
        <v>499</v>
      </c>
      <c r="B99" s="1">
        <v>4</v>
      </c>
      <c r="C99" s="1" t="s">
        <v>31</v>
      </c>
      <c r="D99" s="1" t="s">
        <v>497</v>
      </c>
      <c r="E99" s="4">
        <v>23</v>
      </c>
      <c r="F99" s="86">
        <v>18.5</v>
      </c>
      <c r="G99" s="1">
        <v>21.4</v>
      </c>
      <c r="H99" s="1">
        <v>61</v>
      </c>
      <c r="I99" s="59">
        <v>9.5</v>
      </c>
      <c r="J99" s="64">
        <v>147963.29438806302</v>
      </c>
      <c r="K99" s="65">
        <v>111934.67635993852</v>
      </c>
      <c r="L99" s="66">
        <v>17837.04732502564</v>
      </c>
      <c r="M99" s="66">
        <v>2340.7826976761035</v>
      </c>
      <c r="N99" s="66">
        <v>15850.788005422733</v>
      </c>
      <c r="O99" s="66">
        <v>0</v>
      </c>
      <c r="P99" s="66">
        <v>0</v>
      </c>
      <c r="Q99" s="71">
        <v>0.66866666666666663</v>
      </c>
      <c r="R99" s="87">
        <v>0.54300000000000004</v>
      </c>
      <c r="S99" s="86">
        <v>14.261999999999999</v>
      </c>
      <c r="T99" s="73">
        <v>9.0265822784810119</v>
      </c>
      <c r="U99" s="4"/>
    </row>
    <row r="100" spans="1:354" x14ac:dyDescent="0.25">
      <c r="A100" s="1" t="s">
        <v>500</v>
      </c>
      <c r="B100" s="1">
        <v>4</v>
      </c>
      <c r="C100" s="1" t="s">
        <v>501</v>
      </c>
      <c r="D100" s="1" t="s">
        <v>502</v>
      </c>
      <c r="E100" s="4">
        <v>14</v>
      </c>
      <c r="F100" s="86">
        <v>18.3</v>
      </c>
      <c r="G100" s="1">
        <v>17</v>
      </c>
      <c r="H100" s="1">
        <v>63</v>
      </c>
      <c r="I100" s="59">
        <v>4</v>
      </c>
      <c r="J100" s="64">
        <v>130414.12059377928</v>
      </c>
      <c r="K100" s="65">
        <v>94992.23152160368</v>
      </c>
      <c r="L100" s="66">
        <v>19044.720022634581</v>
      </c>
      <c r="M100" s="66">
        <v>2083.9047721384968</v>
      </c>
      <c r="N100" s="66">
        <v>14293.26427740253</v>
      </c>
      <c r="O100" s="66">
        <v>0</v>
      </c>
      <c r="P100" s="66">
        <v>0</v>
      </c>
      <c r="Q100" s="71">
        <v>0.54866666666666664</v>
      </c>
      <c r="R100" s="87">
        <v>0.54666666666666675</v>
      </c>
      <c r="S100" s="86">
        <v>7.73</v>
      </c>
      <c r="T100" s="73">
        <v>4.6566265060240966</v>
      </c>
      <c r="U100" s="30">
        <v>45305.601634752697</v>
      </c>
      <c r="V100" s="33">
        <v>2635.4634146341464</v>
      </c>
      <c r="W100" s="27">
        <v>10634.611295681063</v>
      </c>
      <c r="X100" s="27">
        <v>3125.0107905747632</v>
      </c>
      <c r="Y100" s="27">
        <v>15418.691195795009</v>
      </c>
      <c r="Z100" s="27">
        <v>13491.824938067715</v>
      </c>
    </row>
    <row r="101" spans="1:354" x14ac:dyDescent="0.25">
      <c r="A101" s="1" t="s">
        <v>503</v>
      </c>
      <c r="B101" s="1">
        <v>4</v>
      </c>
      <c r="C101" s="1" t="s">
        <v>501</v>
      </c>
      <c r="D101" s="1" t="s">
        <v>504</v>
      </c>
      <c r="E101" s="4">
        <v>14</v>
      </c>
      <c r="F101" s="86">
        <v>19.95</v>
      </c>
      <c r="G101" s="1">
        <v>19.399999999999999</v>
      </c>
      <c r="H101" s="1">
        <v>65</v>
      </c>
      <c r="I101" s="59">
        <v>7.8</v>
      </c>
      <c r="J101" s="64">
        <v>200965.76788626274</v>
      </c>
      <c r="K101" s="65">
        <v>145897.22457661253</v>
      </c>
      <c r="L101" s="66">
        <v>22218.131158667595</v>
      </c>
      <c r="M101" s="66">
        <v>8302.9626714621409</v>
      </c>
      <c r="N101" s="66">
        <v>24545.089479520502</v>
      </c>
      <c r="O101" s="66">
        <v>2120</v>
      </c>
      <c r="P101" s="66">
        <v>0</v>
      </c>
      <c r="Q101" s="71">
        <v>0.59266666666666667</v>
      </c>
      <c r="R101" s="87">
        <v>0.55500000000000005</v>
      </c>
      <c r="S101" s="86">
        <v>17.841999999999999</v>
      </c>
      <c r="T101" s="73">
        <v>10.68383233532934</v>
      </c>
      <c r="U101" s="30"/>
      <c r="V101" s="33"/>
      <c r="W101" s="27"/>
      <c r="X101" s="27"/>
      <c r="Y101" s="27"/>
      <c r="Z101" s="27"/>
    </row>
    <row r="102" spans="1:354" x14ac:dyDescent="0.25">
      <c r="A102" s="1" t="s">
        <v>505</v>
      </c>
      <c r="B102" s="1">
        <v>4</v>
      </c>
      <c r="C102" s="1" t="s">
        <v>501</v>
      </c>
      <c r="D102" s="1" t="s">
        <v>504</v>
      </c>
      <c r="E102" s="4">
        <v>14</v>
      </c>
      <c r="F102" s="86">
        <v>11.05</v>
      </c>
      <c r="G102" s="1">
        <v>14.8</v>
      </c>
      <c r="H102" s="1">
        <v>62</v>
      </c>
      <c r="I102" s="59">
        <v>5.9</v>
      </c>
      <c r="J102" s="64">
        <v>45015.147197280174</v>
      </c>
      <c r="K102" s="65">
        <v>32083.148276990316</v>
      </c>
      <c r="L102" s="66">
        <v>5485.3301187386824</v>
      </c>
      <c r="M102" s="66">
        <v>2032.0644622977779</v>
      </c>
      <c r="N102" s="66">
        <v>5414.6043392534002</v>
      </c>
      <c r="O102" s="66">
        <v>0</v>
      </c>
      <c r="P102" s="66">
        <v>0</v>
      </c>
      <c r="Q102" s="71">
        <v>0.57433333333333325</v>
      </c>
      <c r="R102" s="87">
        <v>0.54266666666666674</v>
      </c>
      <c r="S102" s="86">
        <v>8.4700000000000006</v>
      </c>
      <c r="T102" s="73">
        <v>8.5555555555555571</v>
      </c>
      <c r="U102" s="30"/>
      <c r="V102" s="33"/>
      <c r="W102" s="27"/>
      <c r="X102" s="27"/>
      <c r="Y102" s="27"/>
      <c r="Z102" s="27"/>
    </row>
    <row r="103" spans="1:354" x14ac:dyDescent="0.25">
      <c r="A103" s="1" t="s">
        <v>506</v>
      </c>
      <c r="B103" s="1">
        <v>4</v>
      </c>
      <c r="C103" s="1" t="s">
        <v>501</v>
      </c>
      <c r="D103" s="1" t="s">
        <v>504</v>
      </c>
      <c r="E103" s="4">
        <v>14</v>
      </c>
      <c r="F103" s="86">
        <v>14.3</v>
      </c>
      <c r="G103" s="1">
        <v>13.9</v>
      </c>
      <c r="H103" s="1">
        <v>63</v>
      </c>
      <c r="I103" s="59">
        <v>7.6</v>
      </c>
      <c r="J103" s="64">
        <v>88274.61766874764</v>
      </c>
      <c r="K103" s="65">
        <v>59179.735027543102</v>
      </c>
      <c r="L103" s="66">
        <v>9272.857499718195</v>
      </c>
      <c r="M103" s="66">
        <v>4555.8903142149575</v>
      </c>
      <c r="N103" s="66">
        <v>15266.1348272714</v>
      </c>
      <c r="O103" s="66">
        <v>0</v>
      </c>
      <c r="P103" s="66">
        <v>0</v>
      </c>
      <c r="Q103" s="71"/>
      <c r="R103" s="87"/>
      <c r="T103" s="49"/>
      <c r="U103" s="30">
        <v>36735.477516465995</v>
      </c>
      <c r="V103" s="33">
        <v>6088.0008654262228</v>
      </c>
      <c r="W103" s="27">
        <v>8670.0575463227487</v>
      </c>
      <c r="X103" s="27">
        <v>1675.286107634543</v>
      </c>
      <c r="Y103" s="27">
        <v>7627.9643490676235</v>
      </c>
      <c r="Z103" s="27">
        <v>12674.168648014853</v>
      </c>
    </row>
    <row r="104" spans="1:354" x14ac:dyDescent="0.25">
      <c r="A104" s="1" t="s">
        <v>507</v>
      </c>
      <c r="B104" s="1">
        <v>4</v>
      </c>
      <c r="C104" s="1" t="s">
        <v>501</v>
      </c>
      <c r="D104" s="1" t="s">
        <v>504</v>
      </c>
      <c r="E104" s="4">
        <v>14</v>
      </c>
      <c r="F104" s="86">
        <v>14.35</v>
      </c>
      <c r="G104" s="1">
        <v>14.5</v>
      </c>
      <c r="H104" s="1">
        <v>65</v>
      </c>
      <c r="I104" s="59">
        <v>6.8</v>
      </c>
      <c r="J104" s="64">
        <v>85215.116438674886</v>
      </c>
      <c r="K104" s="65">
        <v>57495.864508709419</v>
      </c>
      <c r="L104" s="66">
        <v>9688.7114636253264</v>
      </c>
      <c r="M104" s="66">
        <v>3744.5868545982166</v>
      </c>
      <c r="N104" s="66">
        <v>14285.953611741927</v>
      </c>
      <c r="O104" s="66">
        <v>0</v>
      </c>
      <c r="P104" s="66">
        <v>0</v>
      </c>
      <c r="Q104" s="71"/>
      <c r="R104" s="87"/>
      <c r="T104" s="49"/>
      <c r="U104" s="30">
        <v>33046.67287349527</v>
      </c>
      <c r="V104" s="33">
        <v>5984.1400726792217</v>
      </c>
      <c r="W104" s="27">
        <v>8030.1258293296723</v>
      </c>
      <c r="X104" s="27">
        <v>1510.3435414571716</v>
      </c>
      <c r="Y104" s="27">
        <v>7241.261137765594</v>
      </c>
      <c r="Z104" s="27">
        <v>10280.80229226361</v>
      </c>
    </row>
    <row r="105" spans="1:354" s="7" customFormat="1" x14ac:dyDescent="0.25">
      <c r="A105" s="7" t="s">
        <v>508</v>
      </c>
      <c r="B105" s="7">
        <v>4</v>
      </c>
      <c r="C105" s="7" t="s">
        <v>501</v>
      </c>
      <c r="D105" s="7" t="s">
        <v>504</v>
      </c>
      <c r="E105" s="99">
        <v>14</v>
      </c>
      <c r="F105" s="86">
        <v>26.5</v>
      </c>
      <c r="G105" s="1">
        <v>16.8</v>
      </c>
      <c r="H105" s="7">
        <v>65</v>
      </c>
      <c r="I105" s="104">
        <v>8.4</v>
      </c>
      <c r="J105" s="105">
        <v>267907.8310613088</v>
      </c>
      <c r="K105" s="106">
        <v>195193.22802262151</v>
      </c>
      <c r="L105" s="107">
        <v>30365.045170369267</v>
      </c>
      <c r="M105" s="107">
        <v>11125.022035440274</v>
      </c>
      <c r="N105" s="107">
        <v>31224.535832877737</v>
      </c>
      <c r="O105" s="107">
        <v>0</v>
      </c>
      <c r="P105" s="107">
        <v>0</v>
      </c>
      <c r="Q105" s="108"/>
      <c r="R105" s="109"/>
      <c r="S105" s="110"/>
      <c r="T105" s="111"/>
      <c r="U105" s="28">
        <v>82020.013346673135</v>
      </c>
      <c r="V105" s="33">
        <v>5723.5507669831995</v>
      </c>
      <c r="W105" s="27">
        <v>19645.083376867624</v>
      </c>
      <c r="X105" s="27">
        <v>3450.4494086727987</v>
      </c>
      <c r="Y105" s="27">
        <v>13600.929794149512</v>
      </c>
      <c r="Z105" s="27">
        <v>39600</v>
      </c>
      <c r="AA105" s="110"/>
    </row>
    <row r="106" spans="1:354" s="7" customFormat="1" x14ac:dyDescent="0.25">
      <c r="A106" s="7" t="s">
        <v>509</v>
      </c>
      <c r="B106" s="7">
        <v>4</v>
      </c>
      <c r="C106" s="7" t="s">
        <v>501</v>
      </c>
      <c r="D106" s="7" t="s">
        <v>504</v>
      </c>
      <c r="E106" s="99">
        <v>14</v>
      </c>
      <c r="F106" s="86">
        <v>20.3</v>
      </c>
      <c r="G106" s="1">
        <v>15.9</v>
      </c>
      <c r="H106" s="7">
        <v>64</v>
      </c>
      <c r="I106" s="104">
        <v>6.1</v>
      </c>
      <c r="J106" s="105">
        <v>167329.85902590174</v>
      </c>
      <c r="K106" s="106">
        <v>123531.28075301263</v>
      </c>
      <c r="L106" s="107">
        <v>10185.563694716455</v>
      </c>
      <c r="M106" s="107">
        <v>7268.4251880713509</v>
      </c>
      <c r="N106" s="107">
        <v>26344.589390101279</v>
      </c>
      <c r="O106" s="107">
        <v>0</v>
      </c>
      <c r="P106" s="107">
        <v>0</v>
      </c>
      <c r="Q106" s="108"/>
      <c r="R106" s="109"/>
      <c r="S106" s="110"/>
      <c r="T106" s="111"/>
      <c r="U106" s="28">
        <v>101142.75694069912</v>
      </c>
      <c r="V106" s="33">
        <v>5510.2650410813685</v>
      </c>
      <c r="W106" s="27">
        <v>8005.7911340360315</v>
      </c>
      <c r="X106" s="27">
        <v>2906.5568689256634</v>
      </c>
      <c r="Y106" s="27">
        <v>67440.143896656053</v>
      </c>
      <c r="Z106" s="27">
        <v>17280</v>
      </c>
      <c r="AA106" s="110"/>
    </row>
    <row r="107" spans="1:354" s="3" customFormat="1" x14ac:dyDescent="0.25">
      <c r="A107" s="3" t="s">
        <v>510</v>
      </c>
      <c r="B107" s="3">
        <v>4</v>
      </c>
      <c r="C107" s="3" t="s">
        <v>511</v>
      </c>
      <c r="D107" s="3" t="s">
        <v>512</v>
      </c>
      <c r="E107" s="3">
        <v>7</v>
      </c>
      <c r="F107" s="89">
        <f>AVERAGE(15.1,15.5)</f>
        <v>15.3</v>
      </c>
      <c r="G107" s="3">
        <v>14.7</v>
      </c>
      <c r="H107" s="3">
        <v>68</v>
      </c>
      <c r="I107" s="75">
        <v>8.9499999999999993</v>
      </c>
      <c r="J107" s="77">
        <v>69096.864371455391</v>
      </c>
      <c r="K107" s="81">
        <v>44997.365003626386</v>
      </c>
      <c r="L107" s="78">
        <v>7696.4030430004295</v>
      </c>
      <c r="M107" s="78">
        <v>2188.8291994528381</v>
      </c>
      <c r="N107" s="78">
        <v>14214.267125375738</v>
      </c>
      <c r="O107" s="78">
        <v>0</v>
      </c>
      <c r="P107" s="78">
        <v>0</v>
      </c>
      <c r="Q107" s="101">
        <v>0.52966666666666662</v>
      </c>
      <c r="R107" s="102">
        <v>0.51200000000000001</v>
      </c>
      <c r="S107" s="89">
        <v>12.743</v>
      </c>
      <c r="T107" s="76">
        <v>9.5097014925373138</v>
      </c>
      <c r="U107" s="35"/>
      <c r="V107" s="34"/>
      <c r="W107" s="35"/>
      <c r="X107" s="35"/>
      <c r="Y107" s="35"/>
      <c r="Z107" s="35"/>
      <c r="AA107" s="79"/>
    </row>
    <row r="108" spans="1:354" x14ac:dyDescent="0.25">
      <c r="A108" s="1" t="s">
        <v>513</v>
      </c>
      <c r="B108" s="1">
        <v>5</v>
      </c>
      <c r="C108" s="1" t="s">
        <v>377</v>
      </c>
      <c r="D108" s="1" t="s">
        <v>514</v>
      </c>
      <c r="E108" s="4">
        <v>22.5</v>
      </c>
      <c r="F108" s="86">
        <v>35</v>
      </c>
      <c r="G108" s="1">
        <v>29.6</v>
      </c>
      <c r="H108" s="1">
        <v>87</v>
      </c>
      <c r="I108" s="59">
        <v>11.3</v>
      </c>
      <c r="J108" s="64">
        <v>749096.36812173529</v>
      </c>
      <c r="K108" s="65">
        <v>551193.71419352316</v>
      </c>
      <c r="L108" s="66">
        <v>106764.17236050761</v>
      </c>
      <c r="M108" s="66">
        <v>6716.8261704614424</v>
      </c>
      <c r="N108" s="66">
        <v>84421.655397242983</v>
      </c>
      <c r="O108" s="66">
        <v>0</v>
      </c>
      <c r="P108" s="66">
        <v>0</v>
      </c>
      <c r="Q108" s="71">
        <v>0.66699999999999993</v>
      </c>
      <c r="R108" s="87">
        <v>0.59033333333333327</v>
      </c>
      <c r="S108" s="86">
        <v>32.564999999999998</v>
      </c>
      <c r="T108" s="73">
        <v>10.08204334365325</v>
      </c>
      <c r="U108" s="4"/>
    </row>
    <row r="109" spans="1:354" x14ac:dyDescent="0.25">
      <c r="A109" s="1" t="s">
        <v>515</v>
      </c>
      <c r="B109" s="1">
        <v>5</v>
      </c>
      <c r="C109" s="1" t="s">
        <v>377</v>
      </c>
      <c r="D109" s="1" t="s">
        <v>514</v>
      </c>
      <c r="E109" s="4">
        <v>22.5</v>
      </c>
      <c r="F109" s="86">
        <v>38.799999999999997</v>
      </c>
      <c r="G109" s="1">
        <v>31.7</v>
      </c>
      <c r="H109" s="1">
        <v>93</v>
      </c>
      <c r="I109" s="59">
        <v>10.199999999999999</v>
      </c>
      <c r="J109" s="64">
        <v>1049808.7636352645</v>
      </c>
      <c r="K109" s="65">
        <v>726029.94541808742</v>
      </c>
      <c r="L109" s="66">
        <v>164504.31959786886</v>
      </c>
      <c r="M109" s="66">
        <v>14738.721150984285</v>
      </c>
      <c r="N109" s="66">
        <v>144535.77746832385</v>
      </c>
      <c r="O109" s="66">
        <v>0</v>
      </c>
      <c r="P109" s="66">
        <v>0</v>
      </c>
      <c r="Q109" s="71">
        <v>0.63400000000000001</v>
      </c>
      <c r="R109" s="87">
        <v>0.624</v>
      </c>
      <c r="S109" s="86">
        <v>15.211000000000002</v>
      </c>
      <c r="T109" s="73">
        <v>4.1673972602739733</v>
      </c>
      <c r="U109" s="4"/>
    </row>
    <row r="110" spans="1:354" x14ac:dyDescent="0.25">
      <c r="A110" s="1" t="s">
        <v>516</v>
      </c>
      <c r="B110" s="1">
        <v>5</v>
      </c>
      <c r="C110" s="1" t="s">
        <v>377</v>
      </c>
      <c r="D110" s="1" t="s">
        <v>514</v>
      </c>
      <c r="E110" s="4">
        <v>22.5</v>
      </c>
      <c r="F110" s="86">
        <v>26.75</v>
      </c>
      <c r="G110" s="1">
        <v>31</v>
      </c>
      <c r="H110" s="1">
        <v>85</v>
      </c>
      <c r="I110" s="59">
        <v>8.5</v>
      </c>
      <c r="J110" s="64">
        <v>630711.46214869409</v>
      </c>
      <c r="K110" s="65">
        <v>521820.89416445716</v>
      </c>
      <c r="L110" s="66">
        <v>73728.612255018728</v>
      </c>
      <c r="M110" s="66">
        <v>4302.3848571429617</v>
      </c>
      <c r="N110" s="66">
        <v>30859.570872075252</v>
      </c>
      <c r="O110" s="66">
        <v>0</v>
      </c>
      <c r="P110" s="66">
        <v>0</v>
      </c>
      <c r="Q110" s="71">
        <v>0.65533333333333343</v>
      </c>
      <c r="R110" s="87">
        <v>0.55600000000000005</v>
      </c>
      <c r="S110" s="86">
        <v>15.509000000000002</v>
      </c>
      <c r="T110" s="73">
        <v>6.6277777777777791</v>
      </c>
      <c r="U110" s="4"/>
    </row>
    <row r="111" spans="1:354" x14ac:dyDescent="0.25">
      <c r="A111" s="1" t="s">
        <v>517</v>
      </c>
      <c r="B111" s="1">
        <v>5</v>
      </c>
      <c r="C111" s="1" t="s">
        <v>377</v>
      </c>
      <c r="D111" s="1" t="s">
        <v>518</v>
      </c>
      <c r="E111" s="4">
        <v>17</v>
      </c>
      <c r="F111" s="86">
        <f>AVERAGE(33.8,34.6)</f>
        <v>34.200000000000003</v>
      </c>
      <c r="G111" s="1">
        <v>31.8</v>
      </c>
      <c r="H111" s="1">
        <v>91</v>
      </c>
      <c r="I111" s="59">
        <v>8.8000000000000007</v>
      </c>
      <c r="J111" s="64">
        <v>855922.09695953631</v>
      </c>
      <c r="K111" s="65">
        <v>623124.55428277282</v>
      </c>
      <c r="L111" s="66">
        <v>160935.92399941882</v>
      </c>
      <c r="M111" s="66">
        <v>8671.0304550400797</v>
      </c>
      <c r="N111" s="66">
        <v>63190.588222304577</v>
      </c>
      <c r="O111" s="66">
        <v>0</v>
      </c>
      <c r="P111" s="66">
        <v>0</v>
      </c>
      <c r="Q111" s="71">
        <v>0.54633333333333334</v>
      </c>
      <c r="R111" s="87">
        <v>0.54433333333333334</v>
      </c>
      <c r="S111" s="86">
        <v>4.923</v>
      </c>
      <c r="T111" s="73">
        <v>1.4739520958083834</v>
      </c>
      <c r="U111" s="4"/>
    </row>
    <row r="112" spans="1:354" x14ac:dyDescent="0.25">
      <c r="A112" s="1" t="s">
        <v>519</v>
      </c>
      <c r="B112" s="1">
        <v>5</v>
      </c>
      <c r="C112" s="1" t="s">
        <v>377</v>
      </c>
      <c r="D112" s="1" t="s">
        <v>518</v>
      </c>
      <c r="E112" s="4">
        <v>17</v>
      </c>
      <c r="F112" s="86">
        <f>AVERAGE(25.1,25.6)</f>
        <v>25.35</v>
      </c>
      <c r="G112" s="1">
        <v>30.3</v>
      </c>
      <c r="H112" s="1">
        <v>91</v>
      </c>
      <c r="I112" s="59">
        <v>9.3000000000000007</v>
      </c>
      <c r="J112" s="64">
        <v>408968.83207979507</v>
      </c>
      <c r="K112" s="65">
        <v>327418.99629149435</v>
      </c>
      <c r="L112" s="66">
        <v>49426.701384820692</v>
      </c>
      <c r="M112" s="66">
        <v>2735.1652600015514</v>
      </c>
      <c r="N112" s="66">
        <v>29387.969143478502</v>
      </c>
      <c r="O112" s="66">
        <v>0</v>
      </c>
      <c r="P112" s="66">
        <v>0</v>
      </c>
      <c r="Q112" s="71">
        <v>0.57199999999999995</v>
      </c>
      <c r="R112" s="87">
        <v>0.57866666666666655</v>
      </c>
      <c r="S112" s="86">
        <v>11.297000000000001</v>
      </c>
      <c r="T112" s="73">
        <v>4.9117391304347828</v>
      </c>
      <c r="U112" s="4"/>
      <c r="AA112" s="48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</row>
    <row r="113" spans="1:354" s="6" customFormat="1" x14ac:dyDescent="0.25">
      <c r="A113" s="5" t="s">
        <v>520</v>
      </c>
      <c r="B113" s="5">
        <v>5</v>
      </c>
      <c r="C113" s="5" t="s">
        <v>377</v>
      </c>
      <c r="D113" s="5" t="s">
        <v>521</v>
      </c>
      <c r="E113" s="99">
        <v>18</v>
      </c>
      <c r="F113" s="112">
        <v>33.6</v>
      </c>
      <c r="G113" s="7">
        <v>28</v>
      </c>
      <c r="H113" s="7">
        <v>81</v>
      </c>
      <c r="I113" s="104">
        <v>10.5</v>
      </c>
      <c r="J113" s="65">
        <v>821685.21308115486</v>
      </c>
      <c r="K113" s="65">
        <v>598199.57211146189</v>
      </c>
      <c r="L113" s="66">
        <v>154498.48703944206</v>
      </c>
      <c r="M113" s="66">
        <v>8324.1892368384761</v>
      </c>
      <c r="N113" s="66">
        <v>60662.964693412388</v>
      </c>
      <c r="O113" s="107">
        <v>0</v>
      </c>
      <c r="P113" s="107">
        <v>0</v>
      </c>
      <c r="Q113" s="108"/>
      <c r="R113" s="109"/>
      <c r="S113" s="110"/>
      <c r="T113" s="111"/>
      <c r="U113" s="88">
        <v>197625.94430849826</v>
      </c>
      <c r="V113" s="65">
        <v>18498.081818181821</v>
      </c>
      <c r="W113" s="66">
        <v>53402.621869782975</v>
      </c>
      <c r="X113" s="66">
        <v>24290.117921146957</v>
      </c>
      <c r="Y113" s="66">
        <v>20435.122699386506</v>
      </c>
      <c r="Z113" s="66">
        <v>81000</v>
      </c>
      <c r="AA113" s="48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</row>
    <row r="114" spans="1:354" x14ac:dyDescent="0.25">
      <c r="A114" s="1" t="s">
        <v>522</v>
      </c>
      <c r="B114" s="1">
        <v>5</v>
      </c>
      <c r="C114" s="1" t="s">
        <v>377</v>
      </c>
      <c r="D114" s="1" t="s">
        <v>523</v>
      </c>
      <c r="E114" s="4">
        <v>20</v>
      </c>
      <c r="F114" s="86">
        <v>29.25</v>
      </c>
      <c r="G114" s="1">
        <v>27.1</v>
      </c>
      <c r="H114" s="5">
        <v>83</v>
      </c>
      <c r="I114" s="59">
        <v>12</v>
      </c>
      <c r="J114" s="64">
        <v>689278.61853110883</v>
      </c>
      <c r="K114" s="65">
        <v>539568.27583965764</v>
      </c>
      <c r="L114" s="66">
        <v>83237.942698542378</v>
      </c>
      <c r="M114" s="66">
        <v>7799.4215241881238</v>
      </c>
      <c r="N114" s="66">
        <v>58672.978468720743</v>
      </c>
      <c r="O114" s="66">
        <v>0</v>
      </c>
      <c r="P114" s="66">
        <v>0</v>
      </c>
      <c r="Q114" s="71"/>
      <c r="R114" s="87"/>
      <c r="T114" s="49"/>
      <c r="U114" s="88">
        <v>121873.34595102849</v>
      </c>
      <c r="V114" s="65">
        <v>10603.703703703704</v>
      </c>
      <c r="W114" s="66">
        <v>18067.416631842872</v>
      </c>
      <c r="X114" s="66">
        <v>7606.7753453523765</v>
      </c>
      <c r="Y114" s="66">
        <v>51907.950270129535</v>
      </c>
      <c r="Z114" s="66">
        <v>33687.5</v>
      </c>
      <c r="AA114" s="48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</row>
    <row r="115" spans="1:354" x14ac:dyDescent="0.25">
      <c r="A115" s="1" t="s">
        <v>524</v>
      </c>
      <c r="B115" s="1">
        <v>5</v>
      </c>
      <c r="C115" s="1" t="s">
        <v>31</v>
      </c>
      <c r="D115" s="1" t="s">
        <v>525</v>
      </c>
      <c r="E115" s="4">
        <v>23</v>
      </c>
      <c r="F115" s="86">
        <f>AVERAGE(20.6,21.5)</f>
        <v>21.05</v>
      </c>
      <c r="G115" s="1">
        <v>22</v>
      </c>
      <c r="H115" s="1">
        <v>87</v>
      </c>
      <c r="I115" s="59">
        <v>5.5</v>
      </c>
      <c r="J115" s="64">
        <v>212719.75603613997</v>
      </c>
      <c r="K115" s="65">
        <v>164476.95847117182</v>
      </c>
      <c r="L115" s="66">
        <v>26787.1160791892</v>
      </c>
      <c r="M115" s="66">
        <v>3721.6905350984734</v>
      </c>
      <c r="N115" s="66">
        <v>17120.953801299042</v>
      </c>
      <c r="O115" s="66">
        <v>0</v>
      </c>
      <c r="P115" s="66">
        <v>0</v>
      </c>
      <c r="Q115" s="71">
        <v>0.56466666666666676</v>
      </c>
      <c r="R115" s="87">
        <v>0.54600000000000015</v>
      </c>
      <c r="S115" s="86">
        <v>7.2140000000000004</v>
      </c>
      <c r="T115" s="73">
        <v>3.7968421052631585</v>
      </c>
      <c r="U115" s="4"/>
      <c r="V115" s="65"/>
      <c r="W115" s="66"/>
      <c r="X115" s="66"/>
      <c r="Y115" s="66"/>
      <c r="Z115" s="66"/>
      <c r="AA115" s="48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</row>
    <row r="116" spans="1:354" x14ac:dyDescent="0.25">
      <c r="A116" s="1" t="s">
        <v>526</v>
      </c>
      <c r="B116" s="1">
        <v>5</v>
      </c>
      <c r="C116" s="1" t="s">
        <v>31</v>
      </c>
      <c r="D116" s="1" t="s">
        <v>525</v>
      </c>
      <c r="E116" s="4">
        <v>23</v>
      </c>
      <c r="F116" s="86">
        <v>21.9</v>
      </c>
      <c r="G116" s="1">
        <v>22.2</v>
      </c>
      <c r="H116" s="1">
        <v>87</v>
      </c>
      <c r="I116" s="59">
        <v>11.6</v>
      </c>
      <c r="J116" s="64">
        <v>257151.56505790789</v>
      </c>
      <c r="K116" s="65">
        <v>190687.07200727679</v>
      </c>
      <c r="L116" s="66">
        <v>26438.315186721338</v>
      </c>
      <c r="M116" s="66">
        <v>5523.3866495778157</v>
      </c>
      <c r="N116" s="66">
        <v>34502.791214331941</v>
      </c>
      <c r="O116" s="66">
        <v>0</v>
      </c>
      <c r="P116" s="66">
        <v>0</v>
      </c>
      <c r="Q116" s="71">
        <v>0.60066666666666668</v>
      </c>
      <c r="R116" s="87">
        <v>0.57299999999999995</v>
      </c>
      <c r="S116" s="86">
        <v>7.1420000000000003</v>
      </c>
      <c r="T116" s="73">
        <v>3.4502415458937201</v>
      </c>
      <c r="U116" s="4"/>
      <c r="V116" s="65"/>
      <c r="W116" s="66"/>
      <c r="X116" s="66"/>
      <c r="Y116" s="66"/>
      <c r="Z116" s="66"/>
      <c r="AA116" s="48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</row>
    <row r="117" spans="1:354" x14ac:dyDescent="0.25">
      <c r="A117" s="1" t="s">
        <v>527</v>
      </c>
      <c r="B117" s="1">
        <v>5</v>
      </c>
      <c r="C117" s="1" t="s">
        <v>31</v>
      </c>
      <c r="D117" s="1" t="s">
        <v>525</v>
      </c>
      <c r="E117" s="4">
        <v>23</v>
      </c>
      <c r="F117" s="86">
        <f>AVERAGE(18.4,21.2)</f>
        <v>19.799999999999997</v>
      </c>
      <c r="G117" s="1">
        <v>21.6</v>
      </c>
      <c r="H117" s="1">
        <v>87</v>
      </c>
      <c r="I117" s="59">
        <v>9</v>
      </c>
      <c r="J117" s="64">
        <v>162468.76284540663</v>
      </c>
      <c r="K117" s="65">
        <v>131654.83523320657</v>
      </c>
      <c r="L117" s="66">
        <v>13722.948809248013</v>
      </c>
      <c r="M117" s="66">
        <v>1434.0492877720262</v>
      </c>
      <c r="N117" s="66">
        <v>15656.929515180003</v>
      </c>
      <c r="O117" s="66">
        <v>0</v>
      </c>
      <c r="P117" s="66">
        <v>0</v>
      </c>
      <c r="Q117" s="71">
        <v>0.60466666666666669</v>
      </c>
      <c r="R117" s="87">
        <v>0.57099999999999984</v>
      </c>
      <c r="S117" s="86">
        <v>5.1789999999999994</v>
      </c>
      <c r="T117" s="73">
        <v>3.011046511627907</v>
      </c>
      <c r="U117" s="4"/>
    </row>
    <row r="118" spans="1:354" x14ac:dyDescent="0.25">
      <c r="A118" s="1" t="s">
        <v>528</v>
      </c>
      <c r="B118" s="1">
        <v>5</v>
      </c>
      <c r="C118" s="1" t="s">
        <v>15</v>
      </c>
      <c r="D118" s="1" t="s">
        <v>529</v>
      </c>
      <c r="E118" s="4">
        <v>9</v>
      </c>
      <c r="F118" s="86">
        <f>AVERAGE(21,21.5)</f>
        <v>21.25</v>
      </c>
      <c r="G118" s="1">
        <v>22.4</v>
      </c>
      <c r="H118" s="1">
        <v>89</v>
      </c>
      <c r="I118" s="59">
        <v>10.4</v>
      </c>
      <c r="J118" s="64">
        <v>234758.05066384558</v>
      </c>
      <c r="K118" s="65">
        <v>186888.8207028847</v>
      </c>
      <c r="L118" s="66">
        <v>26095.717050622548</v>
      </c>
      <c r="M118" s="66">
        <v>2785.5435580884809</v>
      </c>
      <c r="N118" s="66">
        <v>18725.875721235672</v>
      </c>
      <c r="O118" s="66">
        <v>0</v>
      </c>
      <c r="P118" s="66">
        <v>262.09363101419177</v>
      </c>
      <c r="Q118" s="71">
        <v>0.57866666666666666</v>
      </c>
      <c r="R118" s="87">
        <v>0.60866666666666669</v>
      </c>
      <c r="S118" s="86">
        <v>3.8869999999999996</v>
      </c>
      <c r="T118" s="73">
        <v>2.124043715846994</v>
      </c>
      <c r="U118" s="4"/>
    </row>
    <row r="119" spans="1:354" x14ac:dyDescent="0.25">
      <c r="I119" s="59"/>
      <c r="J119" s="64"/>
      <c r="K119" s="65"/>
      <c r="L119" s="66"/>
      <c r="M119" s="66"/>
      <c r="N119" s="66"/>
      <c r="O119" s="66"/>
      <c r="P119" s="59"/>
      <c r="T119" s="49"/>
      <c r="U119" s="4"/>
    </row>
    <row r="120" spans="1:354" x14ac:dyDescent="0.25">
      <c r="J120" s="64"/>
      <c r="K120" s="65"/>
      <c r="L120" s="66"/>
      <c r="M120" s="66"/>
      <c r="N120" s="66"/>
      <c r="O120" s="66"/>
      <c r="P120" s="59"/>
      <c r="T120" s="49"/>
      <c r="U120" s="4"/>
    </row>
    <row r="121" spans="1:354" x14ac:dyDescent="0.25">
      <c r="J121" s="64"/>
      <c r="K121" s="65"/>
      <c r="L121" s="66"/>
      <c r="M121" s="66"/>
      <c r="N121" s="66"/>
      <c r="O121" s="66"/>
      <c r="P121" s="59"/>
      <c r="T121" s="49"/>
      <c r="U121" s="4"/>
    </row>
    <row r="122" spans="1:354" x14ac:dyDescent="0.25">
      <c r="J122" s="64"/>
      <c r="K122" s="65"/>
      <c r="L122" s="66"/>
      <c r="M122" s="66"/>
      <c r="N122" s="66"/>
      <c r="O122" s="66"/>
      <c r="P122" s="59"/>
      <c r="T122" s="49"/>
      <c r="U122" s="4"/>
    </row>
    <row r="123" spans="1:354" x14ac:dyDescent="0.25">
      <c r="J123" s="64"/>
      <c r="K123" s="65"/>
      <c r="L123" s="66"/>
      <c r="M123" s="66"/>
      <c r="N123" s="66"/>
      <c r="O123" s="66"/>
      <c r="P123" s="59"/>
      <c r="T123" s="49"/>
      <c r="U123" s="4"/>
    </row>
    <row r="124" spans="1:354" x14ac:dyDescent="0.25">
      <c r="J124" s="64"/>
      <c r="K124" s="65"/>
      <c r="L124" s="66"/>
      <c r="M124" s="66"/>
      <c r="N124" s="66"/>
      <c r="O124" s="66"/>
      <c r="P124" s="59"/>
      <c r="T124" s="49"/>
      <c r="U124" s="4"/>
    </row>
    <row r="125" spans="1:354" x14ac:dyDescent="0.25">
      <c r="J125" s="64"/>
      <c r="K125" s="65"/>
      <c r="L125" s="66"/>
      <c r="M125" s="66"/>
      <c r="N125" s="66"/>
      <c r="O125" s="66"/>
      <c r="P125" s="59"/>
      <c r="T125" s="49"/>
      <c r="U125" s="4"/>
    </row>
    <row r="126" spans="1:354" x14ac:dyDescent="0.25">
      <c r="J126" s="64"/>
      <c r="K126" s="65"/>
      <c r="L126" s="66"/>
      <c r="M126" s="66"/>
      <c r="N126" s="66"/>
      <c r="O126" s="66"/>
      <c r="P126" s="59"/>
      <c r="T126" s="49"/>
      <c r="U126" s="4"/>
    </row>
    <row r="127" spans="1:354" x14ac:dyDescent="0.25">
      <c r="J127" s="64"/>
      <c r="K127" s="65"/>
      <c r="L127" s="66"/>
      <c r="M127" s="66"/>
      <c r="N127" s="66"/>
      <c r="O127" s="66"/>
      <c r="P127" s="59"/>
      <c r="T127" s="49"/>
      <c r="U127" s="4"/>
    </row>
    <row r="128" spans="1:354" s="70" customFormat="1" x14ac:dyDescent="0.25">
      <c r="A128" s="1"/>
      <c r="B128" s="1"/>
      <c r="C128" s="1"/>
      <c r="D128" s="1"/>
      <c r="E128" s="4"/>
      <c r="G128" s="1"/>
      <c r="H128" s="1"/>
      <c r="I128" s="1"/>
      <c r="J128" s="64"/>
      <c r="K128" s="65"/>
      <c r="L128" s="66"/>
      <c r="M128" s="66"/>
      <c r="N128" s="66"/>
      <c r="O128" s="66"/>
      <c r="P128" s="59"/>
      <c r="R128" s="1"/>
      <c r="T128" s="49"/>
      <c r="U128" s="4"/>
      <c r="W128" s="1"/>
      <c r="X128" s="1"/>
      <c r="Y128" s="1"/>
      <c r="Z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</row>
    <row r="129" spans="1:354" s="70" customFormat="1" x14ac:dyDescent="0.25">
      <c r="A129" s="1"/>
      <c r="B129" s="1"/>
      <c r="C129" s="1"/>
      <c r="D129" s="1"/>
      <c r="E129" s="4"/>
      <c r="G129" s="1"/>
      <c r="H129" s="1"/>
      <c r="I129" s="1"/>
      <c r="J129" s="64"/>
      <c r="K129" s="65"/>
      <c r="L129" s="66"/>
      <c r="M129" s="66"/>
      <c r="N129" s="66"/>
      <c r="O129" s="66"/>
      <c r="P129" s="59"/>
      <c r="R129" s="1"/>
      <c r="T129" s="49"/>
      <c r="U129" s="4"/>
      <c r="W129" s="1"/>
      <c r="X129" s="1"/>
      <c r="Y129" s="1"/>
      <c r="Z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</row>
    <row r="130" spans="1:354" s="70" customFormat="1" x14ac:dyDescent="0.25">
      <c r="A130" s="1"/>
      <c r="B130" s="1"/>
      <c r="C130" s="1"/>
      <c r="D130" s="1"/>
      <c r="E130" s="4"/>
      <c r="G130" s="1"/>
      <c r="H130" s="1"/>
      <c r="I130" s="1"/>
      <c r="J130" s="64"/>
      <c r="K130" s="65"/>
      <c r="L130" s="66"/>
      <c r="M130" s="66"/>
      <c r="N130" s="66"/>
      <c r="O130" s="66"/>
      <c r="P130" s="59"/>
      <c r="R130" s="1"/>
      <c r="T130" s="49"/>
      <c r="U130" s="4"/>
      <c r="W130" s="1"/>
      <c r="X130" s="1"/>
      <c r="Y130" s="1"/>
      <c r="Z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</row>
    <row r="131" spans="1:354" s="70" customFormat="1" x14ac:dyDescent="0.25">
      <c r="A131" s="1"/>
      <c r="B131" s="1"/>
      <c r="C131" s="1"/>
      <c r="D131" s="1"/>
      <c r="E131" s="4"/>
      <c r="G131" s="1"/>
      <c r="H131" s="1"/>
      <c r="I131" s="1"/>
      <c r="J131" s="64"/>
      <c r="K131" s="65"/>
      <c r="L131" s="66"/>
      <c r="M131" s="66"/>
      <c r="N131" s="66"/>
      <c r="O131" s="66"/>
      <c r="P131" s="59"/>
      <c r="R131" s="1"/>
      <c r="T131" s="49"/>
      <c r="U131" s="4"/>
      <c r="W131" s="1"/>
      <c r="X131" s="1"/>
      <c r="Y131" s="1"/>
      <c r="Z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</row>
    <row r="132" spans="1:354" s="70" customFormat="1" x14ac:dyDescent="0.25">
      <c r="A132" s="1"/>
      <c r="B132" s="1"/>
      <c r="C132" s="1"/>
      <c r="D132" s="1"/>
      <c r="E132" s="4"/>
      <c r="G132" s="1"/>
      <c r="H132" s="1"/>
      <c r="I132" s="1"/>
      <c r="J132" s="64"/>
      <c r="K132" s="65"/>
      <c r="L132" s="66"/>
      <c r="M132" s="66"/>
      <c r="N132" s="66"/>
      <c r="O132" s="66"/>
      <c r="P132" s="59"/>
      <c r="R132" s="1"/>
      <c r="T132" s="49"/>
      <c r="U132" s="4"/>
      <c r="W132" s="1"/>
      <c r="X132" s="1"/>
      <c r="Y132" s="1"/>
      <c r="Z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</row>
    <row r="133" spans="1:354" s="70" customFormat="1" x14ac:dyDescent="0.25">
      <c r="A133" s="1"/>
      <c r="B133" s="1"/>
      <c r="C133" s="1"/>
      <c r="D133" s="1"/>
      <c r="E133" s="4"/>
      <c r="G133" s="1"/>
      <c r="H133" s="1"/>
      <c r="I133" s="1"/>
      <c r="J133" s="64"/>
      <c r="K133" s="65"/>
      <c r="L133" s="66"/>
      <c r="M133" s="66"/>
      <c r="N133" s="66"/>
      <c r="O133" s="66"/>
      <c r="P133" s="59"/>
      <c r="R133" s="1"/>
      <c r="T133" s="49"/>
      <c r="U133" s="4"/>
      <c r="W133" s="1"/>
      <c r="X133" s="1"/>
      <c r="Y133" s="1"/>
      <c r="Z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</row>
    <row r="134" spans="1:354" s="70" customFormat="1" x14ac:dyDescent="0.25">
      <c r="A134" s="1"/>
      <c r="B134" s="1"/>
      <c r="C134" s="1"/>
      <c r="D134" s="1"/>
      <c r="E134" s="4"/>
      <c r="G134" s="1"/>
      <c r="H134" s="1"/>
      <c r="I134" s="1"/>
      <c r="J134" s="64"/>
      <c r="K134" s="65"/>
      <c r="L134" s="66"/>
      <c r="M134" s="66"/>
      <c r="N134" s="66"/>
      <c r="O134" s="66"/>
      <c r="P134" s="59"/>
      <c r="R134" s="1"/>
      <c r="T134" s="49"/>
      <c r="U134" s="4"/>
      <c r="W134" s="1"/>
      <c r="X134" s="1"/>
      <c r="Y134" s="1"/>
      <c r="Z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</row>
    <row r="135" spans="1:354" s="70" customFormat="1" x14ac:dyDescent="0.25">
      <c r="A135" s="1"/>
      <c r="B135" s="1"/>
      <c r="C135" s="1"/>
      <c r="D135" s="1"/>
      <c r="E135" s="4"/>
      <c r="G135" s="1"/>
      <c r="H135" s="1"/>
      <c r="I135" s="1"/>
      <c r="J135" s="64"/>
      <c r="K135" s="65"/>
      <c r="L135" s="66"/>
      <c r="M135" s="66"/>
      <c r="N135" s="66"/>
      <c r="O135" s="66"/>
      <c r="P135" s="59"/>
      <c r="R135" s="1"/>
      <c r="T135" s="49"/>
      <c r="U135" s="4"/>
      <c r="W135" s="1"/>
      <c r="X135" s="1"/>
      <c r="Y135" s="1"/>
      <c r="Z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</row>
    <row r="136" spans="1:354" s="70" customFormat="1" x14ac:dyDescent="0.25">
      <c r="A136" s="1"/>
      <c r="B136" s="1"/>
      <c r="C136" s="1"/>
      <c r="D136" s="1"/>
      <c r="E136" s="4"/>
      <c r="G136" s="1"/>
      <c r="H136" s="1"/>
      <c r="I136" s="1"/>
      <c r="J136" s="64"/>
      <c r="K136" s="65"/>
      <c r="L136" s="66"/>
      <c r="M136" s="66"/>
      <c r="N136" s="66"/>
      <c r="O136" s="66"/>
      <c r="P136" s="59"/>
      <c r="R136" s="1"/>
      <c r="T136" s="49"/>
      <c r="U136" s="4"/>
      <c r="W136" s="1"/>
      <c r="X136" s="1"/>
      <c r="Y136" s="1"/>
      <c r="Z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</row>
    <row r="137" spans="1:354" s="70" customFormat="1" x14ac:dyDescent="0.25">
      <c r="A137" s="1"/>
      <c r="B137" s="1"/>
      <c r="C137" s="1"/>
      <c r="D137" s="1"/>
      <c r="E137" s="4"/>
      <c r="G137" s="1"/>
      <c r="H137" s="1"/>
      <c r="I137" s="1"/>
      <c r="J137" s="64"/>
      <c r="K137" s="65"/>
      <c r="L137" s="66"/>
      <c r="M137" s="66"/>
      <c r="N137" s="66"/>
      <c r="O137" s="66"/>
      <c r="P137" s="59"/>
      <c r="R137" s="1"/>
      <c r="T137" s="49"/>
      <c r="U137" s="4"/>
      <c r="W137" s="1"/>
      <c r="X137" s="1"/>
      <c r="Y137" s="1"/>
      <c r="Z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</row>
    <row r="138" spans="1:354" s="70" customFormat="1" x14ac:dyDescent="0.25">
      <c r="A138" s="1"/>
      <c r="B138" s="1"/>
      <c r="C138" s="1"/>
      <c r="D138" s="1"/>
      <c r="E138" s="4"/>
      <c r="G138" s="1"/>
      <c r="H138" s="1"/>
      <c r="I138" s="1"/>
      <c r="J138" s="64"/>
      <c r="K138" s="65"/>
      <c r="L138" s="66"/>
      <c r="M138" s="66"/>
      <c r="N138" s="66"/>
      <c r="O138" s="66"/>
      <c r="P138" s="59"/>
      <c r="R138" s="1"/>
      <c r="T138" s="49"/>
      <c r="U138" s="4"/>
      <c r="W138" s="1"/>
      <c r="X138" s="1"/>
      <c r="Y138" s="1"/>
      <c r="Z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</row>
    <row r="139" spans="1:354" s="70" customFormat="1" x14ac:dyDescent="0.25">
      <c r="A139" s="1"/>
      <c r="B139" s="1"/>
      <c r="C139" s="1"/>
      <c r="D139" s="1"/>
      <c r="E139" s="4"/>
      <c r="G139" s="1"/>
      <c r="H139" s="1"/>
      <c r="I139" s="1"/>
      <c r="J139" s="64"/>
      <c r="K139" s="65"/>
      <c r="L139" s="66"/>
      <c r="M139" s="66"/>
      <c r="N139" s="66"/>
      <c r="O139" s="66"/>
      <c r="P139" s="59"/>
      <c r="R139" s="1"/>
      <c r="T139" s="49"/>
      <c r="U139" s="4"/>
      <c r="W139" s="1"/>
      <c r="X139" s="1"/>
      <c r="Y139" s="1"/>
      <c r="Z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</row>
    <row r="140" spans="1:354" s="70" customFormat="1" x14ac:dyDescent="0.25">
      <c r="A140" s="1"/>
      <c r="B140" s="1"/>
      <c r="C140" s="1"/>
      <c r="D140" s="1"/>
      <c r="E140" s="4"/>
      <c r="G140" s="1"/>
      <c r="H140" s="1"/>
      <c r="I140" s="1"/>
      <c r="J140" s="64"/>
      <c r="K140" s="65"/>
      <c r="L140" s="66"/>
      <c r="M140" s="66"/>
      <c r="N140" s="66"/>
      <c r="O140" s="66"/>
      <c r="P140" s="59"/>
      <c r="R140" s="1"/>
      <c r="T140" s="49"/>
      <c r="U140" s="4"/>
      <c r="W140" s="1"/>
      <c r="X140" s="1"/>
      <c r="Y140" s="1"/>
      <c r="Z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</row>
    <row r="141" spans="1:354" s="70" customFormat="1" x14ac:dyDescent="0.25">
      <c r="A141" s="1"/>
      <c r="B141" s="1"/>
      <c r="C141" s="1"/>
      <c r="D141" s="1"/>
      <c r="E141" s="4"/>
      <c r="G141" s="1"/>
      <c r="H141" s="1"/>
      <c r="I141" s="1"/>
      <c r="J141" s="64"/>
      <c r="K141" s="65"/>
      <c r="L141" s="66"/>
      <c r="M141" s="66"/>
      <c r="N141" s="66"/>
      <c r="O141" s="66"/>
      <c r="P141" s="59"/>
      <c r="R141" s="1"/>
      <c r="T141" s="49"/>
      <c r="U141" s="4"/>
      <c r="W141" s="1"/>
      <c r="X141" s="1"/>
      <c r="Y141" s="1"/>
      <c r="Z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</row>
    <row r="142" spans="1:354" s="70" customFormat="1" x14ac:dyDescent="0.25">
      <c r="A142" s="1"/>
      <c r="B142" s="1"/>
      <c r="C142" s="1"/>
      <c r="D142" s="1"/>
      <c r="E142" s="4"/>
      <c r="G142" s="1"/>
      <c r="H142" s="1"/>
      <c r="I142" s="1"/>
      <c r="J142" s="64"/>
      <c r="K142" s="65"/>
      <c r="L142" s="66"/>
      <c r="M142" s="66"/>
      <c r="N142" s="66"/>
      <c r="O142" s="66"/>
      <c r="P142" s="59"/>
      <c r="R142" s="1"/>
      <c r="T142" s="49"/>
      <c r="U142" s="4"/>
      <c r="W142" s="1"/>
      <c r="X142" s="1"/>
      <c r="Y142" s="1"/>
      <c r="Z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</row>
    <row r="143" spans="1:354" s="70" customFormat="1" x14ac:dyDescent="0.25">
      <c r="A143" s="1"/>
      <c r="B143" s="1"/>
      <c r="C143" s="1"/>
      <c r="D143" s="1"/>
      <c r="E143" s="4"/>
      <c r="G143" s="1"/>
      <c r="H143" s="1"/>
      <c r="I143" s="1"/>
      <c r="J143" s="64"/>
      <c r="K143" s="65"/>
      <c r="L143" s="66"/>
      <c r="M143" s="66"/>
      <c r="N143" s="66"/>
      <c r="O143" s="66"/>
      <c r="P143" s="59"/>
      <c r="R143" s="1"/>
      <c r="T143" s="49"/>
      <c r="U143" s="4"/>
      <c r="W143" s="1"/>
      <c r="X143" s="1"/>
      <c r="Y143" s="1"/>
      <c r="Z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</row>
    <row r="144" spans="1:354" s="70" customFormat="1" x14ac:dyDescent="0.25">
      <c r="A144" s="1"/>
      <c r="B144" s="1"/>
      <c r="C144" s="1"/>
      <c r="D144" s="1"/>
      <c r="E144" s="4"/>
      <c r="G144" s="1"/>
      <c r="H144" s="1"/>
      <c r="I144" s="1"/>
      <c r="J144" s="64"/>
      <c r="K144" s="65"/>
      <c r="L144" s="66"/>
      <c r="M144" s="66"/>
      <c r="N144" s="66"/>
      <c r="O144" s="66"/>
      <c r="P144" s="59"/>
      <c r="R144" s="1"/>
      <c r="T144" s="49"/>
      <c r="U144" s="4"/>
      <c r="W144" s="1"/>
      <c r="X144" s="1"/>
      <c r="Y144" s="1"/>
      <c r="Z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</row>
    <row r="145" spans="1:354" s="70" customFormat="1" x14ac:dyDescent="0.25">
      <c r="A145" s="1"/>
      <c r="B145" s="1"/>
      <c r="C145" s="1"/>
      <c r="D145" s="1"/>
      <c r="E145" s="4"/>
      <c r="G145" s="1"/>
      <c r="H145" s="1"/>
      <c r="I145" s="1"/>
      <c r="J145" s="64"/>
      <c r="K145" s="65"/>
      <c r="L145" s="66"/>
      <c r="M145" s="66"/>
      <c r="N145" s="66"/>
      <c r="O145" s="66"/>
      <c r="P145" s="59"/>
      <c r="R145" s="1"/>
      <c r="T145" s="49"/>
      <c r="U145" s="4"/>
      <c r="W145" s="1"/>
      <c r="X145" s="1"/>
      <c r="Y145" s="1"/>
      <c r="Z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</row>
    <row r="146" spans="1:354" s="70" customFormat="1" x14ac:dyDescent="0.25">
      <c r="A146" s="1"/>
      <c r="B146" s="1"/>
      <c r="C146" s="1"/>
      <c r="D146" s="1"/>
      <c r="E146" s="4"/>
      <c r="G146" s="1"/>
      <c r="H146" s="1"/>
      <c r="I146" s="1"/>
      <c r="J146" s="64"/>
      <c r="K146" s="65"/>
      <c r="L146" s="66"/>
      <c r="M146" s="66"/>
      <c r="N146" s="66"/>
      <c r="O146" s="66"/>
      <c r="P146" s="59"/>
      <c r="R146" s="1"/>
      <c r="T146" s="49"/>
      <c r="U146" s="4"/>
      <c r="W146" s="1"/>
      <c r="X146" s="1"/>
      <c r="Y146" s="1"/>
      <c r="Z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</row>
    <row r="147" spans="1:354" s="70" customFormat="1" x14ac:dyDescent="0.25">
      <c r="A147" s="1"/>
      <c r="B147" s="1"/>
      <c r="C147" s="1"/>
      <c r="D147" s="1"/>
      <c r="E147" s="4"/>
      <c r="G147" s="1"/>
      <c r="H147" s="1"/>
      <c r="I147" s="1"/>
      <c r="J147" s="64"/>
      <c r="K147" s="65"/>
      <c r="L147" s="66"/>
      <c r="M147" s="66"/>
      <c r="N147" s="66"/>
      <c r="O147" s="66"/>
      <c r="P147" s="59"/>
      <c r="R147" s="1"/>
      <c r="W147" s="1"/>
      <c r="X147" s="1"/>
      <c r="Y147" s="1"/>
      <c r="Z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</row>
    <row r="148" spans="1:354" s="70" customFormat="1" x14ac:dyDescent="0.25">
      <c r="A148" s="1"/>
      <c r="B148" s="1"/>
      <c r="C148" s="1"/>
      <c r="D148" s="1"/>
      <c r="E148" s="4"/>
      <c r="G148" s="1"/>
      <c r="H148" s="1"/>
      <c r="I148" s="1"/>
      <c r="J148" s="64"/>
      <c r="K148" s="65"/>
      <c r="L148" s="66"/>
      <c r="M148" s="66"/>
      <c r="N148" s="66"/>
      <c r="O148" s="66"/>
      <c r="P148" s="59"/>
      <c r="R148" s="1"/>
      <c r="W148" s="1"/>
      <c r="X148" s="1"/>
      <c r="Y148" s="1"/>
      <c r="Z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</row>
    <row r="149" spans="1:354" s="70" customFormat="1" x14ac:dyDescent="0.25">
      <c r="A149" s="1"/>
      <c r="B149" s="1"/>
      <c r="C149" s="1"/>
      <c r="D149" s="1"/>
      <c r="E149" s="4"/>
      <c r="G149" s="1"/>
      <c r="H149" s="1"/>
      <c r="I149" s="1"/>
      <c r="J149" s="64"/>
      <c r="K149" s="65"/>
      <c r="L149" s="66"/>
      <c r="M149" s="66"/>
      <c r="N149" s="66"/>
      <c r="O149" s="66"/>
      <c r="P149" s="59"/>
      <c r="R149" s="1"/>
      <c r="W149" s="1"/>
      <c r="X149" s="1"/>
      <c r="Y149" s="1"/>
      <c r="Z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</row>
    <row r="150" spans="1:354" s="70" customFormat="1" x14ac:dyDescent="0.25">
      <c r="A150" s="1"/>
      <c r="B150" s="1"/>
      <c r="C150" s="1"/>
      <c r="D150" s="1"/>
      <c r="E150" s="4"/>
      <c r="G150" s="1"/>
      <c r="H150" s="1"/>
      <c r="I150" s="1"/>
      <c r="J150" s="64"/>
      <c r="K150" s="65"/>
      <c r="L150" s="66"/>
      <c r="M150" s="66"/>
      <c r="N150" s="66"/>
      <c r="O150" s="66"/>
      <c r="P150" s="59"/>
      <c r="R150" s="1"/>
      <c r="W150" s="1"/>
      <c r="X150" s="1"/>
      <c r="Y150" s="1"/>
      <c r="Z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</row>
    <row r="151" spans="1:354" s="70" customFormat="1" x14ac:dyDescent="0.25">
      <c r="A151" s="1"/>
      <c r="B151" s="1"/>
      <c r="C151" s="1"/>
      <c r="D151" s="1"/>
      <c r="E151" s="4"/>
      <c r="G151" s="1"/>
      <c r="H151" s="1"/>
      <c r="I151" s="1"/>
      <c r="J151" s="64"/>
      <c r="K151" s="65"/>
      <c r="L151" s="66"/>
      <c r="M151" s="66"/>
      <c r="N151" s="66"/>
      <c r="O151" s="66"/>
      <c r="P151" s="59"/>
      <c r="R151" s="1"/>
      <c r="W151" s="1"/>
      <c r="X151" s="1"/>
      <c r="Y151" s="1"/>
      <c r="Z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</row>
    <row r="152" spans="1:354" s="70" customFormat="1" x14ac:dyDescent="0.25">
      <c r="A152" s="1"/>
      <c r="B152" s="1"/>
      <c r="C152" s="1"/>
      <c r="D152" s="1"/>
      <c r="E152" s="4"/>
      <c r="G152" s="1"/>
      <c r="H152" s="1"/>
      <c r="I152" s="1"/>
      <c r="J152" s="64"/>
      <c r="K152" s="65"/>
      <c r="L152" s="66"/>
      <c r="M152" s="66"/>
      <c r="N152" s="66"/>
      <c r="O152" s="66"/>
      <c r="P152" s="59"/>
      <c r="R152" s="1"/>
      <c r="W152" s="1"/>
      <c r="X152" s="1"/>
      <c r="Y152" s="1"/>
      <c r="Z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</row>
    <row r="153" spans="1:354" s="70" customFormat="1" x14ac:dyDescent="0.25">
      <c r="A153" s="1"/>
      <c r="B153" s="1"/>
      <c r="C153" s="1"/>
      <c r="D153" s="1"/>
      <c r="E153" s="4"/>
      <c r="G153" s="1"/>
      <c r="H153" s="1"/>
      <c r="I153" s="1"/>
      <c r="J153" s="64"/>
      <c r="K153" s="65"/>
      <c r="L153" s="66"/>
      <c r="M153" s="66"/>
      <c r="N153" s="66"/>
      <c r="O153" s="66"/>
      <c r="P153" s="59"/>
      <c r="R153" s="1"/>
      <c r="W153" s="1"/>
      <c r="X153" s="1"/>
      <c r="Y153" s="1"/>
      <c r="Z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</row>
    <row r="154" spans="1:354" s="70" customFormat="1" x14ac:dyDescent="0.25">
      <c r="A154" s="1"/>
      <c r="B154" s="1"/>
      <c r="C154" s="1"/>
      <c r="D154" s="1"/>
      <c r="E154" s="4"/>
      <c r="G154" s="1"/>
      <c r="H154" s="1"/>
      <c r="I154" s="1"/>
      <c r="J154" s="64"/>
      <c r="K154" s="65"/>
      <c r="L154" s="66"/>
      <c r="M154" s="66"/>
      <c r="N154" s="66"/>
      <c r="O154" s="66"/>
      <c r="P154" s="59"/>
      <c r="R154" s="1"/>
      <c r="W154" s="1"/>
      <c r="X154" s="1"/>
      <c r="Y154" s="1"/>
      <c r="Z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</row>
    <row r="155" spans="1:354" s="70" customFormat="1" x14ac:dyDescent="0.25">
      <c r="A155" s="1"/>
      <c r="B155" s="1"/>
      <c r="C155" s="1"/>
      <c r="D155" s="1"/>
      <c r="E155" s="4"/>
      <c r="G155" s="1"/>
      <c r="H155" s="1"/>
      <c r="I155" s="1"/>
      <c r="J155" s="64"/>
      <c r="K155" s="65"/>
      <c r="L155" s="66"/>
      <c r="M155" s="66"/>
      <c r="N155" s="66"/>
      <c r="O155" s="66"/>
      <c r="P155" s="59"/>
      <c r="R155" s="1"/>
      <c r="W155" s="1"/>
      <c r="X155" s="1"/>
      <c r="Y155" s="1"/>
      <c r="Z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</row>
    <row r="156" spans="1:354" s="70" customFormat="1" x14ac:dyDescent="0.25">
      <c r="A156" s="1"/>
      <c r="B156" s="1"/>
      <c r="C156" s="1"/>
      <c r="D156" s="1"/>
      <c r="E156" s="4"/>
      <c r="G156" s="1"/>
      <c r="H156" s="1"/>
      <c r="I156" s="1"/>
      <c r="J156" s="64"/>
      <c r="K156" s="65"/>
      <c r="L156" s="66"/>
      <c r="M156" s="66"/>
      <c r="N156" s="66"/>
      <c r="O156" s="66"/>
      <c r="P156" s="59"/>
      <c r="R156" s="1"/>
      <c r="W156" s="1"/>
      <c r="X156" s="1"/>
      <c r="Y156" s="1"/>
      <c r="Z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</row>
    <row r="157" spans="1:354" s="70" customFormat="1" x14ac:dyDescent="0.25">
      <c r="A157" s="1"/>
      <c r="B157" s="1"/>
      <c r="C157" s="1"/>
      <c r="D157" s="1"/>
      <c r="E157" s="4"/>
      <c r="G157" s="1"/>
      <c r="H157" s="1"/>
      <c r="I157" s="1"/>
      <c r="J157" s="64"/>
      <c r="K157" s="65"/>
      <c r="L157" s="66"/>
      <c r="M157" s="66"/>
      <c r="N157" s="66"/>
      <c r="O157" s="66"/>
      <c r="P157" s="59"/>
      <c r="R157" s="1"/>
      <c r="W157" s="1"/>
      <c r="X157" s="1"/>
      <c r="Y157" s="1"/>
      <c r="Z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</row>
    <row r="158" spans="1:354" s="70" customFormat="1" x14ac:dyDescent="0.25">
      <c r="A158" s="1"/>
      <c r="B158" s="1"/>
      <c r="C158" s="1"/>
      <c r="D158" s="1"/>
      <c r="E158" s="4"/>
      <c r="G158" s="1"/>
      <c r="H158" s="1"/>
      <c r="I158" s="1"/>
      <c r="J158" s="64"/>
      <c r="K158" s="65"/>
      <c r="L158" s="66"/>
      <c r="M158" s="66"/>
      <c r="N158" s="66"/>
      <c r="O158" s="66"/>
      <c r="P158" s="59"/>
      <c r="R158" s="1"/>
      <c r="W158" s="1"/>
      <c r="X158" s="1"/>
      <c r="Y158" s="1"/>
      <c r="Z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</row>
    <row r="159" spans="1:354" s="70" customFormat="1" x14ac:dyDescent="0.25">
      <c r="A159" s="1"/>
      <c r="B159" s="1"/>
      <c r="C159" s="1"/>
      <c r="D159" s="1"/>
      <c r="E159" s="4"/>
      <c r="G159" s="1"/>
      <c r="H159" s="1"/>
      <c r="I159" s="1"/>
      <c r="J159" s="64"/>
      <c r="K159" s="65"/>
      <c r="L159" s="66"/>
      <c r="M159" s="66"/>
      <c r="N159" s="66"/>
      <c r="O159" s="66"/>
      <c r="P159" s="59"/>
      <c r="R159" s="1"/>
      <c r="W159" s="1"/>
      <c r="X159" s="1"/>
      <c r="Y159" s="1"/>
      <c r="Z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</row>
    <row r="160" spans="1:354" s="70" customFormat="1" x14ac:dyDescent="0.25">
      <c r="A160" s="1"/>
      <c r="B160" s="1"/>
      <c r="C160" s="1"/>
      <c r="D160" s="1"/>
      <c r="E160" s="4"/>
      <c r="G160" s="1"/>
      <c r="H160" s="1"/>
      <c r="I160" s="1"/>
      <c r="J160" s="64"/>
      <c r="K160" s="65"/>
      <c r="L160" s="66"/>
      <c r="M160" s="66"/>
      <c r="N160" s="66"/>
      <c r="O160" s="66"/>
      <c r="P160" s="59"/>
      <c r="R160" s="1"/>
      <c r="W160" s="1"/>
      <c r="X160" s="1"/>
      <c r="Y160" s="1"/>
      <c r="Z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</row>
    <row r="161" spans="1:354" s="70" customFormat="1" x14ac:dyDescent="0.25">
      <c r="A161" s="1"/>
      <c r="B161" s="1"/>
      <c r="C161" s="1"/>
      <c r="D161" s="1"/>
      <c r="E161" s="4"/>
      <c r="G161" s="1"/>
      <c r="H161" s="1"/>
      <c r="I161" s="1"/>
      <c r="J161" s="64"/>
      <c r="K161" s="65"/>
      <c r="L161" s="66"/>
      <c r="M161" s="66"/>
      <c r="N161" s="66"/>
      <c r="O161" s="66"/>
      <c r="P161" s="59"/>
      <c r="R161" s="1"/>
      <c r="W161" s="1"/>
      <c r="X161" s="1"/>
      <c r="Y161" s="1"/>
      <c r="Z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</row>
    <row r="162" spans="1:354" s="70" customFormat="1" x14ac:dyDescent="0.25">
      <c r="A162" s="1"/>
      <c r="B162" s="1"/>
      <c r="C162" s="1"/>
      <c r="D162" s="1"/>
      <c r="E162" s="4"/>
      <c r="G162" s="1"/>
      <c r="H162" s="1"/>
      <c r="I162" s="1"/>
      <c r="J162" s="64"/>
      <c r="K162" s="65"/>
      <c r="L162" s="66"/>
      <c r="M162" s="66"/>
      <c r="N162" s="66"/>
      <c r="O162" s="66"/>
      <c r="P162" s="59"/>
      <c r="R162" s="1"/>
      <c r="W162" s="1"/>
      <c r="X162" s="1"/>
      <c r="Y162" s="1"/>
      <c r="Z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</row>
    <row r="163" spans="1:354" s="70" customFormat="1" x14ac:dyDescent="0.25">
      <c r="A163" s="1"/>
      <c r="B163" s="1"/>
      <c r="C163" s="1"/>
      <c r="D163" s="1"/>
      <c r="E163" s="4"/>
      <c r="G163" s="1"/>
      <c r="H163" s="1"/>
      <c r="I163" s="1"/>
      <c r="J163" s="64"/>
      <c r="K163" s="65"/>
      <c r="L163" s="66"/>
      <c r="M163" s="66"/>
      <c r="N163" s="66"/>
      <c r="O163" s="66"/>
      <c r="P163" s="59"/>
      <c r="R163" s="1"/>
      <c r="W163" s="1"/>
      <c r="X163" s="1"/>
      <c r="Y163" s="1"/>
      <c r="Z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</row>
    <row r="164" spans="1:354" s="70" customFormat="1" x14ac:dyDescent="0.25">
      <c r="A164" s="1"/>
      <c r="B164" s="1"/>
      <c r="C164" s="1"/>
      <c r="D164" s="1"/>
      <c r="E164" s="4"/>
      <c r="G164" s="1"/>
      <c r="H164" s="1"/>
      <c r="I164" s="1"/>
      <c r="J164" s="64"/>
      <c r="K164" s="65"/>
      <c r="L164" s="66"/>
      <c r="M164" s="66"/>
      <c r="N164" s="66"/>
      <c r="O164" s="66"/>
      <c r="P164" s="59"/>
      <c r="R164" s="1"/>
      <c r="W164" s="1"/>
      <c r="X164" s="1"/>
      <c r="Y164" s="1"/>
      <c r="Z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</row>
    <row r="165" spans="1:354" s="70" customFormat="1" x14ac:dyDescent="0.25">
      <c r="A165" s="1"/>
      <c r="B165" s="1"/>
      <c r="C165" s="1"/>
      <c r="D165" s="1"/>
      <c r="E165" s="4"/>
      <c r="G165" s="1"/>
      <c r="H165" s="1"/>
      <c r="I165" s="1"/>
      <c r="J165" s="64"/>
      <c r="K165" s="65"/>
      <c r="L165" s="66"/>
      <c r="M165" s="66"/>
      <c r="N165" s="66"/>
      <c r="O165" s="66"/>
      <c r="P165" s="59"/>
      <c r="R165" s="1"/>
      <c r="W165" s="1"/>
      <c r="X165" s="1"/>
      <c r="Y165" s="1"/>
      <c r="Z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</row>
    <row r="166" spans="1:354" s="70" customFormat="1" x14ac:dyDescent="0.25">
      <c r="A166" s="1"/>
      <c r="B166" s="1"/>
      <c r="C166" s="1"/>
      <c r="D166" s="1"/>
      <c r="E166" s="4"/>
      <c r="G166" s="1"/>
      <c r="H166" s="1"/>
      <c r="I166" s="1"/>
      <c r="J166" s="64"/>
      <c r="K166" s="65"/>
      <c r="L166" s="66"/>
      <c r="M166" s="66"/>
      <c r="N166" s="66"/>
      <c r="O166" s="66"/>
      <c r="P166" s="59"/>
      <c r="R166" s="1"/>
      <c r="W166" s="1"/>
      <c r="X166" s="1"/>
      <c r="Y166" s="1"/>
      <c r="Z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</row>
    <row r="167" spans="1:354" s="70" customFormat="1" x14ac:dyDescent="0.25">
      <c r="A167" s="1"/>
      <c r="B167" s="1"/>
      <c r="C167" s="1"/>
      <c r="D167" s="1"/>
      <c r="E167" s="4"/>
      <c r="G167" s="1"/>
      <c r="H167" s="1"/>
      <c r="I167" s="1"/>
      <c r="J167" s="64"/>
      <c r="K167" s="65"/>
      <c r="L167" s="66"/>
      <c r="M167" s="66"/>
      <c r="N167" s="66"/>
      <c r="O167" s="66"/>
      <c r="P167" s="59"/>
      <c r="R167" s="1"/>
      <c r="W167" s="1"/>
      <c r="X167" s="1"/>
      <c r="Y167" s="1"/>
      <c r="Z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</row>
    <row r="168" spans="1:354" s="70" customFormat="1" x14ac:dyDescent="0.25">
      <c r="A168" s="1"/>
      <c r="B168" s="1"/>
      <c r="C168" s="1"/>
      <c r="D168" s="1"/>
      <c r="E168" s="4"/>
      <c r="G168" s="1"/>
      <c r="H168" s="1"/>
      <c r="I168" s="1"/>
      <c r="J168" s="64"/>
      <c r="K168" s="65"/>
      <c r="L168" s="66"/>
      <c r="M168" s="66"/>
      <c r="N168" s="66"/>
      <c r="O168" s="66"/>
      <c r="P168" s="59"/>
      <c r="R168" s="1"/>
      <c r="W168" s="1"/>
      <c r="X168" s="1"/>
      <c r="Y168" s="1"/>
      <c r="Z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</row>
    <row r="169" spans="1:354" s="70" customFormat="1" x14ac:dyDescent="0.25">
      <c r="A169" s="1"/>
      <c r="B169" s="1"/>
      <c r="C169" s="1"/>
      <c r="D169" s="1"/>
      <c r="E169" s="4"/>
      <c r="G169" s="1"/>
      <c r="H169" s="1"/>
      <c r="I169" s="1"/>
      <c r="J169" s="64"/>
      <c r="K169" s="65"/>
      <c r="L169" s="66"/>
      <c r="M169" s="66"/>
      <c r="N169" s="66"/>
      <c r="O169" s="66"/>
      <c r="P169" s="59"/>
      <c r="R169" s="1"/>
      <c r="W169" s="1"/>
      <c r="X169" s="1"/>
      <c r="Y169" s="1"/>
      <c r="Z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</row>
    <row r="170" spans="1:354" s="70" customFormat="1" x14ac:dyDescent="0.25">
      <c r="A170" s="1"/>
      <c r="B170" s="1"/>
      <c r="C170" s="1"/>
      <c r="D170" s="1"/>
      <c r="E170" s="4"/>
      <c r="G170" s="1"/>
      <c r="H170" s="1"/>
      <c r="I170" s="1"/>
      <c r="J170" s="64"/>
      <c r="K170" s="65"/>
      <c r="L170" s="66"/>
      <c r="M170" s="66"/>
      <c r="N170" s="66"/>
      <c r="O170" s="66"/>
      <c r="P170" s="59"/>
      <c r="R170" s="1"/>
      <c r="W170" s="1"/>
      <c r="X170" s="1"/>
      <c r="Y170" s="1"/>
      <c r="Z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</row>
    <row r="171" spans="1:354" s="70" customFormat="1" x14ac:dyDescent="0.25">
      <c r="A171" s="1"/>
      <c r="B171" s="1"/>
      <c r="C171" s="1"/>
      <c r="D171" s="1"/>
      <c r="E171" s="4"/>
      <c r="G171" s="1"/>
      <c r="H171" s="1"/>
      <c r="I171" s="1"/>
      <c r="J171" s="64"/>
      <c r="K171" s="65"/>
      <c r="L171" s="66"/>
      <c r="M171" s="66"/>
      <c r="N171" s="66"/>
      <c r="O171" s="66"/>
      <c r="P171" s="59"/>
      <c r="R171" s="1"/>
      <c r="W171" s="1"/>
      <c r="X171" s="1"/>
      <c r="Y171" s="1"/>
      <c r="Z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</row>
    <row r="172" spans="1:354" s="70" customFormat="1" x14ac:dyDescent="0.25">
      <c r="A172" s="1"/>
      <c r="B172" s="1"/>
      <c r="C172" s="1"/>
      <c r="D172" s="1"/>
      <c r="E172" s="4"/>
      <c r="G172" s="1"/>
      <c r="H172" s="1"/>
      <c r="I172" s="1"/>
      <c r="J172" s="64"/>
      <c r="K172" s="65"/>
      <c r="L172" s="66"/>
      <c r="M172" s="66"/>
      <c r="N172" s="66"/>
      <c r="O172" s="66"/>
      <c r="P172" s="59"/>
      <c r="R172" s="1"/>
      <c r="W172" s="1"/>
      <c r="X172" s="1"/>
      <c r="Y172" s="1"/>
      <c r="Z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</row>
    <row r="173" spans="1:354" s="70" customFormat="1" x14ac:dyDescent="0.25">
      <c r="A173" s="1"/>
      <c r="B173" s="1"/>
      <c r="C173" s="1"/>
      <c r="D173" s="1"/>
      <c r="E173" s="4"/>
      <c r="G173" s="1"/>
      <c r="H173" s="1"/>
      <c r="I173" s="1"/>
      <c r="J173" s="64"/>
      <c r="K173" s="65"/>
      <c r="L173" s="66"/>
      <c r="M173" s="66"/>
      <c r="N173" s="66"/>
      <c r="O173" s="66"/>
      <c r="P173" s="59"/>
      <c r="R173" s="1"/>
      <c r="W173" s="1"/>
      <c r="X173" s="1"/>
      <c r="Y173" s="1"/>
      <c r="Z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</row>
    <row r="174" spans="1:354" s="70" customFormat="1" x14ac:dyDescent="0.25">
      <c r="A174" s="1"/>
      <c r="B174" s="1"/>
      <c r="C174" s="1"/>
      <c r="D174" s="1"/>
      <c r="E174" s="4"/>
      <c r="G174" s="1"/>
      <c r="H174" s="1"/>
      <c r="I174" s="1"/>
      <c r="J174" s="64"/>
      <c r="K174" s="65"/>
      <c r="L174" s="66"/>
      <c r="M174" s="66"/>
      <c r="N174" s="66"/>
      <c r="O174" s="66"/>
      <c r="P174" s="59"/>
      <c r="R174" s="1"/>
      <c r="W174" s="1"/>
      <c r="X174" s="1"/>
      <c r="Y174" s="1"/>
      <c r="Z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</row>
    <row r="175" spans="1:354" s="70" customFormat="1" x14ac:dyDescent="0.25">
      <c r="A175" s="1"/>
      <c r="B175" s="1"/>
      <c r="C175" s="1"/>
      <c r="D175" s="1"/>
      <c r="E175" s="4"/>
      <c r="G175" s="1"/>
      <c r="H175" s="1"/>
      <c r="I175" s="1"/>
      <c r="J175" s="64"/>
      <c r="K175" s="65"/>
      <c r="L175" s="66"/>
      <c r="M175" s="66"/>
      <c r="N175" s="66"/>
      <c r="O175" s="66"/>
      <c r="P175" s="59"/>
      <c r="R175" s="1"/>
      <c r="W175" s="1"/>
      <c r="X175" s="1"/>
      <c r="Y175" s="1"/>
      <c r="Z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</row>
    <row r="176" spans="1:354" s="70" customFormat="1" x14ac:dyDescent="0.25">
      <c r="A176" s="1"/>
      <c r="B176" s="1"/>
      <c r="C176" s="1"/>
      <c r="D176" s="1"/>
      <c r="E176" s="4"/>
      <c r="G176" s="1"/>
      <c r="H176" s="1"/>
      <c r="I176" s="1"/>
      <c r="J176" s="64"/>
      <c r="K176" s="65"/>
      <c r="L176" s="66"/>
      <c r="M176" s="66"/>
      <c r="N176" s="66"/>
      <c r="O176" s="66"/>
      <c r="P176" s="59"/>
      <c r="R176" s="1"/>
      <c r="W176" s="1"/>
      <c r="X176" s="1"/>
      <c r="Y176" s="1"/>
      <c r="Z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</row>
    <row r="177" spans="1:354" s="70" customFormat="1" x14ac:dyDescent="0.25">
      <c r="A177" s="1"/>
      <c r="B177" s="1"/>
      <c r="C177" s="1"/>
      <c r="D177" s="1"/>
      <c r="E177" s="4"/>
      <c r="G177" s="1"/>
      <c r="H177" s="1"/>
      <c r="I177" s="1"/>
      <c r="J177" s="64"/>
      <c r="K177" s="65"/>
      <c r="L177" s="66"/>
      <c r="M177" s="66"/>
      <c r="N177" s="66"/>
      <c r="O177" s="66"/>
      <c r="P177" s="59"/>
      <c r="R177" s="1"/>
      <c r="W177" s="1"/>
      <c r="X177" s="1"/>
      <c r="Y177" s="1"/>
      <c r="Z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</row>
    <row r="178" spans="1:354" s="70" customFormat="1" x14ac:dyDescent="0.25">
      <c r="A178" s="1"/>
      <c r="B178" s="1"/>
      <c r="C178" s="1"/>
      <c r="D178" s="1"/>
      <c r="E178" s="4"/>
      <c r="G178" s="1"/>
      <c r="H178" s="1"/>
      <c r="I178" s="1"/>
      <c r="J178" s="64"/>
      <c r="K178" s="65"/>
      <c r="L178" s="66"/>
      <c r="M178" s="66"/>
      <c r="N178" s="66"/>
      <c r="O178" s="66"/>
      <c r="P178" s="59"/>
      <c r="R178" s="1"/>
      <c r="W178" s="1"/>
      <c r="X178" s="1"/>
      <c r="Y178" s="1"/>
      <c r="Z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</row>
    <row r="179" spans="1:354" s="70" customFormat="1" x14ac:dyDescent="0.25">
      <c r="A179" s="1"/>
      <c r="B179" s="1"/>
      <c r="C179" s="1"/>
      <c r="D179" s="1"/>
      <c r="E179" s="4"/>
      <c r="G179" s="1"/>
      <c r="H179" s="1"/>
      <c r="I179" s="1"/>
      <c r="J179" s="64"/>
      <c r="K179" s="65"/>
      <c r="L179" s="66"/>
      <c r="M179" s="66"/>
      <c r="N179" s="66"/>
      <c r="O179" s="66"/>
      <c r="P179" s="59"/>
      <c r="R179" s="1"/>
      <c r="W179" s="1"/>
      <c r="X179" s="1"/>
      <c r="Y179" s="1"/>
      <c r="Z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</row>
    <row r="180" spans="1:354" s="70" customFormat="1" x14ac:dyDescent="0.25">
      <c r="A180" s="1"/>
      <c r="B180" s="1"/>
      <c r="C180" s="1"/>
      <c r="D180" s="1"/>
      <c r="E180" s="4"/>
      <c r="G180" s="1"/>
      <c r="H180" s="1"/>
      <c r="I180" s="1"/>
      <c r="J180" s="64"/>
      <c r="K180" s="65"/>
      <c r="L180" s="66"/>
      <c r="M180" s="66"/>
      <c r="N180" s="66"/>
      <c r="O180" s="66"/>
      <c r="P180" s="59"/>
      <c r="R180" s="1"/>
      <c r="W180" s="1"/>
      <c r="X180" s="1"/>
      <c r="Y180" s="1"/>
      <c r="Z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</row>
    <row r="181" spans="1:354" s="70" customFormat="1" x14ac:dyDescent="0.25">
      <c r="A181" s="1"/>
      <c r="B181" s="1"/>
      <c r="C181" s="1"/>
      <c r="D181" s="1"/>
      <c r="E181" s="4"/>
      <c r="G181" s="1"/>
      <c r="H181" s="1"/>
      <c r="I181" s="1"/>
      <c r="J181" s="64"/>
      <c r="K181" s="65"/>
      <c r="L181" s="66"/>
      <c r="M181" s="66"/>
      <c r="N181" s="66"/>
      <c r="O181" s="66"/>
      <c r="P181" s="59"/>
      <c r="R181" s="1"/>
      <c r="W181" s="1"/>
      <c r="X181" s="1"/>
      <c r="Y181" s="1"/>
      <c r="Z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</row>
    <row r="182" spans="1:354" s="70" customFormat="1" x14ac:dyDescent="0.25">
      <c r="A182" s="1"/>
      <c r="B182" s="1"/>
      <c r="C182" s="1"/>
      <c r="D182" s="1"/>
      <c r="E182" s="4"/>
      <c r="G182" s="1"/>
      <c r="H182" s="1"/>
      <c r="I182" s="1"/>
      <c r="J182" s="64"/>
      <c r="K182" s="65"/>
      <c r="L182" s="66"/>
      <c r="M182" s="66"/>
      <c r="N182" s="66"/>
      <c r="O182" s="66"/>
      <c r="P182" s="59"/>
      <c r="R182" s="1"/>
      <c r="W182" s="1"/>
      <c r="X182" s="1"/>
      <c r="Y182" s="1"/>
      <c r="Z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</row>
    <row r="183" spans="1:354" s="70" customFormat="1" x14ac:dyDescent="0.25">
      <c r="A183" s="1"/>
      <c r="B183" s="1"/>
      <c r="C183" s="1"/>
      <c r="D183" s="1"/>
      <c r="E183" s="4"/>
      <c r="G183" s="1"/>
      <c r="H183" s="1"/>
      <c r="I183" s="1"/>
      <c r="J183" s="64"/>
      <c r="K183" s="65"/>
      <c r="L183" s="66"/>
      <c r="M183" s="66"/>
      <c r="N183" s="66"/>
      <c r="O183" s="66"/>
      <c r="P183" s="59"/>
      <c r="R183" s="1"/>
      <c r="W183" s="1"/>
      <c r="X183" s="1"/>
      <c r="Y183" s="1"/>
      <c r="Z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</row>
    <row r="184" spans="1:354" s="70" customFormat="1" x14ac:dyDescent="0.25">
      <c r="A184" s="1"/>
      <c r="B184" s="1"/>
      <c r="C184" s="1"/>
      <c r="D184" s="1"/>
      <c r="E184" s="4"/>
      <c r="G184" s="1"/>
      <c r="H184" s="1"/>
      <c r="I184" s="1"/>
      <c r="J184" s="64"/>
      <c r="K184" s="65"/>
      <c r="L184" s="66"/>
      <c r="M184" s="66"/>
      <c r="N184" s="66"/>
      <c r="O184" s="66"/>
      <c r="P184" s="59"/>
      <c r="R184" s="1"/>
      <c r="W184" s="1"/>
      <c r="X184" s="1"/>
      <c r="Y184" s="1"/>
      <c r="Z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</row>
    <row r="185" spans="1:354" s="70" customFormat="1" x14ac:dyDescent="0.25">
      <c r="A185" s="1"/>
      <c r="B185" s="1"/>
      <c r="C185" s="1"/>
      <c r="D185" s="1"/>
      <c r="E185" s="4"/>
      <c r="G185" s="1"/>
      <c r="H185" s="1"/>
      <c r="I185" s="1"/>
      <c r="J185" s="64"/>
      <c r="K185" s="65"/>
      <c r="L185" s="66"/>
      <c r="M185" s="66"/>
      <c r="N185" s="66"/>
      <c r="O185" s="66"/>
      <c r="P185" s="59"/>
      <c r="R185" s="1"/>
      <c r="W185" s="1"/>
      <c r="X185" s="1"/>
      <c r="Y185" s="1"/>
      <c r="Z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</row>
    <row r="186" spans="1:354" s="70" customFormat="1" x14ac:dyDescent="0.25">
      <c r="A186" s="1"/>
      <c r="B186" s="1"/>
      <c r="C186" s="1"/>
      <c r="D186" s="1"/>
      <c r="E186" s="4"/>
      <c r="G186" s="1"/>
      <c r="H186" s="1"/>
      <c r="I186" s="1"/>
      <c r="J186" s="68"/>
      <c r="K186" s="86"/>
      <c r="L186" s="59"/>
      <c r="M186" s="59"/>
      <c r="N186" s="59"/>
      <c r="O186" s="59"/>
      <c r="P186" s="59"/>
      <c r="R186" s="1"/>
      <c r="W186" s="1"/>
      <c r="X186" s="1"/>
      <c r="Y186" s="1"/>
      <c r="Z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</row>
    <row r="187" spans="1:354" s="70" customFormat="1" x14ac:dyDescent="0.25">
      <c r="A187" s="1"/>
      <c r="B187" s="1"/>
      <c r="C187" s="1"/>
      <c r="D187" s="1"/>
      <c r="E187" s="4"/>
      <c r="G187" s="1"/>
      <c r="H187" s="1"/>
      <c r="I187" s="1"/>
      <c r="J187" s="68"/>
      <c r="K187" s="86"/>
      <c r="L187" s="59"/>
      <c r="M187" s="59"/>
      <c r="N187" s="59"/>
      <c r="O187" s="59"/>
      <c r="P187" s="59"/>
      <c r="R187" s="1"/>
      <c r="W187" s="1"/>
      <c r="X187" s="1"/>
      <c r="Y187" s="1"/>
      <c r="Z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</row>
    <row r="188" spans="1:354" s="70" customFormat="1" x14ac:dyDescent="0.25">
      <c r="A188" s="1"/>
      <c r="B188" s="1"/>
      <c r="C188" s="1"/>
      <c r="D188" s="1"/>
      <c r="E188" s="4"/>
      <c r="G188" s="1"/>
      <c r="H188" s="1"/>
      <c r="I188" s="1"/>
      <c r="J188" s="68"/>
      <c r="K188" s="86"/>
      <c r="L188" s="59"/>
      <c r="M188" s="59"/>
      <c r="N188" s="59"/>
      <c r="O188" s="59"/>
      <c r="P188" s="59"/>
      <c r="R188" s="1"/>
      <c r="W188" s="1"/>
      <c r="X188" s="1"/>
      <c r="Y188" s="1"/>
      <c r="Z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</row>
    <row r="189" spans="1:354" s="70" customFormat="1" x14ac:dyDescent="0.25">
      <c r="A189" s="1"/>
      <c r="B189" s="1"/>
      <c r="C189" s="1"/>
      <c r="D189" s="1"/>
      <c r="E189" s="4"/>
      <c r="G189" s="1"/>
      <c r="H189" s="1"/>
      <c r="I189" s="1"/>
      <c r="J189" s="68"/>
      <c r="K189" s="86"/>
      <c r="L189" s="59"/>
      <c r="M189" s="59"/>
      <c r="N189" s="59"/>
      <c r="O189" s="59"/>
      <c r="P189" s="59"/>
      <c r="R189" s="1"/>
      <c r="W189" s="1"/>
      <c r="X189" s="1"/>
      <c r="Y189" s="1"/>
      <c r="Z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</row>
    <row r="190" spans="1:354" s="70" customFormat="1" x14ac:dyDescent="0.25">
      <c r="A190" s="1"/>
      <c r="B190" s="1"/>
      <c r="C190" s="1"/>
      <c r="D190" s="1"/>
      <c r="E190" s="4"/>
      <c r="G190" s="1"/>
      <c r="H190" s="1"/>
      <c r="I190" s="1"/>
      <c r="J190" s="68"/>
      <c r="K190" s="86"/>
      <c r="L190" s="59"/>
      <c r="M190" s="59"/>
      <c r="N190" s="59"/>
      <c r="O190" s="59"/>
      <c r="P190" s="59"/>
      <c r="R190" s="1"/>
      <c r="W190" s="1"/>
      <c r="X190" s="1"/>
      <c r="Y190" s="1"/>
      <c r="Z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</row>
    <row r="191" spans="1:354" s="70" customFormat="1" x14ac:dyDescent="0.25">
      <c r="A191" s="1"/>
      <c r="B191" s="1"/>
      <c r="C191" s="1"/>
      <c r="D191" s="1"/>
      <c r="E191" s="4"/>
      <c r="G191" s="1"/>
      <c r="H191" s="1"/>
      <c r="I191" s="1"/>
      <c r="J191" s="68"/>
      <c r="K191" s="86"/>
      <c r="L191" s="59"/>
      <c r="M191" s="59"/>
      <c r="N191" s="59"/>
      <c r="O191" s="59"/>
      <c r="P191" s="59"/>
      <c r="R191" s="1"/>
      <c r="W191" s="1"/>
      <c r="X191" s="1"/>
      <c r="Y191" s="1"/>
      <c r="Z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</row>
    <row r="192" spans="1:354" s="70" customFormat="1" x14ac:dyDescent="0.25">
      <c r="A192" s="1"/>
      <c r="B192" s="1"/>
      <c r="C192" s="1"/>
      <c r="D192" s="1"/>
      <c r="E192" s="4"/>
      <c r="G192" s="1"/>
      <c r="H192" s="1"/>
      <c r="I192" s="1"/>
      <c r="J192" s="68"/>
      <c r="K192" s="86"/>
      <c r="L192" s="59"/>
      <c r="M192" s="59"/>
      <c r="N192" s="59"/>
      <c r="O192" s="59"/>
      <c r="P192" s="59"/>
      <c r="R192" s="1"/>
      <c r="W192" s="1"/>
      <c r="X192" s="1"/>
      <c r="Y192" s="1"/>
      <c r="Z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</row>
    <row r="193" spans="1:354" s="70" customFormat="1" x14ac:dyDescent="0.25">
      <c r="A193" s="1"/>
      <c r="B193" s="1"/>
      <c r="C193" s="1"/>
      <c r="D193" s="1"/>
      <c r="E193" s="4"/>
      <c r="G193" s="1"/>
      <c r="H193" s="1"/>
      <c r="I193" s="1"/>
      <c r="J193" s="68"/>
      <c r="K193" s="86"/>
      <c r="L193" s="59"/>
      <c r="M193" s="59"/>
      <c r="N193" s="59"/>
      <c r="O193" s="59"/>
      <c r="P193" s="59"/>
      <c r="R193" s="1"/>
      <c r="W193" s="1"/>
      <c r="X193" s="1"/>
      <c r="Y193" s="1"/>
      <c r="Z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</row>
    <row r="194" spans="1:354" s="70" customFormat="1" x14ac:dyDescent="0.25">
      <c r="A194" s="1"/>
      <c r="B194" s="1"/>
      <c r="C194" s="1"/>
      <c r="D194" s="1"/>
      <c r="E194" s="4"/>
      <c r="G194" s="1"/>
      <c r="H194" s="1"/>
      <c r="I194" s="1"/>
      <c r="J194" s="68"/>
      <c r="K194" s="86"/>
      <c r="L194" s="59"/>
      <c r="M194" s="59"/>
      <c r="N194" s="59"/>
      <c r="O194" s="59"/>
      <c r="P194" s="59"/>
      <c r="R194" s="1"/>
      <c r="W194" s="1"/>
      <c r="X194" s="1"/>
      <c r="Y194" s="1"/>
      <c r="Z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</row>
    <row r="195" spans="1:354" s="70" customFormat="1" x14ac:dyDescent="0.25">
      <c r="A195" s="1"/>
      <c r="B195" s="1"/>
      <c r="C195" s="1"/>
      <c r="D195" s="1"/>
      <c r="E195" s="4"/>
      <c r="G195" s="1"/>
      <c r="H195" s="1"/>
      <c r="I195" s="1"/>
      <c r="J195" s="68"/>
      <c r="K195" s="86"/>
      <c r="L195" s="59"/>
      <c r="M195" s="59"/>
      <c r="N195" s="59"/>
      <c r="O195" s="59"/>
      <c r="P195" s="59"/>
      <c r="R195" s="1"/>
      <c r="W195" s="1"/>
      <c r="X195" s="1"/>
      <c r="Y195" s="1"/>
      <c r="Z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</row>
    <row r="196" spans="1:354" s="70" customFormat="1" x14ac:dyDescent="0.25">
      <c r="A196" s="1"/>
      <c r="B196" s="1"/>
      <c r="C196" s="1"/>
      <c r="D196" s="1"/>
      <c r="E196" s="4"/>
      <c r="G196" s="1"/>
      <c r="H196" s="1"/>
      <c r="I196" s="1"/>
      <c r="J196" s="68"/>
      <c r="K196" s="86"/>
      <c r="L196" s="59"/>
      <c r="M196" s="59"/>
      <c r="N196" s="59"/>
      <c r="O196" s="59"/>
      <c r="P196" s="59"/>
      <c r="R196" s="1"/>
      <c r="W196" s="1"/>
      <c r="X196" s="1"/>
      <c r="Y196" s="1"/>
      <c r="Z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</row>
    <row r="197" spans="1:354" s="70" customFormat="1" x14ac:dyDescent="0.25">
      <c r="A197" s="1"/>
      <c r="B197" s="1"/>
      <c r="C197" s="1"/>
      <c r="D197" s="1"/>
      <c r="E197" s="4"/>
      <c r="G197" s="1"/>
      <c r="H197" s="1"/>
      <c r="I197" s="1"/>
      <c r="J197" s="68"/>
      <c r="K197" s="86"/>
      <c r="L197" s="59"/>
      <c r="M197" s="59"/>
      <c r="N197" s="59"/>
      <c r="O197" s="59"/>
      <c r="P197" s="59"/>
      <c r="R197" s="1"/>
      <c r="W197" s="1"/>
      <c r="X197" s="1"/>
      <c r="Y197" s="1"/>
      <c r="Z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</row>
    <row r="198" spans="1:354" s="70" customFormat="1" x14ac:dyDescent="0.25">
      <c r="A198" s="1"/>
      <c r="B198" s="1"/>
      <c r="C198" s="1"/>
      <c r="D198" s="1"/>
      <c r="E198" s="4"/>
      <c r="G198" s="1"/>
      <c r="H198" s="1"/>
      <c r="I198" s="1"/>
      <c r="J198" s="68"/>
      <c r="K198" s="86"/>
      <c r="L198" s="59"/>
      <c r="M198" s="59"/>
      <c r="N198" s="59"/>
      <c r="O198" s="59"/>
      <c r="P198" s="59"/>
      <c r="R198" s="1"/>
      <c r="W198" s="1"/>
      <c r="X198" s="1"/>
      <c r="Y198" s="1"/>
      <c r="Z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</row>
    <row r="199" spans="1:354" s="70" customFormat="1" x14ac:dyDescent="0.25">
      <c r="A199" s="1"/>
      <c r="B199" s="1"/>
      <c r="C199" s="1"/>
      <c r="D199" s="1"/>
      <c r="E199" s="4"/>
      <c r="G199" s="1"/>
      <c r="H199" s="1"/>
      <c r="I199" s="1"/>
      <c r="J199" s="68"/>
      <c r="K199" s="86"/>
      <c r="L199" s="59"/>
      <c r="M199" s="59"/>
      <c r="N199" s="59"/>
      <c r="O199" s="59"/>
      <c r="P199" s="59"/>
      <c r="R199" s="1"/>
      <c r="W199" s="1"/>
      <c r="X199" s="1"/>
      <c r="Y199" s="1"/>
      <c r="Z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</row>
    <row r="200" spans="1:354" s="70" customFormat="1" x14ac:dyDescent="0.25">
      <c r="A200" s="1"/>
      <c r="B200" s="1"/>
      <c r="C200" s="1"/>
      <c r="D200" s="1"/>
      <c r="E200" s="4"/>
      <c r="G200" s="1"/>
      <c r="H200" s="1"/>
      <c r="I200" s="1"/>
      <c r="J200" s="68"/>
      <c r="K200" s="86"/>
      <c r="L200" s="59"/>
      <c r="M200" s="59"/>
      <c r="N200" s="59"/>
      <c r="O200" s="59"/>
      <c r="P200" s="59"/>
      <c r="R200" s="1"/>
      <c r="W200" s="1"/>
      <c r="X200" s="1"/>
      <c r="Y200" s="1"/>
      <c r="Z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</row>
    <row r="201" spans="1:354" s="70" customFormat="1" x14ac:dyDescent="0.25">
      <c r="A201" s="1"/>
      <c r="B201" s="1"/>
      <c r="C201" s="1"/>
      <c r="D201" s="1"/>
      <c r="E201" s="4"/>
      <c r="G201" s="1"/>
      <c r="H201" s="1"/>
      <c r="I201" s="1"/>
      <c r="J201" s="68"/>
      <c r="K201" s="86"/>
      <c r="L201" s="59"/>
      <c r="M201" s="59"/>
      <c r="N201" s="59"/>
      <c r="O201" s="59"/>
      <c r="P201" s="59"/>
      <c r="R201" s="1"/>
      <c r="W201" s="1"/>
      <c r="X201" s="1"/>
      <c r="Y201" s="1"/>
      <c r="Z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</row>
    <row r="202" spans="1:354" s="70" customFormat="1" x14ac:dyDescent="0.25">
      <c r="A202" s="1"/>
      <c r="B202" s="1"/>
      <c r="C202" s="1"/>
      <c r="D202" s="1"/>
      <c r="E202" s="4"/>
      <c r="G202" s="1"/>
      <c r="H202" s="1"/>
      <c r="I202" s="1"/>
      <c r="J202" s="68"/>
      <c r="K202" s="86"/>
      <c r="L202" s="59"/>
      <c r="M202" s="59"/>
      <c r="N202" s="59"/>
      <c r="O202" s="59"/>
      <c r="P202" s="59"/>
      <c r="R202" s="1"/>
      <c r="W202" s="1"/>
      <c r="X202" s="1"/>
      <c r="Y202" s="1"/>
      <c r="Z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</row>
    <row r="203" spans="1:354" s="70" customFormat="1" x14ac:dyDescent="0.25">
      <c r="A203" s="1"/>
      <c r="B203" s="1"/>
      <c r="C203" s="1"/>
      <c r="D203" s="1"/>
      <c r="E203" s="4"/>
      <c r="G203" s="1"/>
      <c r="H203" s="1"/>
      <c r="I203" s="1"/>
      <c r="J203" s="68"/>
      <c r="K203" s="86"/>
      <c r="L203" s="59"/>
      <c r="M203" s="59"/>
      <c r="N203" s="59"/>
      <c r="O203" s="59"/>
      <c r="P203" s="59"/>
      <c r="R203" s="1"/>
      <c r="W203" s="1"/>
      <c r="X203" s="1"/>
      <c r="Y203" s="1"/>
      <c r="Z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</row>
    <row r="204" spans="1:354" s="70" customFormat="1" x14ac:dyDescent="0.25">
      <c r="A204" s="1"/>
      <c r="B204" s="1"/>
      <c r="C204" s="1"/>
      <c r="D204" s="1"/>
      <c r="E204" s="4"/>
      <c r="G204" s="1"/>
      <c r="H204" s="1"/>
      <c r="I204" s="1"/>
      <c r="J204" s="68"/>
      <c r="K204" s="86"/>
      <c r="L204" s="59"/>
      <c r="M204" s="59"/>
      <c r="N204" s="59"/>
      <c r="O204" s="59"/>
      <c r="P204" s="59"/>
      <c r="R204" s="1"/>
      <c r="W204" s="1"/>
      <c r="X204" s="1"/>
      <c r="Y204" s="1"/>
      <c r="Z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</row>
    <row r="205" spans="1:354" s="70" customFormat="1" x14ac:dyDescent="0.25">
      <c r="A205" s="1"/>
      <c r="B205" s="1"/>
      <c r="C205" s="1"/>
      <c r="D205" s="1"/>
      <c r="E205" s="4"/>
      <c r="G205" s="1"/>
      <c r="H205" s="1"/>
      <c r="I205" s="1"/>
      <c r="J205" s="68"/>
      <c r="K205" s="86"/>
      <c r="L205" s="59"/>
      <c r="M205" s="59"/>
      <c r="N205" s="59"/>
      <c r="O205" s="59"/>
      <c r="P205" s="59"/>
      <c r="R205" s="1"/>
      <c r="W205" s="1"/>
      <c r="X205" s="1"/>
      <c r="Y205" s="1"/>
      <c r="Z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</row>
    <row r="206" spans="1:354" s="70" customFormat="1" x14ac:dyDescent="0.25">
      <c r="A206" s="1"/>
      <c r="B206" s="1"/>
      <c r="C206" s="1"/>
      <c r="D206" s="1"/>
      <c r="E206" s="4"/>
      <c r="G206" s="1"/>
      <c r="H206" s="1"/>
      <c r="I206" s="1"/>
      <c r="J206" s="68"/>
      <c r="K206" s="86"/>
      <c r="L206" s="59"/>
      <c r="M206" s="59"/>
      <c r="N206" s="59"/>
      <c r="O206" s="59"/>
      <c r="P206" s="59"/>
      <c r="R206" s="1"/>
      <c r="W206" s="1"/>
      <c r="X206" s="1"/>
      <c r="Y206" s="1"/>
      <c r="Z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</row>
    <row r="207" spans="1:354" s="70" customFormat="1" x14ac:dyDescent="0.25">
      <c r="A207" s="1"/>
      <c r="B207" s="1"/>
      <c r="C207" s="1"/>
      <c r="D207" s="1"/>
      <c r="E207" s="4"/>
      <c r="G207" s="1"/>
      <c r="H207" s="1"/>
      <c r="I207" s="1"/>
      <c r="J207" s="68"/>
      <c r="K207" s="86"/>
      <c r="L207" s="59"/>
      <c r="M207" s="59"/>
      <c r="N207" s="59"/>
      <c r="O207" s="59"/>
      <c r="P207" s="59"/>
      <c r="R207" s="1"/>
      <c r="W207" s="1"/>
      <c r="X207" s="1"/>
      <c r="Y207" s="1"/>
      <c r="Z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</row>
    <row r="208" spans="1:354" s="70" customFormat="1" x14ac:dyDescent="0.25">
      <c r="A208" s="1"/>
      <c r="B208" s="1"/>
      <c r="C208" s="1"/>
      <c r="D208" s="1"/>
      <c r="E208" s="4"/>
      <c r="G208" s="1"/>
      <c r="H208" s="1"/>
      <c r="I208" s="1"/>
      <c r="J208" s="68"/>
      <c r="K208" s="86"/>
      <c r="L208" s="59"/>
      <c r="M208" s="59"/>
      <c r="N208" s="59"/>
      <c r="O208" s="59"/>
      <c r="P208" s="59"/>
      <c r="R208" s="1"/>
      <c r="W208" s="1"/>
      <c r="X208" s="1"/>
      <c r="Y208" s="1"/>
      <c r="Z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</row>
    <row r="209" spans="1:354" s="70" customFormat="1" x14ac:dyDescent="0.25">
      <c r="A209" s="1"/>
      <c r="B209" s="1"/>
      <c r="C209" s="1"/>
      <c r="D209" s="1"/>
      <c r="E209" s="4"/>
      <c r="G209" s="1"/>
      <c r="H209" s="1"/>
      <c r="I209" s="1"/>
      <c r="J209" s="68"/>
      <c r="K209" s="86"/>
      <c r="L209" s="59"/>
      <c r="M209" s="59"/>
      <c r="N209" s="59"/>
      <c r="O209" s="59"/>
      <c r="P209" s="59"/>
      <c r="R209" s="1"/>
      <c r="W209" s="1"/>
      <c r="X209" s="1"/>
      <c r="Y209" s="1"/>
      <c r="Z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</row>
    <row r="210" spans="1:354" s="70" customFormat="1" x14ac:dyDescent="0.25">
      <c r="A210" s="1"/>
      <c r="B210" s="1"/>
      <c r="C210" s="1"/>
      <c r="D210" s="1"/>
      <c r="E210" s="4"/>
      <c r="G210" s="1"/>
      <c r="H210" s="1"/>
      <c r="I210" s="1"/>
      <c r="J210" s="68"/>
      <c r="K210" s="86"/>
      <c r="L210" s="59"/>
      <c r="M210" s="59"/>
      <c r="N210" s="59"/>
      <c r="O210" s="59"/>
      <c r="P210" s="59"/>
      <c r="R210" s="1"/>
      <c r="W210" s="1"/>
      <c r="X210" s="1"/>
      <c r="Y210" s="1"/>
      <c r="Z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</row>
    <row r="211" spans="1:354" s="70" customFormat="1" x14ac:dyDescent="0.25">
      <c r="A211" s="1"/>
      <c r="B211" s="1"/>
      <c r="C211" s="1"/>
      <c r="D211" s="1"/>
      <c r="E211" s="4"/>
      <c r="G211" s="1"/>
      <c r="H211" s="1"/>
      <c r="I211" s="1"/>
      <c r="J211" s="68"/>
      <c r="K211" s="86"/>
      <c r="L211" s="59"/>
      <c r="M211" s="59"/>
      <c r="N211" s="59"/>
      <c r="O211" s="59"/>
      <c r="P211" s="59"/>
      <c r="R211" s="1"/>
      <c r="W211" s="1"/>
      <c r="X211" s="1"/>
      <c r="Y211" s="1"/>
      <c r="Z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</row>
    <row r="212" spans="1:354" s="70" customFormat="1" x14ac:dyDescent="0.25">
      <c r="A212" s="1"/>
      <c r="B212" s="1"/>
      <c r="C212" s="1"/>
      <c r="D212" s="1"/>
      <c r="E212" s="4"/>
      <c r="G212" s="1"/>
      <c r="H212" s="1"/>
      <c r="I212" s="1"/>
      <c r="J212" s="68"/>
      <c r="K212" s="86"/>
      <c r="L212" s="59"/>
      <c r="M212" s="59"/>
      <c r="N212" s="59"/>
      <c r="O212" s="59"/>
      <c r="P212" s="59"/>
      <c r="R212" s="1"/>
      <c r="W212" s="1"/>
      <c r="X212" s="1"/>
      <c r="Y212" s="1"/>
      <c r="Z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</row>
    <row r="213" spans="1:354" s="70" customFormat="1" x14ac:dyDescent="0.25">
      <c r="A213" s="1"/>
      <c r="B213" s="1"/>
      <c r="C213" s="1"/>
      <c r="D213" s="1"/>
      <c r="E213" s="4"/>
      <c r="G213" s="1"/>
      <c r="H213" s="1"/>
      <c r="I213" s="1"/>
      <c r="J213" s="68"/>
      <c r="K213" s="86"/>
      <c r="L213" s="59"/>
      <c r="M213" s="59"/>
      <c r="N213" s="59"/>
      <c r="O213" s="59"/>
      <c r="P213" s="59"/>
      <c r="R213" s="1"/>
      <c r="W213" s="1"/>
      <c r="X213" s="1"/>
      <c r="Y213" s="1"/>
      <c r="Z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</row>
    <row r="214" spans="1:354" s="70" customFormat="1" x14ac:dyDescent="0.25">
      <c r="A214" s="1"/>
      <c r="B214" s="1"/>
      <c r="C214" s="1"/>
      <c r="D214" s="1"/>
      <c r="E214" s="4"/>
      <c r="G214" s="1"/>
      <c r="H214" s="1"/>
      <c r="I214" s="1"/>
      <c r="J214" s="68"/>
      <c r="K214" s="86"/>
      <c r="L214" s="59"/>
      <c r="M214" s="59"/>
      <c r="N214" s="59"/>
      <c r="O214" s="59"/>
      <c r="P214" s="59"/>
      <c r="R214" s="1"/>
      <c r="W214" s="1"/>
      <c r="X214" s="1"/>
      <c r="Y214" s="1"/>
      <c r="Z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</row>
    <row r="215" spans="1:354" s="70" customFormat="1" x14ac:dyDescent="0.25">
      <c r="A215" s="1"/>
      <c r="B215" s="1"/>
      <c r="C215" s="1"/>
      <c r="D215" s="1"/>
      <c r="E215" s="4"/>
      <c r="G215" s="1"/>
      <c r="H215" s="1"/>
      <c r="I215" s="1"/>
      <c r="J215" s="68"/>
      <c r="K215" s="86"/>
      <c r="L215" s="59"/>
      <c r="M215" s="59"/>
      <c r="N215" s="59"/>
      <c r="O215" s="59"/>
      <c r="P215" s="59"/>
      <c r="R215" s="1"/>
      <c r="W215" s="1"/>
      <c r="X215" s="1"/>
      <c r="Y215" s="1"/>
      <c r="Z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</row>
    <row r="216" spans="1:354" s="70" customFormat="1" x14ac:dyDescent="0.25">
      <c r="A216" s="1"/>
      <c r="B216" s="1"/>
      <c r="C216" s="1"/>
      <c r="D216" s="1"/>
      <c r="E216" s="4"/>
      <c r="G216" s="1"/>
      <c r="H216" s="1"/>
      <c r="I216" s="1"/>
      <c r="J216" s="68"/>
      <c r="K216" s="86"/>
      <c r="L216" s="59"/>
      <c r="M216" s="59"/>
      <c r="N216" s="59"/>
      <c r="O216" s="59"/>
      <c r="P216" s="59"/>
      <c r="R216" s="1"/>
      <c r="W216" s="1"/>
      <c r="X216" s="1"/>
      <c r="Y216" s="1"/>
      <c r="Z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</row>
    <row r="217" spans="1:354" s="70" customFormat="1" x14ac:dyDescent="0.25">
      <c r="A217" s="1"/>
      <c r="B217" s="1"/>
      <c r="C217" s="1"/>
      <c r="D217" s="1"/>
      <c r="E217" s="4"/>
      <c r="G217" s="1"/>
      <c r="H217" s="1"/>
      <c r="I217" s="1"/>
      <c r="J217" s="68"/>
      <c r="K217" s="86"/>
      <c r="L217" s="59"/>
      <c r="M217" s="59"/>
      <c r="N217" s="59"/>
      <c r="O217" s="59"/>
      <c r="P217" s="59"/>
      <c r="R217" s="1"/>
      <c r="W217" s="1"/>
      <c r="X217" s="1"/>
      <c r="Y217" s="1"/>
      <c r="Z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</row>
    <row r="218" spans="1:354" s="70" customFormat="1" x14ac:dyDescent="0.25">
      <c r="A218" s="1"/>
      <c r="B218" s="1"/>
      <c r="C218" s="1"/>
      <c r="D218" s="1"/>
      <c r="E218" s="4"/>
      <c r="G218" s="1"/>
      <c r="H218" s="1"/>
      <c r="I218" s="1"/>
      <c r="J218" s="68"/>
      <c r="K218" s="86"/>
      <c r="L218" s="59"/>
      <c r="M218" s="59"/>
      <c r="N218" s="59"/>
      <c r="O218" s="59"/>
      <c r="P218" s="59"/>
      <c r="R218" s="1"/>
      <c r="W218" s="1"/>
      <c r="X218" s="1"/>
      <c r="Y218" s="1"/>
      <c r="Z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</row>
    <row r="219" spans="1:354" s="70" customFormat="1" x14ac:dyDescent="0.25">
      <c r="A219" s="1"/>
      <c r="B219" s="1"/>
      <c r="C219" s="1"/>
      <c r="D219" s="1"/>
      <c r="E219" s="4"/>
      <c r="G219" s="1"/>
      <c r="H219" s="1"/>
      <c r="I219" s="1"/>
      <c r="J219" s="68"/>
      <c r="K219" s="86"/>
      <c r="L219" s="59"/>
      <c r="M219" s="59"/>
      <c r="N219" s="59"/>
      <c r="O219" s="59"/>
      <c r="P219" s="59"/>
      <c r="R219" s="1"/>
      <c r="W219" s="1"/>
      <c r="X219" s="1"/>
      <c r="Y219" s="1"/>
      <c r="Z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</row>
    <row r="220" spans="1:354" s="70" customFormat="1" x14ac:dyDescent="0.25">
      <c r="A220" s="1"/>
      <c r="B220" s="1"/>
      <c r="C220" s="1"/>
      <c r="D220" s="1"/>
      <c r="E220" s="4"/>
      <c r="G220" s="1"/>
      <c r="H220" s="1"/>
      <c r="I220" s="1"/>
      <c r="J220" s="68"/>
      <c r="K220" s="86"/>
      <c r="L220" s="59"/>
      <c r="M220" s="59"/>
      <c r="N220" s="59"/>
      <c r="O220" s="59"/>
      <c r="P220" s="59"/>
      <c r="R220" s="1"/>
      <c r="W220" s="1"/>
      <c r="X220" s="1"/>
      <c r="Y220" s="1"/>
      <c r="Z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</row>
    <row r="221" spans="1:354" s="70" customFormat="1" x14ac:dyDescent="0.25">
      <c r="A221" s="1"/>
      <c r="B221" s="1"/>
      <c r="C221" s="1"/>
      <c r="D221" s="1"/>
      <c r="E221" s="4"/>
      <c r="G221" s="1"/>
      <c r="H221" s="1"/>
      <c r="I221" s="1"/>
      <c r="J221" s="68"/>
      <c r="K221" s="86"/>
      <c r="L221" s="59"/>
      <c r="M221" s="59"/>
      <c r="N221" s="59"/>
      <c r="O221" s="59"/>
      <c r="P221" s="59"/>
      <c r="R221" s="1"/>
      <c r="W221" s="1"/>
      <c r="X221" s="1"/>
      <c r="Y221" s="1"/>
      <c r="Z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</row>
    <row r="222" spans="1:354" s="70" customFormat="1" x14ac:dyDescent="0.25">
      <c r="A222" s="1"/>
      <c r="B222" s="1"/>
      <c r="C222" s="1"/>
      <c r="D222" s="1"/>
      <c r="E222" s="4"/>
      <c r="G222" s="1"/>
      <c r="H222" s="1"/>
      <c r="I222" s="1"/>
      <c r="J222" s="68"/>
      <c r="K222" s="86"/>
      <c r="L222" s="59"/>
      <c r="M222" s="59"/>
      <c r="N222" s="59"/>
      <c r="O222" s="59"/>
      <c r="P222" s="59"/>
      <c r="R222" s="1"/>
      <c r="W222" s="1"/>
      <c r="X222" s="1"/>
      <c r="Y222" s="1"/>
      <c r="Z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</row>
    <row r="223" spans="1:354" s="70" customFormat="1" x14ac:dyDescent="0.25">
      <c r="A223" s="1"/>
      <c r="B223" s="1"/>
      <c r="C223" s="1"/>
      <c r="D223" s="1"/>
      <c r="E223" s="4"/>
      <c r="G223" s="1"/>
      <c r="H223" s="1"/>
      <c r="I223" s="1"/>
      <c r="J223" s="68"/>
      <c r="K223" s="86"/>
      <c r="L223" s="59"/>
      <c r="M223" s="59"/>
      <c r="N223" s="59"/>
      <c r="O223" s="59"/>
      <c r="P223" s="59"/>
      <c r="R223" s="1"/>
      <c r="W223" s="1"/>
      <c r="X223" s="1"/>
      <c r="Y223" s="1"/>
      <c r="Z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</row>
    <row r="224" spans="1:354" s="70" customFormat="1" x14ac:dyDescent="0.25">
      <c r="A224" s="1"/>
      <c r="B224" s="1"/>
      <c r="C224" s="1"/>
      <c r="D224" s="1"/>
      <c r="E224" s="4"/>
      <c r="G224" s="1"/>
      <c r="H224" s="1"/>
      <c r="I224" s="1"/>
      <c r="J224" s="68"/>
      <c r="K224" s="86"/>
      <c r="L224" s="59"/>
      <c r="M224" s="59"/>
      <c r="N224" s="59"/>
      <c r="O224" s="59"/>
      <c r="P224" s="59"/>
      <c r="R224" s="1"/>
      <c r="W224" s="1"/>
      <c r="X224" s="1"/>
      <c r="Y224" s="1"/>
      <c r="Z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</row>
    <row r="225" spans="1:354" s="70" customFormat="1" x14ac:dyDescent="0.25">
      <c r="A225" s="1"/>
      <c r="B225" s="1"/>
      <c r="C225" s="1"/>
      <c r="D225" s="1"/>
      <c r="E225" s="4"/>
      <c r="G225" s="1"/>
      <c r="H225" s="1"/>
      <c r="I225" s="1"/>
      <c r="J225" s="68"/>
      <c r="K225" s="86"/>
      <c r="L225" s="59"/>
      <c r="M225" s="59"/>
      <c r="N225" s="59"/>
      <c r="O225" s="59"/>
      <c r="P225" s="59"/>
      <c r="R225" s="1"/>
      <c r="W225" s="1"/>
      <c r="X225" s="1"/>
      <c r="Y225" s="1"/>
      <c r="Z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</row>
    <row r="226" spans="1:354" s="70" customFormat="1" x14ac:dyDescent="0.25">
      <c r="A226" s="1"/>
      <c r="B226" s="1"/>
      <c r="C226" s="1"/>
      <c r="D226" s="1"/>
      <c r="E226" s="4"/>
      <c r="G226" s="1"/>
      <c r="H226" s="1"/>
      <c r="I226" s="1"/>
      <c r="J226" s="68"/>
      <c r="K226" s="86"/>
      <c r="L226" s="59"/>
      <c r="M226" s="59"/>
      <c r="N226" s="59"/>
      <c r="O226" s="59"/>
      <c r="P226" s="59"/>
      <c r="R226" s="1"/>
      <c r="W226" s="1"/>
      <c r="X226" s="1"/>
      <c r="Y226" s="1"/>
      <c r="Z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</row>
    <row r="227" spans="1:354" s="70" customFormat="1" x14ac:dyDescent="0.25">
      <c r="A227" s="1"/>
      <c r="B227" s="1"/>
      <c r="C227" s="1"/>
      <c r="D227" s="1"/>
      <c r="E227" s="4"/>
      <c r="G227" s="1"/>
      <c r="H227" s="1"/>
      <c r="I227" s="1"/>
      <c r="J227" s="68"/>
      <c r="K227" s="86"/>
      <c r="L227" s="59"/>
      <c r="M227" s="59"/>
      <c r="N227" s="59"/>
      <c r="O227" s="59"/>
      <c r="P227" s="59"/>
      <c r="R227" s="1"/>
      <c r="W227" s="1"/>
      <c r="X227" s="1"/>
      <c r="Y227" s="1"/>
      <c r="Z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</row>
    <row r="228" spans="1:354" s="70" customFormat="1" x14ac:dyDescent="0.25">
      <c r="A228" s="1"/>
      <c r="B228" s="1"/>
      <c r="C228" s="1"/>
      <c r="D228" s="1"/>
      <c r="E228" s="4"/>
      <c r="G228" s="1"/>
      <c r="H228" s="1"/>
      <c r="I228" s="1"/>
      <c r="J228" s="68"/>
      <c r="K228" s="86"/>
      <c r="L228" s="59"/>
      <c r="M228" s="59"/>
      <c r="N228" s="59"/>
      <c r="O228" s="59"/>
      <c r="P228" s="59"/>
      <c r="R228" s="1"/>
      <c r="W228" s="1"/>
      <c r="X228" s="1"/>
      <c r="Y228" s="1"/>
      <c r="Z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</row>
    <row r="229" spans="1:354" s="70" customFormat="1" x14ac:dyDescent="0.25">
      <c r="A229" s="1"/>
      <c r="B229" s="1"/>
      <c r="C229" s="1"/>
      <c r="D229" s="1"/>
      <c r="E229" s="4"/>
      <c r="G229" s="1"/>
      <c r="H229" s="1"/>
      <c r="I229" s="1"/>
      <c r="J229" s="68"/>
      <c r="K229" s="86"/>
      <c r="L229" s="59"/>
      <c r="M229" s="59"/>
      <c r="N229" s="59"/>
      <c r="O229" s="59"/>
      <c r="P229" s="59"/>
      <c r="R229" s="1"/>
      <c r="W229" s="1"/>
      <c r="X229" s="1"/>
      <c r="Y229" s="1"/>
      <c r="Z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</row>
    <row r="230" spans="1:354" s="70" customFormat="1" x14ac:dyDescent="0.25">
      <c r="A230" s="1"/>
      <c r="B230" s="1"/>
      <c r="C230" s="1"/>
      <c r="D230" s="1"/>
      <c r="E230" s="4"/>
      <c r="G230" s="1"/>
      <c r="H230" s="1"/>
      <c r="I230" s="1"/>
      <c r="J230" s="68"/>
      <c r="K230" s="86"/>
      <c r="L230" s="59"/>
      <c r="M230" s="59"/>
      <c r="N230" s="59"/>
      <c r="O230" s="59"/>
      <c r="P230" s="59"/>
      <c r="R230" s="1"/>
      <c r="W230" s="1"/>
      <c r="X230" s="1"/>
      <c r="Y230" s="1"/>
      <c r="Z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</row>
    <row r="231" spans="1:354" s="70" customFormat="1" x14ac:dyDescent="0.25">
      <c r="A231" s="1"/>
      <c r="B231" s="1"/>
      <c r="C231" s="1"/>
      <c r="D231" s="1"/>
      <c r="E231" s="4"/>
      <c r="G231" s="1"/>
      <c r="H231" s="1"/>
      <c r="I231" s="1"/>
      <c r="J231" s="68"/>
      <c r="K231" s="86"/>
      <c r="L231" s="59"/>
      <c r="M231" s="59"/>
      <c r="N231" s="59"/>
      <c r="O231" s="59"/>
      <c r="P231" s="59"/>
      <c r="R231" s="1"/>
      <c r="W231" s="1"/>
      <c r="X231" s="1"/>
      <c r="Y231" s="1"/>
      <c r="Z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</row>
    <row r="232" spans="1:354" s="70" customFormat="1" x14ac:dyDescent="0.25">
      <c r="A232" s="1"/>
      <c r="B232" s="1"/>
      <c r="C232" s="1"/>
      <c r="D232" s="1"/>
      <c r="E232" s="4"/>
      <c r="G232" s="1"/>
      <c r="H232" s="1"/>
      <c r="I232" s="1"/>
      <c r="J232" s="68"/>
      <c r="K232" s="86"/>
      <c r="L232" s="59"/>
      <c r="M232" s="59"/>
      <c r="N232" s="59"/>
      <c r="O232" s="59"/>
      <c r="P232" s="59"/>
      <c r="R232" s="1"/>
      <c r="W232" s="1"/>
      <c r="X232" s="1"/>
      <c r="Y232" s="1"/>
      <c r="Z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</row>
    <row r="233" spans="1:354" s="70" customFormat="1" x14ac:dyDescent="0.25">
      <c r="A233" s="1"/>
      <c r="B233" s="1"/>
      <c r="C233" s="1"/>
      <c r="D233" s="1"/>
      <c r="E233" s="4"/>
      <c r="G233" s="1"/>
      <c r="H233" s="1"/>
      <c r="I233" s="1"/>
      <c r="J233" s="68"/>
      <c r="K233" s="86"/>
      <c r="L233" s="59"/>
      <c r="M233" s="59"/>
      <c r="N233" s="59"/>
      <c r="O233" s="59"/>
      <c r="P233" s="59"/>
      <c r="R233" s="1"/>
      <c r="W233" s="1"/>
      <c r="X233" s="1"/>
      <c r="Y233" s="1"/>
      <c r="Z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</row>
    <row r="234" spans="1:354" s="70" customFormat="1" x14ac:dyDescent="0.25">
      <c r="A234" s="1"/>
      <c r="B234" s="1"/>
      <c r="C234" s="1"/>
      <c r="D234" s="1"/>
      <c r="E234" s="4"/>
      <c r="G234" s="1"/>
      <c r="H234" s="1"/>
      <c r="I234" s="1"/>
      <c r="J234" s="68"/>
      <c r="K234" s="86"/>
      <c r="L234" s="59"/>
      <c r="M234" s="59"/>
      <c r="N234" s="59"/>
      <c r="O234" s="59"/>
      <c r="P234" s="59"/>
      <c r="R234" s="1"/>
      <c r="W234" s="1"/>
      <c r="X234" s="1"/>
      <c r="Y234" s="1"/>
      <c r="Z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</row>
    <row r="235" spans="1:354" s="70" customFormat="1" x14ac:dyDescent="0.25">
      <c r="A235" s="1"/>
      <c r="B235" s="1"/>
      <c r="C235" s="1"/>
      <c r="D235" s="1"/>
      <c r="E235" s="4"/>
      <c r="G235" s="1"/>
      <c r="H235" s="1"/>
      <c r="I235" s="1"/>
      <c r="J235" s="68"/>
      <c r="K235" s="86"/>
      <c r="L235" s="59"/>
      <c r="M235" s="59"/>
      <c r="N235" s="59"/>
      <c r="O235" s="59"/>
      <c r="P235" s="59"/>
      <c r="R235" s="1"/>
      <c r="W235" s="1"/>
      <c r="X235" s="1"/>
      <c r="Y235" s="1"/>
      <c r="Z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</row>
    <row r="236" spans="1:354" s="70" customFormat="1" x14ac:dyDescent="0.25">
      <c r="A236" s="1"/>
      <c r="B236" s="1"/>
      <c r="C236" s="1"/>
      <c r="D236" s="1"/>
      <c r="E236" s="4"/>
      <c r="G236" s="1"/>
      <c r="H236" s="1"/>
      <c r="I236" s="1"/>
      <c r="J236" s="68"/>
      <c r="K236" s="86"/>
      <c r="L236" s="59"/>
      <c r="M236" s="59"/>
      <c r="N236" s="59"/>
      <c r="O236" s="59"/>
      <c r="P236" s="59"/>
      <c r="R236" s="1"/>
      <c r="W236" s="1"/>
      <c r="X236" s="1"/>
      <c r="Y236" s="1"/>
      <c r="Z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</row>
    <row r="237" spans="1:354" s="70" customFormat="1" x14ac:dyDescent="0.25">
      <c r="A237" s="1"/>
      <c r="B237" s="1"/>
      <c r="C237" s="1"/>
      <c r="D237" s="1"/>
      <c r="E237" s="4"/>
      <c r="G237" s="1"/>
      <c r="H237" s="1"/>
      <c r="I237" s="1"/>
      <c r="J237" s="68"/>
      <c r="K237" s="86"/>
      <c r="L237" s="59"/>
      <c r="M237" s="59"/>
      <c r="N237" s="59"/>
      <c r="O237" s="59"/>
      <c r="P237" s="59"/>
      <c r="R237" s="1"/>
      <c r="W237" s="1"/>
      <c r="X237" s="1"/>
      <c r="Y237" s="1"/>
      <c r="Z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</row>
    <row r="238" spans="1:354" s="70" customFormat="1" x14ac:dyDescent="0.25">
      <c r="A238" s="1"/>
      <c r="B238" s="1"/>
      <c r="C238" s="1"/>
      <c r="D238" s="1"/>
      <c r="E238" s="4"/>
      <c r="G238" s="1"/>
      <c r="H238" s="1"/>
      <c r="I238" s="1"/>
      <c r="J238" s="68"/>
      <c r="K238" s="86"/>
      <c r="L238" s="59"/>
      <c r="M238" s="59"/>
      <c r="N238" s="59"/>
      <c r="O238" s="59"/>
      <c r="P238" s="59"/>
      <c r="R238" s="1"/>
      <c r="W238" s="1"/>
      <c r="X238" s="1"/>
      <c r="Y238" s="1"/>
      <c r="Z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</row>
    <row r="239" spans="1:354" s="70" customFormat="1" x14ac:dyDescent="0.25">
      <c r="A239" s="1"/>
      <c r="B239" s="1"/>
      <c r="C239" s="1"/>
      <c r="D239" s="1"/>
      <c r="E239" s="4"/>
      <c r="G239" s="1"/>
      <c r="H239" s="1"/>
      <c r="I239" s="1"/>
      <c r="J239" s="68"/>
      <c r="K239" s="86"/>
      <c r="L239" s="59"/>
      <c r="M239" s="59"/>
      <c r="N239" s="59"/>
      <c r="O239" s="59"/>
      <c r="P239" s="59"/>
      <c r="R239" s="1"/>
      <c r="W239" s="1"/>
      <c r="X239" s="1"/>
      <c r="Y239" s="1"/>
      <c r="Z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</row>
    <row r="240" spans="1:354" s="70" customFormat="1" x14ac:dyDescent="0.25">
      <c r="A240" s="1"/>
      <c r="B240" s="1"/>
      <c r="C240" s="1"/>
      <c r="D240" s="1"/>
      <c r="E240" s="4"/>
      <c r="G240" s="1"/>
      <c r="H240" s="1"/>
      <c r="I240" s="1"/>
      <c r="J240" s="68"/>
      <c r="K240" s="86"/>
      <c r="L240" s="59"/>
      <c r="M240" s="59"/>
      <c r="N240" s="59"/>
      <c r="O240" s="59"/>
      <c r="P240" s="59"/>
      <c r="R240" s="1"/>
      <c r="W240" s="1"/>
      <c r="X240" s="1"/>
      <c r="Y240" s="1"/>
      <c r="Z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</row>
    <row r="241" spans="1:354" s="70" customFormat="1" x14ac:dyDescent="0.25">
      <c r="A241" s="1"/>
      <c r="B241" s="1"/>
      <c r="C241" s="1"/>
      <c r="D241" s="1"/>
      <c r="E241" s="4"/>
      <c r="G241" s="1"/>
      <c r="H241" s="1"/>
      <c r="I241" s="1"/>
      <c r="J241" s="68"/>
      <c r="K241" s="86"/>
      <c r="L241" s="59"/>
      <c r="M241" s="59"/>
      <c r="N241" s="59"/>
      <c r="O241" s="59"/>
      <c r="P241" s="59"/>
      <c r="R241" s="1"/>
      <c r="W241" s="1"/>
      <c r="X241" s="1"/>
      <c r="Y241" s="1"/>
      <c r="Z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</row>
    <row r="242" spans="1:354" s="70" customFormat="1" x14ac:dyDescent="0.25">
      <c r="A242" s="1"/>
      <c r="B242" s="1"/>
      <c r="C242" s="1"/>
      <c r="D242" s="1"/>
      <c r="E242" s="4"/>
      <c r="G242" s="1"/>
      <c r="H242" s="1"/>
      <c r="I242" s="1"/>
      <c r="J242" s="68"/>
      <c r="K242" s="86"/>
      <c r="L242" s="59"/>
      <c r="M242" s="59"/>
      <c r="N242" s="59"/>
      <c r="O242" s="59"/>
      <c r="P242" s="59"/>
      <c r="R242" s="1"/>
      <c r="W242" s="1"/>
      <c r="X242" s="1"/>
      <c r="Y242" s="1"/>
      <c r="Z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</row>
    <row r="243" spans="1:354" s="70" customFormat="1" x14ac:dyDescent="0.25">
      <c r="A243" s="1"/>
      <c r="B243" s="1"/>
      <c r="C243" s="1"/>
      <c r="D243" s="1"/>
      <c r="E243" s="4"/>
      <c r="G243" s="1"/>
      <c r="H243" s="1"/>
      <c r="I243" s="1"/>
      <c r="J243" s="68"/>
      <c r="K243" s="86"/>
      <c r="L243" s="59"/>
      <c r="M243" s="59"/>
      <c r="N243" s="59"/>
      <c r="O243" s="59"/>
      <c r="P243" s="59"/>
      <c r="R243" s="1"/>
      <c r="W243" s="1"/>
      <c r="X243" s="1"/>
      <c r="Y243" s="1"/>
      <c r="Z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</row>
    <row r="244" spans="1:354" s="70" customFormat="1" x14ac:dyDescent="0.25">
      <c r="A244" s="1"/>
      <c r="B244" s="1"/>
      <c r="C244" s="1"/>
      <c r="D244" s="1"/>
      <c r="E244" s="4"/>
      <c r="G244" s="1"/>
      <c r="H244" s="1"/>
      <c r="I244" s="1"/>
      <c r="J244" s="68"/>
      <c r="K244" s="86"/>
      <c r="L244" s="59"/>
      <c r="M244" s="59"/>
      <c r="N244" s="59"/>
      <c r="O244" s="59"/>
      <c r="P244" s="59"/>
      <c r="R244" s="1"/>
      <c r="W244" s="1"/>
      <c r="X244" s="1"/>
      <c r="Y244" s="1"/>
      <c r="Z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</row>
    <row r="245" spans="1:354" s="70" customFormat="1" x14ac:dyDescent="0.25">
      <c r="A245" s="1"/>
      <c r="B245" s="1"/>
      <c r="C245" s="1"/>
      <c r="D245" s="1"/>
      <c r="E245" s="4"/>
      <c r="G245" s="1"/>
      <c r="H245" s="1"/>
      <c r="I245" s="1"/>
      <c r="J245" s="68"/>
      <c r="K245" s="86"/>
      <c r="L245" s="59"/>
      <c r="M245" s="59"/>
      <c r="N245" s="59"/>
      <c r="O245" s="59"/>
      <c r="P245" s="59"/>
      <c r="R245" s="1"/>
      <c r="W245" s="1"/>
      <c r="X245" s="1"/>
      <c r="Y245" s="1"/>
      <c r="Z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</row>
    <row r="246" spans="1:354" s="70" customFormat="1" x14ac:dyDescent="0.25">
      <c r="A246" s="1"/>
      <c r="B246" s="1"/>
      <c r="C246" s="1"/>
      <c r="D246" s="1"/>
      <c r="E246" s="4"/>
      <c r="G246" s="1"/>
      <c r="H246" s="1"/>
      <c r="I246" s="1"/>
      <c r="J246" s="68"/>
      <c r="K246" s="86"/>
      <c r="L246" s="59"/>
      <c r="M246" s="59"/>
      <c r="N246" s="59"/>
      <c r="O246" s="59"/>
      <c r="P246" s="59"/>
      <c r="R246" s="1"/>
      <c r="W246" s="1"/>
      <c r="X246" s="1"/>
      <c r="Y246" s="1"/>
      <c r="Z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</row>
    <row r="247" spans="1:354" s="70" customFormat="1" x14ac:dyDescent="0.25">
      <c r="A247" s="1"/>
      <c r="B247" s="1"/>
      <c r="C247" s="1"/>
      <c r="D247" s="1"/>
      <c r="E247" s="4"/>
      <c r="G247" s="1"/>
      <c r="H247" s="1"/>
      <c r="I247" s="1"/>
      <c r="J247" s="68"/>
      <c r="K247" s="86"/>
      <c r="L247" s="59"/>
      <c r="M247" s="59"/>
      <c r="N247" s="59"/>
      <c r="O247" s="59"/>
      <c r="P247" s="59"/>
      <c r="R247" s="1"/>
      <c r="W247" s="1"/>
      <c r="X247" s="1"/>
      <c r="Y247" s="1"/>
      <c r="Z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</row>
    <row r="248" spans="1:354" s="70" customFormat="1" x14ac:dyDescent="0.25">
      <c r="A248" s="1"/>
      <c r="B248" s="1"/>
      <c r="C248" s="1"/>
      <c r="D248" s="1"/>
      <c r="E248" s="4"/>
      <c r="G248" s="1"/>
      <c r="H248" s="1"/>
      <c r="I248" s="1"/>
      <c r="J248" s="68"/>
      <c r="K248" s="86"/>
      <c r="L248" s="59"/>
      <c r="M248" s="59"/>
      <c r="N248" s="59"/>
      <c r="O248" s="59"/>
      <c r="P248" s="59"/>
      <c r="R248" s="1"/>
      <c r="W248" s="1"/>
      <c r="X248" s="1"/>
      <c r="Y248" s="1"/>
      <c r="Z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</row>
    <row r="249" spans="1:354" s="70" customFormat="1" x14ac:dyDescent="0.25">
      <c r="A249" s="1"/>
      <c r="B249" s="1"/>
      <c r="C249" s="1"/>
      <c r="D249" s="1"/>
      <c r="E249" s="4"/>
      <c r="G249" s="1"/>
      <c r="H249" s="1"/>
      <c r="I249" s="1"/>
      <c r="J249" s="68"/>
      <c r="K249" s="86"/>
      <c r="L249" s="59"/>
      <c r="M249" s="59"/>
      <c r="N249" s="59"/>
      <c r="O249" s="59"/>
      <c r="P249" s="59"/>
      <c r="R249" s="1"/>
      <c r="W249" s="1"/>
      <c r="X249" s="1"/>
      <c r="Y249" s="1"/>
      <c r="Z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</row>
    <row r="250" spans="1:354" s="70" customFormat="1" x14ac:dyDescent="0.25">
      <c r="A250" s="1"/>
      <c r="B250" s="1"/>
      <c r="C250" s="1"/>
      <c r="D250" s="1"/>
      <c r="E250" s="4"/>
      <c r="G250" s="1"/>
      <c r="H250" s="1"/>
      <c r="I250" s="1"/>
      <c r="J250" s="68"/>
      <c r="K250" s="86"/>
      <c r="L250" s="59"/>
      <c r="M250" s="59"/>
      <c r="N250" s="59"/>
      <c r="O250" s="59"/>
      <c r="P250" s="59"/>
      <c r="R250" s="1"/>
      <c r="W250" s="1"/>
      <c r="X250" s="1"/>
      <c r="Y250" s="1"/>
      <c r="Z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</row>
    <row r="251" spans="1:354" s="70" customFormat="1" x14ac:dyDescent="0.25">
      <c r="A251" s="1"/>
      <c r="B251" s="1"/>
      <c r="C251" s="1"/>
      <c r="D251" s="1"/>
      <c r="E251" s="4"/>
      <c r="G251" s="1"/>
      <c r="H251" s="1"/>
      <c r="I251" s="1"/>
      <c r="J251" s="68"/>
      <c r="K251" s="86"/>
      <c r="L251" s="59"/>
      <c r="M251" s="59"/>
      <c r="N251" s="59"/>
      <c r="O251" s="59"/>
      <c r="P251" s="59"/>
      <c r="R251" s="1"/>
      <c r="W251" s="1"/>
      <c r="X251" s="1"/>
      <c r="Y251" s="1"/>
      <c r="Z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</row>
    <row r="252" spans="1:354" s="70" customFormat="1" x14ac:dyDescent="0.25">
      <c r="A252" s="1"/>
      <c r="B252" s="1"/>
      <c r="C252" s="1"/>
      <c r="D252" s="1"/>
      <c r="E252" s="4"/>
      <c r="G252" s="1"/>
      <c r="H252" s="1"/>
      <c r="I252" s="1"/>
      <c r="J252" s="68"/>
      <c r="K252" s="86"/>
      <c r="L252" s="59"/>
      <c r="M252" s="59"/>
      <c r="N252" s="59"/>
      <c r="O252" s="59"/>
      <c r="P252" s="59"/>
      <c r="R252" s="1"/>
      <c r="W252" s="1"/>
      <c r="X252" s="1"/>
      <c r="Y252" s="1"/>
      <c r="Z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</row>
    <row r="253" spans="1:354" s="70" customFormat="1" x14ac:dyDescent="0.25">
      <c r="A253" s="1"/>
      <c r="B253" s="1"/>
      <c r="C253" s="1"/>
      <c r="D253" s="1"/>
      <c r="E253" s="4"/>
      <c r="G253" s="1"/>
      <c r="H253" s="1"/>
      <c r="I253" s="1"/>
      <c r="J253" s="68"/>
      <c r="K253" s="86"/>
      <c r="L253" s="59"/>
      <c r="M253" s="59"/>
      <c r="N253" s="59"/>
      <c r="O253" s="59"/>
      <c r="P253" s="59"/>
      <c r="R253" s="1"/>
      <c r="W253" s="1"/>
      <c r="X253" s="1"/>
      <c r="Y253" s="1"/>
      <c r="Z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</row>
    <row r="254" spans="1:354" s="70" customFormat="1" x14ac:dyDescent="0.25">
      <c r="A254" s="1"/>
      <c r="B254" s="1"/>
      <c r="C254" s="1"/>
      <c r="D254" s="1"/>
      <c r="E254" s="4"/>
      <c r="G254" s="1"/>
      <c r="H254" s="1"/>
      <c r="I254" s="1"/>
      <c r="J254" s="68"/>
      <c r="K254" s="86"/>
      <c r="L254" s="59"/>
      <c r="M254" s="59"/>
      <c r="N254" s="59"/>
      <c r="O254" s="59"/>
      <c r="P254" s="59"/>
      <c r="R254" s="1"/>
      <c r="W254" s="1"/>
      <c r="X254" s="1"/>
      <c r="Y254" s="1"/>
      <c r="Z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</row>
    <row r="255" spans="1:354" s="70" customFormat="1" x14ac:dyDescent="0.25">
      <c r="A255" s="1"/>
      <c r="B255" s="1"/>
      <c r="C255" s="1"/>
      <c r="D255" s="1"/>
      <c r="E255" s="4"/>
      <c r="G255" s="1"/>
      <c r="H255" s="1"/>
      <c r="I255" s="1"/>
      <c r="J255" s="68"/>
      <c r="K255" s="86"/>
      <c r="L255" s="59"/>
      <c r="M255" s="59"/>
      <c r="N255" s="59"/>
      <c r="O255" s="59"/>
      <c r="P255" s="59"/>
      <c r="R255" s="1"/>
      <c r="W255" s="1"/>
      <c r="X255" s="1"/>
      <c r="Y255" s="1"/>
      <c r="Z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</row>
    <row r="256" spans="1:354" s="70" customFormat="1" x14ac:dyDescent="0.25">
      <c r="A256" s="1"/>
      <c r="B256" s="1"/>
      <c r="C256" s="1"/>
      <c r="D256" s="1"/>
      <c r="E256" s="4"/>
      <c r="G256" s="1"/>
      <c r="H256" s="1"/>
      <c r="I256" s="1"/>
      <c r="J256" s="68"/>
      <c r="K256" s="86"/>
      <c r="L256" s="59"/>
      <c r="M256" s="59"/>
      <c r="N256" s="59"/>
      <c r="O256" s="59"/>
      <c r="P256" s="59"/>
      <c r="R256" s="1"/>
      <c r="W256" s="1"/>
      <c r="X256" s="1"/>
      <c r="Y256" s="1"/>
      <c r="Z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</row>
    <row r="257" spans="1:354" s="70" customFormat="1" x14ac:dyDescent="0.25">
      <c r="A257" s="1"/>
      <c r="B257" s="1"/>
      <c r="C257" s="1"/>
      <c r="D257" s="1"/>
      <c r="E257" s="4"/>
      <c r="G257" s="1"/>
      <c r="H257" s="1"/>
      <c r="I257" s="1"/>
      <c r="J257" s="68"/>
      <c r="K257" s="86"/>
      <c r="L257" s="59"/>
      <c r="M257" s="59"/>
      <c r="N257" s="59"/>
      <c r="O257" s="59"/>
      <c r="P257" s="59"/>
      <c r="R257" s="1"/>
      <c r="W257" s="1"/>
      <c r="X257" s="1"/>
      <c r="Y257" s="1"/>
      <c r="Z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</row>
    <row r="258" spans="1:354" s="70" customFormat="1" x14ac:dyDescent="0.25">
      <c r="A258" s="1"/>
      <c r="B258" s="1"/>
      <c r="C258" s="1"/>
      <c r="D258" s="1"/>
      <c r="E258" s="4"/>
      <c r="G258" s="1"/>
      <c r="H258" s="1"/>
      <c r="I258" s="1"/>
      <c r="J258" s="68"/>
      <c r="K258" s="86"/>
      <c r="L258" s="59"/>
      <c r="M258" s="59"/>
      <c r="N258" s="59"/>
      <c r="O258" s="59"/>
      <c r="P258" s="59"/>
      <c r="R258" s="1"/>
      <c r="W258" s="1"/>
      <c r="X258" s="1"/>
      <c r="Y258" s="1"/>
      <c r="Z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</row>
    <row r="259" spans="1:354" s="70" customFormat="1" x14ac:dyDescent="0.25">
      <c r="A259" s="1"/>
      <c r="B259" s="1"/>
      <c r="C259" s="1"/>
      <c r="D259" s="1"/>
      <c r="E259" s="4"/>
      <c r="G259" s="1"/>
      <c r="H259" s="1"/>
      <c r="I259" s="1"/>
      <c r="J259" s="68"/>
      <c r="K259" s="86"/>
      <c r="L259" s="59"/>
      <c r="M259" s="59"/>
      <c r="N259" s="59"/>
      <c r="O259" s="59"/>
      <c r="P259" s="59"/>
      <c r="R259" s="1"/>
      <c r="W259" s="1"/>
      <c r="X259" s="1"/>
      <c r="Y259" s="1"/>
      <c r="Z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</row>
    <row r="260" spans="1:354" s="70" customFormat="1" x14ac:dyDescent="0.25">
      <c r="A260" s="1"/>
      <c r="B260" s="1"/>
      <c r="C260" s="1"/>
      <c r="D260" s="1"/>
      <c r="E260" s="4"/>
      <c r="G260" s="1"/>
      <c r="H260" s="1"/>
      <c r="I260" s="1"/>
      <c r="J260" s="68"/>
      <c r="K260" s="86"/>
      <c r="L260" s="59"/>
      <c r="M260" s="59"/>
      <c r="N260" s="59"/>
      <c r="O260" s="59"/>
      <c r="P260" s="59"/>
      <c r="R260" s="1"/>
      <c r="W260" s="1"/>
      <c r="X260" s="1"/>
      <c r="Y260" s="1"/>
      <c r="Z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</row>
    <row r="261" spans="1:354" s="70" customFormat="1" x14ac:dyDescent="0.25">
      <c r="A261" s="1"/>
      <c r="B261" s="1"/>
      <c r="C261" s="1"/>
      <c r="D261" s="1"/>
      <c r="E261" s="4"/>
      <c r="G261" s="1"/>
      <c r="H261" s="1"/>
      <c r="I261" s="1"/>
      <c r="J261" s="68"/>
      <c r="K261" s="86"/>
      <c r="L261" s="59"/>
      <c r="M261" s="59"/>
      <c r="N261" s="59"/>
      <c r="O261" s="59"/>
      <c r="P261" s="59"/>
      <c r="R261" s="1"/>
      <c r="W261" s="1"/>
      <c r="X261" s="1"/>
      <c r="Y261" s="1"/>
      <c r="Z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</row>
    <row r="262" spans="1:354" s="70" customFormat="1" x14ac:dyDescent="0.25">
      <c r="A262" s="1"/>
      <c r="B262" s="1"/>
      <c r="C262" s="1"/>
      <c r="D262" s="1"/>
      <c r="E262" s="4"/>
      <c r="G262" s="1"/>
      <c r="H262" s="1"/>
      <c r="I262" s="1"/>
      <c r="J262" s="68"/>
      <c r="K262" s="86"/>
      <c r="L262" s="59"/>
      <c r="M262" s="59"/>
      <c r="N262" s="59"/>
      <c r="O262" s="59"/>
      <c r="P262" s="59"/>
      <c r="R262" s="1"/>
      <c r="W262" s="1"/>
      <c r="X262" s="1"/>
      <c r="Y262" s="1"/>
      <c r="Z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</row>
    <row r="263" spans="1:354" s="70" customFormat="1" x14ac:dyDescent="0.25">
      <c r="A263" s="1"/>
      <c r="B263" s="1"/>
      <c r="C263" s="1"/>
      <c r="D263" s="1"/>
      <c r="E263" s="4"/>
      <c r="G263" s="1"/>
      <c r="H263" s="1"/>
      <c r="I263" s="1"/>
      <c r="J263" s="68"/>
      <c r="K263" s="86"/>
      <c r="L263" s="59"/>
      <c r="M263" s="59"/>
      <c r="N263" s="59"/>
      <c r="O263" s="59"/>
      <c r="P263" s="59"/>
      <c r="R263" s="1"/>
      <c r="W263" s="1"/>
      <c r="X263" s="1"/>
      <c r="Y263" s="1"/>
      <c r="Z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</row>
    <row r="264" spans="1:354" s="70" customFormat="1" x14ac:dyDescent="0.25">
      <c r="A264" s="1"/>
      <c r="B264" s="1"/>
      <c r="C264" s="1"/>
      <c r="D264" s="1"/>
      <c r="E264" s="4"/>
      <c r="G264" s="1"/>
      <c r="H264" s="1"/>
      <c r="I264" s="1"/>
      <c r="J264" s="68"/>
      <c r="K264" s="86"/>
      <c r="L264" s="59"/>
      <c r="M264" s="59"/>
      <c r="N264" s="59"/>
      <c r="O264" s="59"/>
      <c r="P264" s="59"/>
      <c r="R264" s="1"/>
      <c r="W264" s="1"/>
      <c r="X264" s="1"/>
      <c r="Y264" s="1"/>
      <c r="Z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</row>
    <row r="265" spans="1:354" s="70" customFormat="1" x14ac:dyDescent="0.25">
      <c r="A265" s="1"/>
      <c r="B265" s="1"/>
      <c r="C265" s="1"/>
      <c r="D265" s="1"/>
      <c r="E265" s="4"/>
      <c r="G265" s="1"/>
      <c r="H265" s="1"/>
      <c r="I265" s="1"/>
      <c r="J265" s="68"/>
      <c r="K265" s="86"/>
      <c r="L265" s="59"/>
      <c r="M265" s="59"/>
      <c r="N265" s="59"/>
      <c r="O265" s="59"/>
      <c r="P265" s="59"/>
      <c r="R265" s="1"/>
      <c r="W265" s="1"/>
      <c r="X265" s="1"/>
      <c r="Y265" s="1"/>
      <c r="Z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</row>
    <row r="266" spans="1:354" s="70" customFormat="1" x14ac:dyDescent="0.25">
      <c r="A266" s="1"/>
      <c r="B266" s="1"/>
      <c r="C266" s="1"/>
      <c r="D266" s="1"/>
      <c r="E266" s="4"/>
      <c r="G266" s="1"/>
      <c r="H266" s="1"/>
      <c r="I266" s="1"/>
      <c r="J266" s="68"/>
      <c r="K266" s="86"/>
      <c r="L266" s="59"/>
      <c r="M266" s="59"/>
      <c r="N266" s="59"/>
      <c r="O266" s="59"/>
      <c r="P266" s="59"/>
      <c r="R266" s="1"/>
      <c r="W266" s="1"/>
      <c r="X266" s="1"/>
      <c r="Y266" s="1"/>
      <c r="Z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</row>
    <row r="267" spans="1:354" s="70" customFormat="1" x14ac:dyDescent="0.25">
      <c r="A267" s="1"/>
      <c r="B267" s="1"/>
      <c r="C267" s="1"/>
      <c r="D267" s="1"/>
      <c r="E267" s="4"/>
      <c r="G267" s="1"/>
      <c r="H267" s="1"/>
      <c r="I267" s="1"/>
      <c r="J267" s="68"/>
      <c r="K267" s="86"/>
      <c r="L267" s="59"/>
      <c r="M267" s="59"/>
      <c r="N267" s="59"/>
      <c r="O267" s="59"/>
      <c r="P267" s="59"/>
      <c r="R267" s="1"/>
      <c r="W267" s="1"/>
      <c r="X267" s="1"/>
      <c r="Y267" s="1"/>
      <c r="Z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</row>
    <row r="268" spans="1:354" s="70" customFormat="1" x14ac:dyDescent="0.25">
      <c r="A268" s="1"/>
      <c r="B268" s="1"/>
      <c r="C268" s="1"/>
      <c r="D268" s="1"/>
      <c r="E268" s="4"/>
      <c r="G268" s="1"/>
      <c r="H268" s="1"/>
      <c r="I268" s="1"/>
      <c r="J268" s="68"/>
      <c r="K268" s="86"/>
      <c r="L268" s="59"/>
      <c r="M268" s="59"/>
      <c r="N268" s="59"/>
      <c r="O268" s="59"/>
      <c r="P268" s="59"/>
      <c r="R268" s="1"/>
      <c r="W268" s="1"/>
      <c r="X268" s="1"/>
      <c r="Y268" s="1"/>
      <c r="Z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</row>
    <row r="269" spans="1:354" s="70" customFormat="1" x14ac:dyDescent="0.25">
      <c r="A269" s="1"/>
      <c r="B269" s="1"/>
      <c r="C269" s="1"/>
      <c r="D269" s="1"/>
      <c r="E269" s="4"/>
      <c r="G269" s="1"/>
      <c r="H269" s="1"/>
      <c r="I269" s="1"/>
      <c r="J269" s="68"/>
      <c r="K269" s="86"/>
      <c r="L269" s="59"/>
      <c r="M269" s="59"/>
      <c r="N269" s="59"/>
      <c r="O269" s="59"/>
      <c r="P269" s="59"/>
      <c r="R269" s="1"/>
      <c r="W269" s="1"/>
      <c r="X269" s="1"/>
      <c r="Y269" s="1"/>
      <c r="Z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</row>
    <row r="270" spans="1:354" s="70" customFormat="1" x14ac:dyDescent="0.25">
      <c r="A270" s="1"/>
      <c r="B270" s="1"/>
      <c r="C270" s="1"/>
      <c r="D270" s="1"/>
      <c r="E270" s="4"/>
      <c r="G270" s="1"/>
      <c r="H270" s="1"/>
      <c r="I270" s="1"/>
      <c r="J270" s="68"/>
      <c r="K270" s="86"/>
      <c r="L270" s="59"/>
      <c r="M270" s="59"/>
      <c r="N270" s="59"/>
      <c r="O270" s="59"/>
      <c r="P270" s="59"/>
      <c r="R270" s="1"/>
      <c r="W270" s="1"/>
      <c r="X270" s="1"/>
      <c r="Y270" s="1"/>
      <c r="Z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</row>
    <row r="271" spans="1:354" s="70" customFormat="1" x14ac:dyDescent="0.25">
      <c r="A271" s="1"/>
      <c r="B271" s="1"/>
      <c r="C271" s="1"/>
      <c r="D271" s="1"/>
      <c r="E271" s="4"/>
      <c r="G271" s="1"/>
      <c r="H271" s="1"/>
      <c r="I271" s="1"/>
      <c r="J271" s="68"/>
      <c r="K271" s="86"/>
      <c r="L271" s="59"/>
      <c r="M271" s="59"/>
      <c r="N271" s="59"/>
      <c r="O271" s="59"/>
      <c r="P271" s="59"/>
      <c r="R271" s="1"/>
      <c r="W271" s="1"/>
      <c r="X271" s="1"/>
      <c r="Y271" s="1"/>
      <c r="Z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</row>
    <row r="272" spans="1:354" s="70" customFormat="1" x14ac:dyDescent="0.25">
      <c r="A272" s="1"/>
      <c r="B272" s="1"/>
      <c r="C272" s="1"/>
      <c r="D272" s="1"/>
      <c r="E272" s="4"/>
      <c r="G272" s="1"/>
      <c r="H272" s="1"/>
      <c r="I272" s="1"/>
      <c r="J272" s="68"/>
      <c r="K272" s="86"/>
      <c r="L272" s="59"/>
      <c r="M272" s="59"/>
      <c r="N272" s="59"/>
      <c r="O272" s="59"/>
      <c r="P272" s="59"/>
      <c r="R272" s="1"/>
      <c r="W272" s="1"/>
      <c r="X272" s="1"/>
      <c r="Y272" s="1"/>
      <c r="Z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</row>
    <row r="273" spans="1:354" s="70" customFormat="1" x14ac:dyDescent="0.25">
      <c r="A273" s="1"/>
      <c r="B273" s="1"/>
      <c r="C273" s="1"/>
      <c r="D273" s="1"/>
      <c r="E273" s="4"/>
      <c r="G273" s="1"/>
      <c r="H273" s="1"/>
      <c r="I273" s="1"/>
      <c r="J273" s="68"/>
      <c r="K273" s="86"/>
      <c r="L273" s="59"/>
      <c r="M273" s="59"/>
      <c r="N273" s="59"/>
      <c r="O273" s="59"/>
      <c r="P273" s="59"/>
      <c r="R273" s="1"/>
      <c r="W273" s="1"/>
      <c r="X273" s="1"/>
      <c r="Y273" s="1"/>
      <c r="Z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</row>
    <row r="274" spans="1:354" s="70" customFormat="1" x14ac:dyDescent="0.25">
      <c r="A274" s="1"/>
      <c r="B274" s="1"/>
      <c r="C274" s="1"/>
      <c r="D274" s="1"/>
      <c r="E274" s="4"/>
      <c r="G274" s="1"/>
      <c r="H274" s="1"/>
      <c r="I274" s="1"/>
      <c r="J274" s="68"/>
      <c r="K274" s="86"/>
      <c r="L274" s="59"/>
      <c r="M274" s="59"/>
      <c r="N274" s="59"/>
      <c r="O274" s="59"/>
      <c r="P274" s="59"/>
      <c r="R274" s="1"/>
      <c r="W274" s="1"/>
      <c r="X274" s="1"/>
      <c r="Y274" s="1"/>
      <c r="Z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</row>
    <row r="275" spans="1:354" s="70" customFormat="1" x14ac:dyDescent="0.25">
      <c r="A275" s="1"/>
      <c r="B275" s="1"/>
      <c r="C275" s="1"/>
      <c r="D275" s="1"/>
      <c r="E275" s="4"/>
      <c r="G275" s="1"/>
      <c r="H275" s="1"/>
      <c r="I275" s="1"/>
      <c r="J275" s="68"/>
      <c r="K275" s="86"/>
      <c r="L275" s="59"/>
      <c r="M275" s="59"/>
      <c r="N275" s="59"/>
      <c r="O275" s="59"/>
      <c r="P275" s="59"/>
      <c r="R275" s="1"/>
      <c r="W275" s="1"/>
      <c r="X275" s="1"/>
      <c r="Y275" s="1"/>
      <c r="Z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</row>
    <row r="276" spans="1:354" s="70" customFormat="1" x14ac:dyDescent="0.25">
      <c r="A276" s="1"/>
      <c r="B276" s="1"/>
      <c r="C276" s="1"/>
      <c r="D276" s="1"/>
      <c r="E276" s="4"/>
      <c r="G276" s="1"/>
      <c r="H276" s="1"/>
      <c r="I276" s="1"/>
      <c r="J276" s="68"/>
      <c r="K276" s="86"/>
      <c r="L276" s="59"/>
      <c r="M276" s="59"/>
      <c r="N276" s="59"/>
      <c r="O276" s="59"/>
      <c r="P276" s="59"/>
      <c r="R276" s="1"/>
      <c r="W276" s="1"/>
      <c r="X276" s="1"/>
      <c r="Y276" s="1"/>
      <c r="Z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</row>
    <row r="277" spans="1:354" s="70" customFormat="1" x14ac:dyDescent="0.25">
      <c r="A277" s="1"/>
      <c r="B277" s="1"/>
      <c r="C277" s="1"/>
      <c r="D277" s="1"/>
      <c r="E277" s="4"/>
      <c r="G277" s="1"/>
      <c r="H277" s="1"/>
      <c r="I277" s="1"/>
      <c r="J277" s="68"/>
      <c r="K277" s="86"/>
      <c r="L277" s="59"/>
      <c r="M277" s="59"/>
      <c r="N277" s="59"/>
      <c r="O277" s="59"/>
      <c r="P277" s="59"/>
      <c r="R277" s="1"/>
      <c r="W277" s="1"/>
      <c r="X277" s="1"/>
      <c r="Y277" s="1"/>
      <c r="Z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</row>
    <row r="278" spans="1:354" s="70" customFormat="1" x14ac:dyDescent="0.25">
      <c r="A278" s="1"/>
      <c r="B278" s="1"/>
      <c r="C278" s="1"/>
      <c r="D278" s="1"/>
      <c r="E278" s="4"/>
      <c r="G278" s="1"/>
      <c r="H278" s="1"/>
      <c r="I278" s="1"/>
      <c r="J278" s="68"/>
      <c r="K278" s="86"/>
      <c r="L278" s="59"/>
      <c r="M278" s="59"/>
      <c r="N278" s="59"/>
      <c r="O278" s="59"/>
      <c r="P278" s="59"/>
      <c r="R278" s="1"/>
      <c r="W278" s="1"/>
      <c r="X278" s="1"/>
      <c r="Y278" s="1"/>
      <c r="Z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</row>
    <row r="279" spans="1:354" s="70" customFormat="1" x14ac:dyDescent="0.25">
      <c r="A279" s="1"/>
      <c r="B279" s="1"/>
      <c r="C279" s="1"/>
      <c r="D279" s="1"/>
      <c r="E279" s="4"/>
      <c r="G279" s="1"/>
      <c r="H279" s="1"/>
      <c r="I279" s="1"/>
      <c r="J279" s="68"/>
      <c r="K279" s="86"/>
      <c r="L279" s="59"/>
      <c r="M279" s="59"/>
      <c r="N279" s="59"/>
      <c r="O279" s="59"/>
      <c r="P279" s="59"/>
      <c r="R279" s="1"/>
      <c r="W279" s="1"/>
      <c r="X279" s="1"/>
      <c r="Y279" s="1"/>
      <c r="Z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</row>
    <row r="280" spans="1:354" s="70" customFormat="1" x14ac:dyDescent="0.25">
      <c r="A280" s="1"/>
      <c r="B280" s="1"/>
      <c r="C280" s="1"/>
      <c r="D280" s="1"/>
      <c r="E280" s="4"/>
      <c r="G280" s="1"/>
      <c r="H280" s="1"/>
      <c r="I280" s="1"/>
      <c r="J280" s="68"/>
      <c r="K280" s="86"/>
      <c r="L280" s="59"/>
      <c r="M280" s="59"/>
      <c r="N280" s="59"/>
      <c r="O280" s="59"/>
      <c r="P280" s="59"/>
      <c r="R280" s="1"/>
      <c r="W280" s="1"/>
      <c r="X280" s="1"/>
      <c r="Y280" s="1"/>
      <c r="Z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</row>
    <row r="281" spans="1:354" s="70" customFormat="1" x14ac:dyDescent="0.25">
      <c r="A281" s="1"/>
      <c r="B281" s="1"/>
      <c r="C281" s="1"/>
      <c r="D281" s="1"/>
      <c r="E281" s="4"/>
      <c r="G281" s="1"/>
      <c r="H281" s="1"/>
      <c r="I281" s="1"/>
      <c r="J281" s="68"/>
      <c r="K281" s="86"/>
      <c r="L281" s="59"/>
      <c r="M281" s="59"/>
      <c r="N281" s="59"/>
      <c r="O281" s="59"/>
      <c r="P281" s="59"/>
      <c r="R281" s="1"/>
      <c r="W281" s="1"/>
      <c r="X281" s="1"/>
      <c r="Y281" s="1"/>
      <c r="Z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</row>
    <row r="282" spans="1:354" s="70" customFormat="1" x14ac:dyDescent="0.25">
      <c r="A282" s="1"/>
      <c r="B282" s="1"/>
      <c r="C282" s="1"/>
      <c r="D282" s="1"/>
      <c r="E282" s="4"/>
      <c r="G282" s="1"/>
      <c r="H282" s="1"/>
      <c r="I282" s="1"/>
      <c r="J282" s="68"/>
      <c r="K282" s="86"/>
      <c r="L282" s="59"/>
      <c r="M282" s="59"/>
      <c r="N282" s="59"/>
      <c r="O282" s="59"/>
      <c r="P282" s="59"/>
      <c r="R282" s="1"/>
      <c r="W282" s="1"/>
      <c r="X282" s="1"/>
      <c r="Y282" s="1"/>
      <c r="Z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</row>
    <row r="283" spans="1:354" s="70" customFormat="1" x14ac:dyDescent="0.25">
      <c r="A283" s="1"/>
      <c r="B283" s="1"/>
      <c r="C283" s="1"/>
      <c r="D283" s="1"/>
      <c r="E283" s="4"/>
      <c r="G283" s="1"/>
      <c r="H283" s="1"/>
      <c r="I283" s="1"/>
      <c r="J283" s="68"/>
      <c r="K283" s="86"/>
      <c r="L283" s="59"/>
      <c r="M283" s="59"/>
      <c r="N283" s="59"/>
      <c r="O283" s="59"/>
      <c r="P283" s="59"/>
      <c r="R283" s="1"/>
      <c r="W283" s="1"/>
      <c r="X283" s="1"/>
      <c r="Y283" s="1"/>
      <c r="Z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</row>
    <row r="284" spans="1:354" s="70" customFormat="1" x14ac:dyDescent="0.25">
      <c r="A284" s="1"/>
      <c r="B284" s="1"/>
      <c r="C284" s="1"/>
      <c r="D284" s="1"/>
      <c r="E284" s="4"/>
      <c r="G284" s="1"/>
      <c r="H284" s="1"/>
      <c r="I284" s="1"/>
      <c r="J284" s="68"/>
      <c r="K284" s="86"/>
      <c r="L284" s="59"/>
      <c r="M284" s="59"/>
      <c r="N284" s="59"/>
      <c r="O284" s="59"/>
      <c r="P284" s="59"/>
      <c r="R284" s="1"/>
      <c r="W284" s="1"/>
      <c r="X284" s="1"/>
      <c r="Y284" s="1"/>
      <c r="Z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</row>
    <row r="285" spans="1:354" s="70" customFormat="1" x14ac:dyDescent="0.25">
      <c r="A285" s="1"/>
      <c r="B285" s="1"/>
      <c r="C285" s="1"/>
      <c r="D285" s="1"/>
      <c r="E285" s="4"/>
      <c r="G285" s="1"/>
      <c r="H285" s="1"/>
      <c r="I285" s="1"/>
      <c r="J285" s="68"/>
      <c r="K285" s="86"/>
      <c r="L285" s="59"/>
      <c r="M285" s="59"/>
      <c r="N285" s="59"/>
      <c r="O285" s="59"/>
      <c r="P285" s="59"/>
      <c r="R285" s="1"/>
      <c r="W285" s="1"/>
      <c r="X285" s="1"/>
      <c r="Y285" s="1"/>
      <c r="Z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</row>
    <row r="286" spans="1:354" s="70" customFormat="1" x14ac:dyDescent="0.25">
      <c r="A286" s="1"/>
      <c r="B286" s="1"/>
      <c r="C286" s="1"/>
      <c r="D286" s="1"/>
      <c r="E286" s="4"/>
      <c r="G286" s="1"/>
      <c r="H286" s="1"/>
      <c r="I286" s="1"/>
      <c r="J286" s="68"/>
      <c r="K286" s="86"/>
      <c r="L286" s="59"/>
      <c r="M286" s="59"/>
      <c r="N286" s="59"/>
      <c r="O286" s="59"/>
      <c r="P286" s="59"/>
      <c r="R286" s="1"/>
      <c r="W286" s="1"/>
      <c r="X286" s="1"/>
      <c r="Y286" s="1"/>
      <c r="Z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</row>
    <row r="287" spans="1:354" s="70" customFormat="1" x14ac:dyDescent="0.25">
      <c r="A287" s="1"/>
      <c r="B287" s="1"/>
      <c r="C287" s="1"/>
      <c r="D287" s="1"/>
      <c r="E287" s="4"/>
      <c r="G287" s="1"/>
      <c r="H287" s="1"/>
      <c r="I287" s="1"/>
      <c r="J287" s="68"/>
      <c r="K287" s="86"/>
      <c r="L287" s="59"/>
      <c r="M287" s="59"/>
      <c r="N287" s="59"/>
      <c r="O287" s="59"/>
      <c r="P287" s="59"/>
      <c r="R287" s="1"/>
      <c r="W287" s="1"/>
      <c r="X287" s="1"/>
      <c r="Y287" s="1"/>
      <c r="Z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</row>
    <row r="288" spans="1:354" s="70" customFormat="1" x14ac:dyDescent="0.25">
      <c r="A288" s="1"/>
      <c r="B288" s="1"/>
      <c r="C288" s="1"/>
      <c r="D288" s="1"/>
      <c r="E288" s="4"/>
      <c r="G288" s="1"/>
      <c r="H288" s="1"/>
      <c r="I288" s="1"/>
      <c r="J288" s="68"/>
      <c r="K288" s="86"/>
      <c r="L288" s="59"/>
      <c r="M288" s="59"/>
      <c r="N288" s="59"/>
      <c r="O288" s="59"/>
      <c r="P288" s="59"/>
      <c r="R288" s="1"/>
      <c r="W288" s="1"/>
      <c r="X288" s="1"/>
      <c r="Y288" s="1"/>
      <c r="Z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</row>
    <row r="289" spans="1:354" s="70" customFormat="1" x14ac:dyDescent="0.25">
      <c r="A289" s="1"/>
      <c r="B289" s="1"/>
      <c r="C289" s="1"/>
      <c r="D289" s="1"/>
      <c r="E289" s="4"/>
      <c r="G289" s="1"/>
      <c r="H289" s="1"/>
      <c r="I289" s="1"/>
      <c r="J289" s="68"/>
      <c r="K289" s="86"/>
      <c r="L289" s="59"/>
      <c r="M289" s="59"/>
      <c r="N289" s="59"/>
      <c r="O289" s="59"/>
      <c r="P289" s="59"/>
      <c r="R289" s="1"/>
      <c r="W289" s="1"/>
      <c r="X289" s="1"/>
      <c r="Y289" s="1"/>
      <c r="Z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</row>
    <row r="290" spans="1:354" s="70" customFormat="1" x14ac:dyDescent="0.25">
      <c r="A290" s="1"/>
      <c r="B290" s="1"/>
      <c r="C290" s="1"/>
      <c r="D290" s="1"/>
      <c r="E290" s="4"/>
      <c r="G290" s="1"/>
      <c r="H290" s="1"/>
      <c r="I290" s="1"/>
      <c r="J290" s="68"/>
      <c r="K290" s="86"/>
      <c r="L290" s="59"/>
      <c r="M290" s="59"/>
      <c r="N290" s="59"/>
      <c r="O290" s="59"/>
      <c r="P290" s="59"/>
      <c r="R290" s="1"/>
      <c r="W290" s="1"/>
      <c r="X290" s="1"/>
      <c r="Y290" s="1"/>
      <c r="Z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</row>
    <row r="291" spans="1:354" s="70" customFormat="1" x14ac:dyDescent="0.25">
      <c r="A291" s="1"/>
      <c r="B291" s="1"/>
      <c r="C291" s="1"/>
      <c r="D291" s="1"/>
      <c r="E291" s="4"/>
      <c r="G291" s="1"/>
      <c r="H291" s="1"/>
      <c r="I291" s="1"/>
      <c r="J291" s="68"/>
      <c r="K291" s="86"/>
      <c r="L291" s="59"/>
      <c r="M291" s="59"/>
      <c r="N291" s="59"/>
      <c r="O291" s="59"/>
      <c r="P291" s="59"/>
      <c r="R291" s="1"/>
      <c r="W291" s="1"/>
      <c r="X291" s="1"/>
      <c r="Y291" s="1"/>
      <c r="Z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</row>
    <row r="292" spans="1:354" s="70" customFormat="1" x14ac:dyDescent="0.25">
      <c r="A292" s="1"/>
      <c r="B292" s="1"/>
      <c r="C292" s="1"/>
      <c r="D292" s="1"/>
      <c r="E292" s="4"/>
      <c r="G292" s="1"/>
      <c r="H292" s="1"/>
      <c r="I292" s="1"/>
      <c r="J292" s="68"/>
      <c r="K292" s="86"/>
      <c r="L292" s="59"/>
      <c r="M292" s="59"/>
      <c r="N292" s="59"/>
      <c r="O292" s="59"/>
      <c r="P292" s="59"/>
      <c r="R292" s="1"/>
      <c r="W292" s="1"/>
      <c r="X292" s="1"/>
      <c r="Y292" s="1"/>
      <c r="Z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</row>
    <row r="293" spans="1:354" s="70" customFormat="1" x14ac:dyDescent="0.25">
      <c r="A293" s="1"/>
      <c r="B293" s="1"/>
      <c r="C293" s="1"/>
      <c r="D293" s="1"/>
      <c r="E293" s="4"/>
      <c r="G293" s="1"/>
      <c r="H293" s="1"/>
      <c r="I293" s="1"/>
      <c r="J293" s="68"/>
      <c r="K293" s="86"/>
      <c r="L293" s="59"/>
      <c r="M293" s="59"/>
      <c r="N293" s="59"/>
      <c r="O293" s="59"/>
      <c r="P293" s="59"/>
      <c r="R293" s="1"/>
      <c r="W293" s="1"/>
      <c r="X293" s="1"/>
      <c r="Y293" s="1"/>
      <c r="Z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</row>
    <row r="294" spans="1:354" s="70" customFormat="1" x14ac:dyDescent="0.25">
      <c r="A294" s="1"/>
      <c r="B294" s="1"/>
      <c r="C294" s="1"/>
      <c r="D294" s="1"/>
      <c r="E294" s="4"/>
      <c r="G294" s="1"/>
      <c r="H294" s="1"/>
      <c r="I294" s="1"/>
      <c r="J294" s="68"/>
      <c r="K294" s="86"/>
      <c r="L294" s="59"/>
      <c r="M294" s="59"/>
      <c r="N294" s="59"/>
      <c r="O294" s="59"/>
      <c r="P294" s="59"/>
      <c r="R294" s="1"/>
      <c r="W294" s="1"/>
      <c r="X294" s="1"/>
      <c r="Y294" s="1"/>
      <c r="Z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</row>
    <row r="295" spans="1:354" s="70" customFormat="1" x14ac:dyDescent="0.25">
      <c r="A295" s="1"/>
      <c r="B295" s="1"/>
      <c r="C295" s="1"/>
      <c r="D295" s="1"/>
      <c r="E295" s="4"/>
      <c r="G295" s="1"/>
      <c r="H295" s="1"/>
      <c r="I295" s="1"/>
      <c r="J295" s="68"/>
      <c r="K295" s="86"/>
      <c r="L295" s="59"/>
      <c r="M295" s="59"/>
      <c r="N295" s="59"/>
      <c r="O295" s="59"/>
      <c r="P295" s="59"/>
      <c r="R295" s="1"/>
      <c r="W295" s="1"/>
      <c r="X295" s="1"/>
      <c r="Y295" s="1"/>
      <c r="Z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</row>
    <row r="296" spans="1:354" s="70" customFormat="1" x14ac:dyDescent="0.25">
      <c r="A296" s="1"/>
      <c r="B296" s="1"/>
      <c r="C296" s="1"/>
      <c r="D296" s="1"/>
      <c r="E296" s="4"/>
      <c r="G296" s="1"/>
      <c r="H296" s="1"/>
      <c r="I296" s="1"/>
      <c r="J296" s="68"/>
      <c r="K296" s="86"/>
      <c r="L296" s="59"/>
      <c r="M296" s="59"/>
      <c r="N296" s="59"/>
      <c r="O296" s="59"/>
      <c r="P296" s="59"/>
      <c r="R296" s="1"/>
      <c r="W296" s="1"/>
      <c r="X296" s="1"/>
      <c r="Y296" s="1"/>
      <c r="Z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</row>
    <row r="297" spans="1:354" s="70" customFormat="1" x14ac:dyDescent="0.25">
      <c r="A297" s="1"/>
      <c r="B297" s="1"/>
      <c r="C297" s="1"/>
      <c r="D297" s="1"/>
      <c r="E297" s="4"/>
      <c r="G297" s="1"/>
      <c r="H297" s="1"/>
      <c r="I297" s="1"/>
      <c r="J297" s="68"/>
      <c r="K297" s="86"/>
      <c r="L297" s="59"/>
      <c r="M297" s="59"/>
      <c r="N297" s="59"/>
      <c r="O297" s="59"/>
      <c r="P297" s="59"/>
      <c r="R297" s="1"/>
      <c r="W297" s="1"/>
      <c r="X297" s="1"/>
      <c r="Y297" s="1"/>
      <c r="Z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</row>
    <row r="298" spans="1:354" s="70" customFormat="1" x14ac:dyDescent="0.25">
      <c r="A298" s="1"/>
      <c r="B298" s="1"/>
      <c r="C298" s="1"/>
      <c r="D298" s="1"/>
      <c r="E298" s="4"/>
      <c r="G298" s="1"/>
      <c r="H298" s="1"/>
      <c r="I298" s="1"/>
      <c r="J298" s="68"/>
      <c r="K298" s="86"/>
      <c r="L298" s="59"/>
      <c r="M298" s="59"/>
      <c r="N298" s="59"/>
      <c r="O298" s="59"/>
      <c r="P298" s="59"/>
      <c r="R298" s="1"/>
      <c r="W298" s="1"/>
      <c r="X298" s="1"/>
      <c r="Y298" s="1"/>
      <c r="Z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</row>
    <row r="299" spans="1:354" s="70" customFormat="1" x14ac:dyDescent="0.25">
      <c r="A299" s="1"/>
      <c r="B299" s="1"/>
      <c r="C299" s="1"/>
      <c r="D299" s="1"/>
      <c r="E299" s="4"/>
      <c r="G299" s="1"/>
      <c r="H299" s="1"/>
      <c r="I299" s="1"/>
      <c r="J299" s="68"/>
      <c r="K299" s="86"/>
      <c r="L299" s="59"/>
      <c r="M299" s="59"/>
      <c r="N299" s="59"/>
      <c r="O299" s="59"/>
      <c r="P299" s="59"/>
      <c r="R299" s="1"/>
      <c r="W299" s="1"/>
      <c r="X299" s="1"/>
      <c r="Y299" s="1"/>
      <c r="Z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</row>
    <row r="300" spans="1:354" s="70" customFormat="1" x14ac:dyDescent="0.25">
      <c r="A300" s="1"/>
      <c r="B300" s="1"/>
      <c r="C300" s="1"/>
      <c r="D300" s="1"/>
      <c r="E300" s="4"/>
      <c r="G300" s="1"/>
      <c r="H300" s="1"/>
      <c r="I300" s="1"/>
      <c r="J300" s="68"/>
      <c r="K300" s="86"/>
      <c r="L300" s="59"/>
      <c r="M300" s="59"/>
      <c r="N300" s="59"/>
      <c r="O300" s="59"/>
      <c r="P300" s="59"/>
      <c r="R300" s="1"/>
      <c r="W300" s="1"/>
      <c r="X300" s="1"/>
      <c r="Y300" s="1"/>
      <c r="Z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</row>
    <row r="301" spans="1:354" s="70" customFormat="1" x14ac:dyDescent="0.25">
      <c r="A301" s="1"/>
      <c r="B301" s="1"/>
      <c r="C301" s="1"/>
      <c r="D301" s="1"/>
      <c r="E301" s="4"/>
      <c r="G301" s="1"/>
      <c r="H301" s="1"/>
      <c r="I301" s="1"/>
      <c r="J301" s="68"/>
      <c r="K301" s="86"/>
      <c r="L301" s="59"/>
      <c r="M301" s="59"/>
      <c r="N301" s="59"/>
      <c r="O301" s="59"/>
      <c r="P301" s="59"/>
      <c r="R301" s="1"/>
      <c r="W301" s="1"/>
      <c r="X301" s="1"/>
      <c r="Y301" s="1"/>
      <c r="Z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</row>
    <row r="302" spans="1:354" s="70" customFormat="1" x14ac:dyDescent="0.25">
      <c r="A302" s="1"/>
      <c r="B302" s="1"/>
      <c r="C302" s="1"/>
      <c r="D302" s="1"/>
      <c r="E302" s="4"/>
      <c r="G302" s="1"/>
      <c r="H302" s="1"/>
      <c r="I302" s="1"/>
      <c r="J302" s="68"/>
      <c r="K302" s="86"/>
      <c r="L302" s="59"/>
      <c r="M302" s="59"/>
      <c r="N302" s="59"/>
      <c r="O302" s="59"/>
      <c r="P302" s="59"/>
      <c r="R302" s="1"/>
      <c r="W302" s="1"/>
      <c r="X302" s="1"/>
      <c r="Y302" s="1"/>
      <c r="Z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</row>
    <row r="303" spans="1:354" s="70" customFormat="1" x14ac:dyDescent="0.25">
      <c r="A303" s="1"/>
      <c r="B303" s="1"/>
      <c r="C303" s="1"/>
      <c r="D303" s="1"/>
      <c r="E303" s="4"/>
      <c r="G303" s="1"/>
      <c r="H303" s="1"/>
      <c r="I303" s="1"/>
      <c r="J303" s="68"/>
      <c r="K303" s="86"/>
      <c r="L303" s="59"/>
      <c r="M303" s="59"/>
      <c r="N303" s="59"/>
      <c r="O303" s="59"/>
      <c r="P303" s="59"/>
      <c r="R303" s="1"/>
      <c r="W303" s="1"/>
      <c r="X303" s="1"/>
      <c r="Y303" s="1"/>
      <c r="Z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</row>
    <row r="304" spans="1:354" s="70" customFormat="1" x14ac:dyDescent="0.25">
      <c r="A304" s="1"/>
      <c r="B304" s="1"/>
      <c r="C304" s="1"/>
      <c r="D304" s="1"/>
      <c r="E304" s="4"/>
      <c r="G304" s="1"/>
      <c r="H304" s="1"/>
      <c r="I304" s="1"/>
      <c r="J304" s="68"/>
      <c r="K304" s="86"/>
      <c r="L304" s="59"/>
      <c r="M304" s="59"/>
      <c r="N304" s="59"/>
      <c r="O304" s="59"/>
      <c r="P304" s="59"/>
      <c r="R304" s="1"/>
      <c r="W304" s="1"/>
      <c r="X304" s="1"/>
      <c r="Y304" s="1"/>
      <c r="Z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</row>
    <row r="305" spans="1:354" s="70" customFormat="1" x14ac:dyDescent="0.25">
      <c r="A305" s="1"/>
      <c r="B305" s="1"/>
      <c r="C305" s="1"/>
      <c r="D305" s="1"/>
      <c r="E305" s="4"/>
      <c r="G305" s="1"/>
      <c r="H305" s="1"/>
      <c r="I305" s="1"/>
      <c r="J305" s="68"/>
      <c r="K305" s="86"/>
      <c r="L305" s="59"/>
      <c r="M305" s="59"/>
      <c r="N305" s="59"/>
      <c r="O305" s="59"/>
      <c r="P305" s="59"/>
      <c r="R305" s="1"/>
      <c r="W305" s="1"/>
      <c r="X305" s="1"/>
      <c r="Y305" s="1"/>
      <c r="Z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</row>
    <row r="306" spans="1:354" s="70" customFormat="1" x14ac:dyDescent="0.25">
      <c r="A306" s="1"/>
      <c r="B306" s="1"/>
      <c r="C306" s="1"/>
      <c r="D306" s="1"/>
      <c r="E306" s="4"/>
      <c r="G306" s="1"/>
      <c r="H306" s="1"/>
      <c r="I306" s="1"/>
      <c r="J306" s="68"/>
      <c r="K306" s="86"/>
      <c r="L306" s="59"/>
      <c r="M306" s="59"/>
      <c r="N306" s="59"/>
      <c r="O306" s="59"/>
      <c r="P306" s="59"/>
      <c r="R306" s="1"/>
      <c r="W306" s="1"/>
      <c r="X306" s="1"/>
      <c r="Y306" s="1"/>
      <c r="Z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</row>
    <row r="307" spans="1:354" s="70" customFormat="1" x14ac:dyDescent="0.25">
      <c r="A307" s="1"/>
      <c r="B307" s="1"/>
      <c r="C307" s="1"/>
      <c r="D307" s="1"/>
      <c r="E307" s="4"/>
      <c r="G307" s="1"/>
      <c r="H307" s="1"/>
      <c r="I307" s="1"/>
      <c r="J307" s="68"/>
      <c r="K307" s="86"/>
      <c r="L307" s="59"/>
      <c r="M307" s="59"/>
      <c r="N307" s="59"/>
      <c r="O307" s="59"/>
      <c r="P307" s="59"/>
      <c r="R307" s="1"/>
      <c r="W307" s="1"/>
      <c r="X307" s="1"/>
      <c r="Y307" s="1"/>
      <c r="Z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</row>
    <row r="308" spans="1:354" s="70" customFormat="1" x14ac:dyDescent="0.25">
      <c r="A308" s="1"/>
      <c r="B308" s="1"/>
      <c r="C308" s="1"/>
      <c r="D308" s="1"/>
      <c r="E308" s="4"/>
      <c r="G308" s="1"/>
      <c r="H308" s="1"/>
      <c r="I308" s="1"/>
      <c r="J308" s="68"/>
      <c r="K308" s="86"/>
      <c r="L308" s="59"/>
      <c r="M308" s="59"/>
      <c r="N308" s="59"/>
      <c r="O308" s="59"/>
      <c r="P308" s="59"/>
      <c r="R308" s="1"/>
      <c r="W308" s="1"/>
      <c r="X308" s="1"/>
      <c r="Y308" s="1"/>
      <c r="Z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</row>
    <row r="309" spans="1:354" s="70" customFormat="1" x14ac:dyDescent="0.25">
      <c r="A309" s="1"/>
      <c r="B309" s="1"/>
      <c r="C309" s="1"/>
      <c r="D309" s="1"/>
      <c r="E309" s="4"/>
      <c r="G309" s="1"/>
      <c r="H309" s="1"/>
      <c r="I309" s="1"/>
      <c r="J309" s="68"/>
      <c r="K309" s="86"/>
      <c r="L309" s="59"/>
      <c r="M309" s="59"/>
      <c r="N309" s="59"/>
      <c r="O309" s="59"/>
      <c r="P309" s="59"/>
      <c r="R309" s="1"/>
      <c r="W309" s="1"/>
      <c r="X309" s="1"/>
      <c r="Y309" s="1"/>
      <c r="Z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</row>
    <row r="310" spans="1:354" s="70" customFormat="1" x14ac:dyDescent="0.25">
      <c r="A310" s="1"/>
      <c r="B310" s="1"/>
      <c r="C310" s="1"/>
      <c r="D310" s="1"/>
      <c r="E310" s="4"/>
      <c r="G310" s="1"/>
      <c r="H310" s="1"/>
      <c r="I310" s="1"/>
      <c r="J310" s="68"/>
      <c r="K310" s="86"/>
      <c r="L310" s="59"/>
      <c r="M310" s="59"/>
      <c r="N310" s="59"/>
      <c r="O310" s="59"/>
      <c r="P310" s="59"/>
      <c r="R310" s="1"/>
      <c r="W310" s="1"/>
      <c r="X310" s="1"/>
      <c r="Y310" s="1"/>
      <c r="Z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</row>
    <row r="311" spans="1:354" s="70" customFormat="1" x14ac:dyDescent="0.25">
      <c r="A311" s="1"/>
      <c r="B311" s="1"/>
      <c r="C311" s="1"/>
      <c r="D311" s="1"/>
      <c r="E311" s="4"/>
      <c r="G311" s="1"/>
      <c r="H311" s="1"/>
      <c r="I311" s="1"/>
      <c r="J311" s="68"/>
      <c r="K311" s="86"/>
      <c r="L311" s="59"/>
      <c r="M311" s="59"/>
      <c r="N311" s="59"/>
      <c r="O311" s="59"/>
      <c r="P311" s="59"/>
      <c r="R311" s="1"/>
      <c r="W311" s="1"/>
      <c r="X311" s="1"/>
      <c r="Y311" s="1"/>
      <c r="Z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</row>
    <row r="312" spans="1:354" s="70" customFormat="1" x14ac:dyDescent="0.25">
      <c r="A312" s="1"/>
      <c r="B312" s="1"/>
      <c r="C312" s="1"/>
      <c r="D312" s="1"/>
      <c r="E312" s="4"/>
      <c r="G312" s="1"/>
      <c r="H312" s="1"/>
      <c r="I312" s="1"/>
      <c r="J312" s="68"/>
      <c r="K312" s="86"/>
      <c r="L312" s="59"/>
      <c r="M312" s="59"/>
      <c r="N312" s="59"/>
      <c r="O312" s="59"/>
      <c r="P312" s="59"/>
      <c r="R312" s="1"/>
      <c r="W312" s="1"/>
      <c r="X312" s="1"/>
      <c r="Y312" s="1"/>
      <c r="Z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</row>
    <row r="313" spans="1:354" s="70" customFormat="1" x14ac:dyDescent="0.25">
      <c r="A313" s="1"/>
      <c r="B313" s="1"/>
      <c r="C313" s="1"/>
      <c r="D313" s="1"/>
      <c r="E313" s="4"/>
      <c r="G313" s="1"/>
      <c r="H313" s="1"/>
      <c r="I313" s="1"/>
      <c r="J313" s="68"/>
      <c r="K313" s="86"/>
      <c r="L313" s="59"/>
      <c r="M313" s="59"/>
      <c r="N313" s="59"/>
      <c r="O313" s="59"/>
      <c r="P313" s="59"/>
      <c r="R313" s="1"/>
      <c r="W313" s="1"/>
      <c r="X313" s="1"/>
      <c r="Y313" s="1"/>
      <c r="Z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</row>
    <row r="314" spans="1:354" s="70" customFormat="1" x14ac:dyDescent="0.25">
      <c r="A314" s="1"/>
      <c r="B314" s="1"/>
      <c r="C314" s="1"/>
      <c r="D314" s="1"/>
      <c r="E314" s="4"/>
      <c r="G314" s="1"/>
      <c r="H314" s="1"/>
      <c r="I314" s="1"/>
      <c r="J314" s="68"/>
      <c r="K314" s="86"/>
      <c r="L314" s="59"/>
      <c r="M314" s="59"/>
      <c r="N314" s="59"/>
      <c r="O314" s="59"/>
      <c r="P314" s="59"/>
      <c r="R314" s="1"/>
      <c r="W314" s="1"/>
      <c r="X314" s="1"/>
      <c r="Y314" s="1"/>
      <c r="Z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</row>
    <row r="315" spans="1:354" s="70" customFormat="1" x14ac:dyDescent="0.25">
      <c r="A315" s="1"/>
      <c r="B315" s="1"/>
      <c r="C315" s="1"/>
      <c r="D315" s="1"/>
      <c r="E315" s="4"/>
      <c r="G315" s="1"/>
      <c r="H315" s="1"/>
      <c r="I315" s="1"/>
      <c r="J315" s="68"/>
      <c r="K315" s="86"/>
      <c r="L315" s="59"/>
      <c r="M315" s="59"/>
      <c r="N315" s="59"/>
      <c r="O315" s="59"/>
      <c r="P315" s="59"/>
      <c r="R315" s="1"/>
      <c r="W315" s="1"/>
      <c r="X315" s="1"/>
      <c r="Y315" s="1"/>
      <c r="Z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</row>
    <row r="316" spans="1:354" s="70" customFormat="1" x14ac:dyDescent="0.25">
      <c r="A316" s="1"/>
      <c r="B316" s="1"/>
      <c r="C316" s="1"/>
      <c r="D316" s="1"/>
      <c r="E316" s="4"/>
      <c r="G316" s="1"/>
      <c r="H316" s="1"/>
      <c r="I316" s="1"/>
      <c r="J316" s="68"/>
      <c r="K316" s="86"/>
      <c r="L316" s="59"/>
      <c r="M316" s="59"/>
      <c r="N316" s="59"/>
      <c r="O316" s="59"/>
      <c r="P316" s="59"/>
      <c r="R316" s="1"/>
      <c r="W316" s="1"/>
      <c r="X316" s="1"/>
      <c r="Y316" s="1"/>
      <c r="Z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</row>
    <row r="317" spans="1:354" s="70" customFormat="1" x14ac:dyDescent="0.25">
      <c r="A317" s="1"/>
      <c r="B317" s="1"/>
      <c r="C317" s="1"/>
      <c r="D317" s="1"/>
      <c r="E317" s="4"/>
      <c r="G317" s="1"/>
      <c r="H317" s="1"/>
      <c r="I317" s="1"/>
      <c r="J317" s="68"/>
      <c r="K317" s="86"/>
      <c r="L317" s="59"/>
      <c r="M317" s="59"/>
      <c r="N317" s="59"/>
      <c r="O317" s="59"/>
      <c r="P317" s="59"/>
      <c r="R317" s="1"/>
      <c r="W317" s="1"/>
      <c r="X317" s="1"/>
      <c r="Y317" s="1"/>
      <c r="Z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</row>
    <row r="318" spans="1:354" s="70" customFormat="1" x14ac:dyDescent="0.25">
      <c r="A318" s="1"/>
      <c r="B318" s="1"/>
      <c r="C318" s="1"/>
      <c r="D318" s="1"/>
      <c r="E318" s="4"/>
      <c r="G318" s="1"/>
      <c r="H318" s="1"/>
      <c r="I318" s="1"/>
      <c r="J318" s="68"/>
      <c r="K318" s="86"/>
      <c r="L318" s="59"/>
      <c r="M318" s="59"/>
      <c r="N318" s="59"/>
      <c r="O318" s="59"/>
      <c r="P318" s="59"/>
      <c r="R318" s="1"/>
      <c r="W318" s="1"/>
      <c r="X318" s="1"/>
      <c r="Y318" s="1"/>
      <c r="Z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</row>
    <row r="319" spans="1:354" s="70" customFormat="1" x14ac:dyDescent="0.25">
      <c r="A319" s="1"/>
      <c r="B319" s="1"/>
      <c r="C319" s="1"/>
      <c r="D319" s="1"/>
      <c r="E319" s="4"/>
      <c r="G319" s="1"/>
      <c r="H319" s="1"/>
      <c r="I319" s="1"/>
      <c r="J319" s="68"/>
      <c r="K319" s="86"/>
      <c r="L319" s="59"/>
      <c r="M319" s="59"/>
      <c r="N319" s="59"/>
      <c r="O319" s="59"/>
      <c r="P319" s="59"/>
      <c r="R319" s="1"/>
      <c r="W319" s="1"/>
      <c r="X319" s="1"/>
      <c r="Y319" s="1"/>
      <c r="Z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</row>
    <row r="320" spans="1:354" s="70" customFormat="1" x14ac:dyDescent="0.25">
      <c r="A320" s="1"/>
      <c r="B320" s="1"/>
      <c r="C320" s="1"/>
      <c r="D320" s="1"/>
      <c r="E320" s="4"/>
      <c r="G320" s="1"/>
      <c r="H320" s="1"/>
      <c r="I320" s="1"/>
      <c r="J320" s="68"/>
      <c r="K320" s="86"/>
      <c r="L320" s="59"/>
      <c r="M320" s="59"/>
      <c r="N320" s="59"/>
      <c r="O320" s="59"/>
      <c r="P320" s="59"/>
      <c r="R320" s="1"/>
      <c r="W320" s="1"/>
      <c r="X320" s="1"/>
      <c r="Y320" s="1"/>
      <c r="Z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</row>
    <row r="321" spans="1:354" s="70" customFormat="1" x14ac:dyDescent="0.25">
      <c r="A321" s="1"/>
      <c r="B321" s="1"/>
      <c r="C321" s="1"/>
      <c r="D321" s="1"/>
      <c r="E321" s="4"/>
      <c r="G321" s="1"/>
      <c r="H321" s="1"/>
      <c r="I321" s="1"/>
      <c r="J321" s="68"/>
      <c r="K321" s="86"/>
      <c r="L321" s="59"/>
      <c r="M321" s="59"/>
      <c r="N321" s="59"/>
      <c r="O321" s="59"/>
      <c r="P321" s="59"/>
      <c r="R321" s="1"/>
      <c r="W321" s="1"/>
      <c r="X321" s="1"/>
      <c r="Y321" s="1"/>
      <c r="Z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</row>
    <row r="322" spans="1:354" s="70" customFormat="1" x14ac:dyDescent="0.25">
      <c r="A322" s="1"/>
      <c r="B322" s="1"/>
      <c r="C322" s="1"/>
      <c r="D322" s="1"/>
      <c r="E322" s="4"/>
      <c r="G322" s="1"/>
      <c r="H322" s="1"/>
      <c r="I322" s="1"/>
      <c r="J322" s="68"/>
      <c r="K322" s="86"/>
      <c r="L322" s="59"/>
      <c r="M322" s="59"/>
      <c r="N322" s="59"/>
      <c r="O322" s="59"/>
      <c r="P322" s="59"/>
      <c r="R322" s="1"/>
      <c r="W322" s="1"/>
      <c r="X322" s="1"/>
      <c r="Y322" s="1"/>
      <c r="Z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  <c r="MC322" s="1"/>
      <c r="MD322" s="1"/>
      <c r="ME322" s="1"/>
      <c r="MF322" s="1"/>
      <c r="MG322" s="1"/>
      <c r="MH322" s="1"/>
      <c r="MI322" s="1"/>
      <c r="MJ322" s="1"/>
      <c r="MK322" s="1"/>
      <c r="ML322" s="1"/>
      <c r="MM322" s="1"/>
      <c r="MN322" s="1"/>
      <c r="MO322" s="1"/>
      <c r="MP322" s="1"/>
    </row>
    <row r="323" spans="1:354" s="70" customFormat="1" x14ac:dyDescent="0.25">
      <c r="A323" s="1"/>
      <c r="B323" s="1"/>
      <c r="C323" s="1"/>
      <c r="D323" s="1"/>
      <c r="E323" s="4"/>
      <c r="G323" s="1"/>
      <c r="H323" s="1"/>
      <c r="I323" s="1"/>
      <c r="J323" s="68"/>
      <c r="K323" s="86"/>
      <c r="L323" s="59"/>
      <c r="M323" s="59"/>
      <c r="N323" s="59"/>
      <c r="O323" s="59"/>
      <c r="P323" s="59"/>
      <c r="R323" s="1"/>
      <c r="W323" s="1"/>
      <c r="X323" s="1"/>
      <c r="Y323" s="1"/>
      <c r="Z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  <c r="MC323" s="1"/>
      <c r="MD323" s="1"/>
      <c r="ME323" s="1"/>
      <c r="MF323" s="1"/>
      <c r="MG323" s="1"/>
      <c r="MH323" s="1"/>
      <c r="MI323" s="1"/>
      <c r="MJ323" s="1"/>
      <c r="MK323" s="1"/>
      <c r="ML323" s="1"/>
      <c r="MM323" s="1"/>
      <c r="MN323" s="1"/>
      <c r="MO323" s="1"/>
      <c r="MP323" s="1"/>
    </row>
    <row r="324" spans="1:354" s="70" customFormat="1" x14ac:dyDescent="0.25">
      <c r="A324" s="1"/>
      <c r="B324" s="1"/>
      <c r="C324" s="1"/>
      <c r="D324" s="1"/>
      <c r="E324" s="4"/>
      <c r="G324" s="1"/>
      <c r="H324" s="1"/>
      <c r="I324" s="1"/>
      <c r="J324" s="68"/>
      <c r="K324" s="86"/>
      <c r="L324" s="59"/>
      <c r="M324" s="59"/>
      <c r="N324" s="59"/>
      <c r="O324" s="59"/>
      <c r="P324" s="59"/>
      <c r="R324" s="1"/>
      <c r="W324" s="1"/>
      <c r="X324" s="1"/>
      <c r="Y324" s="1"/>
      <c r="Z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  <c r="KQ324" s="1"/>
      <c r="KR324" s="1"/>
      <c r="KS324" s="1"/>
      <c r="KT324" s="1"/>
      <c r="KU324" s="1"/>
      <c r="KV324" s="1"/>
      <c r="KW324" s="1"/>
      <c r="KX324" s="1"/>
      <c r="KY324" s="1"/>
      <c r="KZ324" s="1"/>
      <c r="LA324" s="1"/>
      <c r="LB324" s="1"/>
      <c r="LC324" s="1"/>
      <c r="LD324" s="1"/>
      <c r="LE324" s="1"/>
      <c r="LF324" s="1"/>
      <c r="LG324" s="1"/>
      <c r="LH324" s="1"/>
      <c r="LI324" s="1"/>
      <c r="LJ324" s="1"/>
      <c r="LK324" s="1"/>
      <c r="LL324" s="1"/>
      <c r="LM324" s="1"/>
      <c r="LN324" s="1"/>
      <c r="LO324" s="1"/>
      <c r="LP324" s="1"/>
      <c r="LQ324" s="1"/>
      <c r="LR324" s="1"/>
      <c r="LS324" s="1"/>
      <c r="LT324" s="1"/>
      <c r="LU324" s="1"/>
      <c r="LV324" s="1"/>
      <c r="LW324" s="1"/>
      <c r="LX324" s="1"/>
      <c r="LY324" s="1"/>
      <c r="LZ324" s="1"/>
      <c r="MA324" s="1"/>
      <c r="MB324" s="1"/>
      <c r="MC324" s="1"/>
      <c r="MD324" s="1"/>
      <c r="ME324" s="1"/>
      <c r="MF324" s="1"/>
      <c r="MG324" s="1"/>
      <c r="MH324" s="1"/>
      <c r="MI324" s="1"/>
      <c r="MJ324" s="1"/>
      <c r="MK324" s="1"/>
      <c r="ML324" s="1"/>
      <c r="MM324" s="1"/>
      <c r="MN324" s="1"/>
      <c r="MO324" s="1"/>
      <c r="MP324" s="1"/>
    </row>
    <row r="325" spans="1:354" s="70" customFormat="1" x14ac:dyDescent="0.25">
      <c r="A325" s="1"/>
      <c r="B325" s="1"/>
      <c r="C325" s="1"/>
      <c r="D325" s="1"/>
      <c r="E325" s="4"/>
      <c r="G325" s="1"/>
      <c r="H325" s="1"/>
      <c r="I325" s="1"/>
      <c r="J325" s="68"/>
      <c r="K325" s="86"/>
      <c r="L325" s="59"/>
      <c r="M325" s="59"/>
      <c r="N325" s="59"/>
      <c r="O325" s="59"/>
      <c r="P325" s="59"/>
      <c r="R325" s="1"/>
      <c r="W325" s="1"/>
      <c r="X325" s="1"/>
      <c r="Y325" s="1"/>
      <c r="Z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  <c r="KQ325" s="1"/>
      <c r="KR325" s="1"/>
      <c r="KS325" s="1"/>
      <c r="KT325" s="1"/>
      <c r="KU325" s="1"/>
      <c r="KV325" s="1"/>
      <c r="KW325" s="1"/>
      <c r="KX325" s="1"/>
      <c r="KY325" s="1"/>
      <c r="KZ325" s="1"/>
      <c r="LA325" s="1"/>
      <c r="LB325" s="1"/>
      <c r="LC325" s="1"/>
      <c r="LD325" s="1"/>
      <c r="LE325" s="1"/>
      <c r="LF325" s="1"/>
      <c r="LG325" s="1"/>
      <c r="LH325" s="1"/>
      <c r="LI325" s="1"/>
      <c r="LJ325" s="1"/>
      <c r="LK325" s="1"/>
      <c r="LL325" s="1"/>
      <c r="LM325" s="1"/>
      <c r="LN325" s="1"/>
      <c r="LO325" s="1"/>
      <c r="LP325" s="1"/>
      <c r="LQ325" s="1"/>
      <c r="LR325" s="1"/>
      <c r="LS325" s="1"/>
      <c r="LT325" s="1"/>
      <c r="LU325" s="1"/>
      <c r="LV325" s="1"/>
      <c r="LW325" s="1"/>
      <c r="LX325" s="1"/>
      <c r="LY325" s="1"/>
      <c r="LZ325" s="1"/>
      <c r="MA325" s="1"/>
      <c r="MB325" s="1"/>
      <c r="MC325" s="1"/>
      <c r="MD325" s="1"/>
      <c r="ME325" s="1"/>
      <c r="MF325" s="1"/>
      <c r="MG325" s="1"/>
      <c r="MH325" s="1"/>
      <c r="MI325" s="1"/>
      <c r="MJ325" s="1"/>
      <c r="MK325" s="1"/>
      <c r="ML325" s="1"/>
      <c r="MM325" s="1"/>
      <c r="MN325" s="1"/>
      <c r="MO325" s="1"/>
      <c r="MP325" s="1"/>
    </row>
    <row r="326" spans="1:354" s="70" customFormat="1" x14ac:dyDescent="0.25">
      <c r="A326" s="1"/>
      <c r="B326" s="1"/>
      <c r="C326" s="1"/>
      <c r="D326" s="1"/>
      <c r="E326" s="4"/>
      <c r="G326" s="1"/>
      <c r="H326" s="1"/>
      <c r="I326" s="1"/>
      <c r="J326" s="68"/>
      <c r="K326" s="86"/>
      <c r="L326" s="59"/>
      <c r="M326" s="59"/>
      <c r="N326" s="59"/>
      <c r="O326" s="59"/>
      <c r="P326" s="59"/>
      <c r="R326" s="1"/>
      <c r="W326" s="1"/>
      <c r="X326" s="1"/>
      <c r="Y326" s="1"/>
      <c r="Z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  <c r="MC326" s="1"/>
      <c r="MD326" s="1"/>
      <c r="ME326" s="1"/>
      <c r="MF326" s="1"/>
      <c r="MG326" s="1"/>
      <c r="MH326" s="1"/>
      <c r="MI326" s="1"/>
      <c r="MJ326" s="1"/>
      <c r="MK326" s="1"/>
      <c r="ML326" s="1"/>
      <c r="MM326" s="1"/>
      <c r="MN326" s="1"/>
      <c r="MO326" s="1"/>
      <c r="MP326" s="1"/>
    </row>
    <row r="327" spans="1:354" s="70" customFormat="1" x14ac:dyDescent="0.25">
      <c r="A327" s="1"/>
      <c r="B327" s="1"/>
      <c r="C327" s="1"/>
      <c r="D327" s="1"/>
      <c r="E327" s="4"/>
      <c r="G327" s="1"/>
      <c r="H327" s="1"/>
      <c r="I327" s="1"/>
      <c r="J327" s="68"/>
      <c r="K327" s="86"/>
      <c r="L327" s="59"/>
      <c r="M327" s="59"/>
      <c r="N327" s="59"/>
      <c r="O327" s="59"/>
      <c r="P327" s="59"/>
      <c r="R327" s="1"/>
      <c r="W327" s="1"/>
      <c r="X327" s="1"/>
      <c r="Y327" s="1"/>
      <c r="Z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A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LS327" s="1"/>
      <c r="LT327" s="1"/>
      <c r="LU327" s="1"/>
      <c r="LV327" s="1"/>
      <c r="LW327" s="1"/>
      <c r="LX327" s="1"/>
      <c r="LY327" s="1"/>
      <c r="LZ327" s="1"/>
      <c r="MA327" s="1"/>
      <c r="MB327" s="1"/>
      <c r="MC327" s="1"/>
      <c r="MD327" s="1"/>
      <c r="ME327" s="1"/>
      <c r="MF327" s="1"/>
      <c r="MG327" s="1"/>
      <c r="MH327" s="1"/>
      <c r="MI327" s="1"/>
      <c r="MJ327" s="1"/>
      <c r="MK327" s="1"/>
      <c r="ML327" s="1"/>
      <c r="MM327" s="1"/>
      <c r="MN327" s="1"/>
      <c r="MO327" s="1"/>
      <c r="MP327" s="1"/>
    </row>
    <row r="328" spans="1:354" s="70" customFormat="1" x14ac:dyDescent="0.25">
      <c r="A328" s="1"/>
      <c r="B328" s="1"/>
      <c r="C328" s="1"/>
      <c r="D328" s="1"/>
      <c r="E328" s="4"/>
      <c r="G328" s="1"/>
      <c r="H328" s="1"/>
      <c r="I328" s="1"/>
      <c r="J328" s="68"/>
      <c r="K328" s="86"/>
      <c r="L328" s="59"/>
      <c r="M328" s="59"/>
      <c r="N328" s="59"/>
      <c r="O328" s="59"/>
      <c r="P328" s="59"/>
      <c r="R328" s="1"/>
      <c r="W328" s="1"/>
      <c r="X328" s="1"/>
      <c r="Y328" s="1"/>
      <c r="Z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  <c r="JV328" s="1"/>
      <c r="JW328" s="1"/>
      <c r="JX328" s="1"/>
      <c r="JY328" s="1"/>
      <c r="JZ328" s="1"/>
      <c r="KA328" s="1"/>
      <c r="KB328" s="1"/>
      <c r="KC328" s="1"/>
      <c r="KD328" s="1"/>
      <c r="KE328" s="1"/>
      <c r="KF328" s="1"/>
      <c r="KG328" s="1"/>
      <c r="KH328" s="1"/>
      <c r="KI328" s="1"/>
      <c r="KJ328" s="1"/>
      <c r="KK328" s="1"/>
      <c r="KL328" s="1"/>
      <c r="KM328" s="1"/>
      <c r="KN328" s="1"/>
      <c r="KO328" s="1"/>
      <c r="KP328" s="1"/>
      <c r="KQ328" s="1"/>
      <c r="KR328" s="1"/>
      <c r="KS328" s="1"/>
      <c r="KT328" s="1"/>
      <c r="KU328" s="1"/>
      <c r="KV328" s="1"/>
      <c r="KW328" s="1"/>
      <c r="KX328" s="1"/>
      <c r="KY328" s="1"/>
      <c r="KZ328" s="1"/>
      <c r="LA328" s="1"/>
      <c r="LB328" s="1"/>
      <c r="LC328" s="1"/>
      <c r="LD328" s="1"/>
      <c r="LE328" s="1"/>
      <c r="LF328" s="1"/>
      <c r="LG328" s="1"/>
      <c r="LH328" s="1"/>
      <c r="LI328" s="1"/>
      <c r="LJ328" s="1"/>
      <c r="LK328" s="1"/>
      <c r="LL328" s="1"/>
      <c r="LM328" s="1"/>
      <c r="LN328" s="1"/>
      <c r="LO328" s="1"/>
      <c r="LP328" s="1"/>
      <c r="LQ328" s="1"/>
      <c r="LR328" s="1"/>
      <c r="LS328" s="1"/>
      <c r="LT328" s="1"/>
      <c r="LU328" s="1"/>
      <c r="LV328" s="1"/>
      <c r="LW328" s="1"/>
      <c r="LX328" s="1"/>
      <c r="LY328" s="1"/>
      <c r="LZ328" s="1"/>
      <c r="MA328" s="1"/>
      <c r="MB328" s="1"/>
      <c r="MC328" s="1"/>
      <c r="MD328" s="1"/>
      <c r="ME328" s="1"/>
      <c r="MF328" s="1"/>
      <c r="MG328" s="1"/>
      <c r="MH328" s="1"/>
      <c r="MI328" s="1"/>
      <c r="MJ328" s="1"/>
      <c r="MK328" s="1"/>
      <c r="ML328" s="1"/>
      <c r="MM328" s="1"/>
      <c r="MN328" s="1"/>
      <c r="MO328" s="1"/>
      <c r="MP328" s="1"/>
    </row>
    <row r="329" spans="1:354" s="70" customFormat="1" x14ac:dyDescent="0.25">
      <c r="A329" s="1"/>
      <c r="B329" s="1"/>
      <c r="C329" s="1"/>
      <c r="D329" s="1"/>
      <c r="E329" s="4"/>
      <c r="G329" s="1"/>
      <c r="H329" s="1"/>
      <c r="I329" s="1"/>
      <c r="J329" s="68"/>
      <c r="K329" s="86"/>
      <c r="L329" s="59"/>
      <c r="M329" s="59"/>
      <c r="N329" s="59"/>
      <c r="O329" s="59"/>
      <c r="P329" s="59"/>
      <c r="R329" s="1"/>
      <c r="W329" s="1"/>
      <c r="X329" s="1"/>
      <c r="Y329" s="1"/>
      <c r="Z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  <c r="KN329" s="1"/>
      <c r="KO329" s="1"/>
      <c r="KP329" s="1"/>
      <c r="KQ329" s="1"/>
      <c r="KR329" s="1"/>
      <c r="KS329" s="1"/>
      <c r="KT329" s="1"/>
      <c r="KU329" s="1"/>
      <c r="KV329" s="1"/>
      <c r="KW329" s="1"/>
      <c r="KX329" s="1"/>
      <c r="KY329" s="1"/>
      <c r="KZ329" s="1"/>
      <c r="LA329" s="1"/>
      <c r="LB329" s="1"/>
      <c r="LC329" s="1"/>
      <c r="LD329" s="1"/>
      <c r="LE329" s="1"/>
      <c r="LF329" s="1"/>
      <c r="LG329" s="1"/>
      <c r="LH329" s="1"/>
      <c r="LI329" s="1"/>
      <c r="LJ329" s="1"/>
      <c r="LK329" s="1"/>
      <c r="LL329" s="1"/>
      <c r="LM329" s="1"/>
      <c r="LN329" s="1"/>
      <c r="LO329" s="1"/>
      <c r="LP329" s="1"/>
      <c r="LQ329" s="1"/>
      <c r="LR329" s="1"/>
      <c r="LS329" s="1"/>
      <c r="LT329" s="1"/>
      <c r="LU329" s="1"/>
      <c r="LV329" s="1"/>
      <c r="LW329" s="1"/>
      <c r="LX329" s="1"/>
      <c r="LY329" s="1"/>
      <c r="LZ329" s="1"/>
      <c r="MA329" s="1"/>
      <c r="MB329" s="1"/>
      <c r="MC329" s="1"/>
      <c r="MD329" s="1"/>
      <c r="ME329" s="1"/>
      <c r="MF329" s="1"/>
      <c r="MG329" s="1"/>
      <c r="MH329" s="1"/>
      <c r="MI329" s="1"/>
      <c r="MJ329" s="1"/>
      <c r="MK329" s="1"/>
      <c r="ML329" s="1"/>
      <c r="MM329" s="1"/>
      <c r="MN329" s="1"/>
      <c r="MO329" s="1"/>
      <c r="MP329" s="1"/>
    </row>
    <row r="330" spans="1:354" s="70" customFormat="1" x14ac:dyDescent="0.25">
      <c r="A330" s="1"/>
      <c r="B330" s="1"/>
      <c r="C330" s="1"/>
      <c r="D330" s="1"/>
      <c r="E330" s="4"/>
      <c r="G330" s="1"/>
      <c r="H330" s="1"/>
      <c r="I330" s="1"/>
      <c r="J330" s="68"/>
      <c r="K330" s="86"/>
      <c r="L330" s="59"/>
      <c r="M330" s="59"/>
      <c r="N330" s="59"/>
      <c r="O330" s="59"/>
      <c r="P330" s="59"/>
      <c r="R330" s="1"/>
      <c r="W330" s="1"/>
      <c r="X330" s="1"/>
      <c r="Y330" s="1"/>
      <c r="Z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  <c r="KE330" s="1"/>
      <c r="KF330" s="1"/>
      <c r="KG330" s="1"/>
      <c r="KH330" s="1"/>
      <c r="KI330" s="1"/>
      <c r="KJ330" s="1"/>
      <c r="KK330" s="1"/>
      <c r="KL330" s="1"/>
      <c r="KM330" s="1"/>
      <c r="KN330" s="1"/>
      <c r="KO330" s="1"/>
      <c r="KP330" s="1"/>
      <c r="KQ330" s="1"/>
      <c r="KR330" s="1"/>
      <c r="KS330" s="1"/>
      <c r="KT330" s="1"/>
      <c r="KU330" s="1"/>
      <c r="KV330" s="1"/>
      <c r="KW330" s="1"/>
      <c r="KX330" s="1"/>
      <c r="KY330" s="1"/>
      <c r="KZ330" s="1"/>
      <c r="LA330" s="1"/>
      <c r="LB330" s="1"/>
      <c r="LC330" s="1"/>
      <c r="LD330" s="1"/>
      <c r="LE330" s="1"/>
      <c r="LF330" s="1"/>
      <c r="LG330" s="1"/>
      <c r="LH330" s="1"/>
      <c r="LI330" s="1"/>
      <c r="LJ330" s="1"/>
      <c r="LK330" s="1"/>
      <c r="LL330" s="1"/>
      <c r="LM330" s="1"/>
      <c r="LN330" s="1"/>
      <c r="LO330" s="1"/>
      <c r="LP330" s="1"/>
      <c r="LQ330" s="1"/>
      <c r="LR330" s="1"/>
      <c r="LS330" s="1"/>
      <c r="LT330" s="1"/>
      <c r="LU330" s="1"/>
      <c r="LV330" s="1"/>
      <c r="LW330" s="1"/>
      <c r="LX330" s="1"/>
      <c r="LY330" s="1"/>
      <c r="LZ330" s="1"/>
      <c r="MA330" s="1"/>
      <c r="MB330" s="1"/>
      <c r="MC330" s="1"/>
      <c r="MD330" s="1"/>
      <c r="ME330" s="1"/>
      <c r="MF330" s="1"/>
      <c r="MG330" s="1"/>
      <c r="MH330" s="1"/>
      <c r="MI330" s="1"/>
      <c r="MJ330" s="1"/>
      <c r="MK330" s="1"/>
      <c r="ML330" s="1"/>
      <c r="MM330" s="1"/>
      <c r="MN330" s="1"/>
      <c r="MO330" s="1"/>
      <c r="MP330" s="1"/>
    </row>
    <row r="331" spans="1:354" s="70" customFormat="1" x14ac:dyDescent="0.25">
      <c r="A331" s="1"/>
      <c r="B331" s="1"/>
      <c r="C331" s="1"/>
      <c r="D331" s="1"/>
      <c r="E331" s="4"/>
      <c r="G331" s="1"/>
      <c r="H331" s="1"/>
      <c r="I331" s="1"/>
      <c r="J331" s="68"/>
      <c r="K331" s="86"/>
      <c r="L331" s="59"/>
      <c r="M331" s="59"/>
      <c r="N331" s="59"/>
      <c r="O331" s="59"/>
      <c r="P331" s="59"/>
      <c r="R331" s="1"/>
      <c r="W331" s="1"/>
      <c r="X331" s="1"/>
      <c r="Y331" s="1"/>
      <c r="Z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  <c r="KN331" s="1"/>
      <c r="KO331" s="1"/>
      <c r="KP331" s="1"/>
      <c r="KQ331" s="1"/>
      <c r="KR331" s="1"/>
      <c r="KS331" s="1"/>
      <c r="KT331" s="1"/>
      <c r="KU331" s="1"/>
      <c r="KV331" s="1"/>
      <c r="KW331" s="1"/>
      <c r="KX331" s="1"/>
      <c r="KY331" s="1"/>
      <c r="KZ331" s="1"/>
      <c r="LA331" s="1"/>
      <c r="LB331" s="1"/>
      <c r="LC331" s="1"/>
      <c r="LD331" s="1"/>
      <c r="LE331" s="1"/>
      <c r="LF331" s="1"/>
      <c r="LG331" s="1"/>
      <c r="LH331" s="1"/>
      <c r="LI331" s="1"/>
      <c r="LJ331" s="1"/>
      <c r="LK331" s="1"/>
      <c r="LL331" s="1"/>
      <c r="LM331" s="1"/>
      <c r="LN331" s="1"/>
      <c r="LO331" s="1"/>
      <c r="LP331" s="1"/>
      <c r="LQ331" s="1"/>
      <c r="LR331" s="1"/>
      <c r="LS331" s="1"/>
      <c r="LT331" s="1"/>
      <c r="LU331" s="1"/>
      <c r="LV331" s="1"/>
      <c r="LW331" s="1"/>
      <c r="LX331" s="1"/>
      <c r="LY331" s="1"/>
      <c r="LZ331" s="1"/>
      <c r="MA331" s="1"/>
      <c r="MB331" s="1"/>
      <c r="MC331" s="1"/>
      <c r="MD331" s="1"/>
      <c r="ME331" s="1"/>
      <c r="MF331" s="1"/>
      <c r="MG331" s="1"/>
      <c r="MH331" s="1"/>
      <c r="MI331" s="1"/>
      <c r="MJ331" s="1"/>
      <c r="MK331" s="1"/>
      <c r="ML331" s="1"/>
      <c r="MM331" s="1"/>
      <c r="MN331" s="1"/>
      <c r="MO331" s="1"/>
      <c r="MP331" s="1"/>
    </row>
    <row r="332" spans="1:354" s="70" customFormat="1" x14ac:dyDescent="0.25">
      <c r="A332" s="1"/>
      <c r="B332" s="1"/>
      <c r="C332" s="1"/>
      <c r="D332" s="1"/>
      <c r="E332" s="4"/>
      <c r="G332" s="1"/>
      <c r="H332" s="1"/>
      <c r="I332" s="1"/>
      <c r="J332" s="68"/>
      <c r="K332" s="86"/>
      <c r="L332" s="59"/>
      <c r="M332" s="59"/>
      <c r="N332" s="59"/>
      <c r="O332" s="59"/>
      <c r="P332" s="59"/>
      <c r="R332" s="1"/>
      <c r="W332" s="1"/>
      <c r="X332" s="1"/>
      <c r="Y332" s="1"/>
      <c r="Z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  <c r="KE332" s="1"/>
      <c r="KF332" s="1"/>
      <c r="KG332" s="1"/>
      <c r="KH332" s="1"/>
      <c r="KI332" s="1"/>
      <c r="KJ332" s="1"/>
      <c r="KK332" s="1"/>
      <c r="KL332" s="1"/>
      <c r="KM332" s="1"/>
      <c r="KN332" s="1"/>
      <c r="KO332" s="1"/>
      <c r="KP332" s="1"/>
      <c r="KQ332" s="1"/>
      <c r="KR332" s="1"/>
      <c r="KS332" s="1"/>
      <c r="KT332" s="1"/>
      <c r="KU332" s="1"/>
      <c r="KV332" s="1"/>
      <c r="KW332" s="1"/>
      <c r="KX332" s="1"/>
      <c r="KY332" s="1"/>
      <c r="KZ332" s="1"/>
      <c r="LA332" s="1"/>
      <c r="LB332" s="1"/>
      <c r="LC332" s="1"/>
      <c r="LD332" s="1"/>
      <c r="LE332" s="1"/>
      <c r="LF332" s="1"/>
      <c r="LG332" s="1"/>
      <c r="LH332" s="1"/>
      <c r="LI332" s="1"/>
      <c r="LJ332" s="1"/>
      <c r="LK332" s="1"/>
      <c r="LL332" s="1"/>
      <c r="LM332" s="1"/>
      <c r="LN332" s="1"/>
      <c r="LO332" s="1"/>
      <c r="LP332" s="1"/>
      <c r="LQ332" s="1"/>
      <c r="LR332" s="1"/>
      <c r="LS332" s="1"/>
      <c r="LT332" s="1"/>
      <c r="LU332" s="1"/>
      <c r="LV332" s="1"/>
      <c r="LW332" s="1"/>
      <c r="LX332" s="1"/>
      <c r="LY332" s="1"/>
      <c r="LZ332" s="1"/>
      <c r="MA332" s="1"/>
      <c r="MB332" s="1"/>
      <c r="MC332" s="1"/>
      <c r="MD332" s="1"/>
      <c r="ME332" s="1"/>
      <c r="MF332" s="1"/>
      <c r="MG332" s="1"/>
      <c r="MH332" s="1"/>
      <c r="MI332" s="1"/>
      <c r="MJ332" s="1"/>
      <c r="MK332" s="1"/>
      <c r="ML332" s="1"/>
      <c r="MM332" s="1"/>
      <c r="MN332" s="1"/>
      <c r="MO332" s="1"/>
      <c r="MP332" s="1"/>
    </row>
    <row r="333" spans="1:354" s="70" customFormat="1" x14ac:dyDescent="0.25">
      <c r="A333" s="1"/>
      <c r="B333" s="1"/>
      <c r="C333" s="1"/>
      <c r="D333" s="1"/>
      <c r="E333" s="4"/>
      <c r="G333" s="1"/>
      <c r="H333" s="1"/>
      <c r="I333" s="1"/>
      <c r="J333" s="68"/>
      <c r="K333" s="86"/>
      <c r="L333" s="59"/>
      <c r="M333" s="59"/>
      <c r="N333" s="59"/>
      <c r="O333" s="59"/>
      <c r="P333" s="59"/>
      <c r="R333" s="1"/>
      <c r="W333" s="1"/>
      <c r="X333" s="1"/>
      <c r="Y333" s="1"/>
      <c r="Z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  <c r="JV333" s="1"/>
      <c r="JW333" s="1"/>
      <c r="JX333" s="1"/>
      <c r="JY333" s="1"/>
      <c r="JZ333" s="1"/>
      <c r="KA333" s="1"/>
      <c r="KB333" s="1"/>
      <c r="KC333" s="1"/>
      <c r="KD333" s="1"/>
      <c r="KE333" s="1"/>
      <c r="KF333" s="1"/>
      <c r="KG333" s="1"/>
      <c r="KH333" s="1"/>
      <c r="KI333" s="1"/>
      <c r="KJ333" s="1"/>
      <c r="KK333" s="1"/>
      <c r="KL333" s="1"/>
      <c r="KM333" s="1"/>
      <c r="KN333" s="1"/>
      <c r="KO333" s="1"/>
      <c r="KP333" s="1"/>
      <c r="KQ333" s="1"/>
      <c r="KR333" s="1"/>
      <c r="KS333" s="1"/>
      <c r="KT333" s="1"/>
      <c r="KU333" s="1"/>
      <c r="KV333" s="1"/>
      <c r="KW333" s="1"/>
      <c r="KX333" s="1"/>
      <c r="KY333" s="1"/>
      <c r="KZ333" s="1"/>
      <c r="LA333" s="1"/>
      <c r="LB333" s="1"/>
      <c r="LC333" s="1"/>
      <c r="LD333" s="1"/>
      <c r="LE333" s="1"/>
      <c r="LF333" s="1"/>
      <c r="LG333" s="1"/>
      <c r="LH333" s="1"/>
      <c r="LI333" s="1"/>
      <c r="LJ333" s="1"/>
      <c r="LK333" s="1"/>
      <c r="LL333" s="1"/>
      <c r="LM333" s="1"/>
      <c r="LN333" s="1"/>
      <c r="LO333" s="1"/>
      <c r="LP333" s="1"/>
      <c r="LQ333" s="1"/>
      <c r="LR333" s="1"/>
      <c r="LS333" s="1"/>
      <c r="LT333" s="1"/>
      <c r="LU333" s="1"/>
      <c r="LV333" s="1"/>
      <c r="LW333" s="1"/>
      <c r="LX333" s="1"/>
      <c r="LY333" s="1"/>
      <c r="LZ333" s="1"/>
      <c r="MA333" s="1"/>
      <c r="MB333" s="1"/>
      <c r="MC333" s="1"/>
      <c r="MD333" s="1"/>
      <c r="ME333" s="1"/>
      <c r="MF333" s="1"/>
      <c r="MG333" s="1"/>
      <c r="MH333" s="1"/>
      <c r="MI333" s="1"/>
      <c r="MJ333" s="1"/>
      <c r="MK333" s="1"/>
      <c r="ML333" s="1"/>
      <c r="MM333" s="1"/>
      <c r="MN333" s="1"/>
      <c r="MO333" s="1"/>
      <c r="MP333" s="1"/>
    </row>
    <row r="334" spans="1:354" s="70" customFormat="1" x14ac:dyDescent="0.25">
      <c r="A334" s="1"/>
      <c r="B334" s="1"/>
      <c r="C334" s="1"/>
      <c r="D334" s="1"/>
      <c r="E334" s="4"/>
      <c r="G334" s="1"/>
      <c r="H334" s="1"/>
      <c r="I334" s="1"/>
      <c r="J334" s="68"/>
      <c r="K334" s="86"/>
      <c r="L334" s="59"/>
      <c r="M334" s="59"/>
      <c r="N334" s="59"/>
      <c r="O334" s="59"/>
      <c r="P334" s="59"/>
      <c r="R334" s="1"/>
      <c r="W334" s="1"/>
      <c r="X334" s="1"/>
      <c r="Y334" s="1"/>
      <c r="Z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  <c r="JV334" s="1"/>
      <c r="JW334" s="1"/>
      <c r="JX334" s="1"/>
      <c r="JY334" s="1"/>
      <c r="JZ334" s="1"/>
      <c r="KA334" s="1"/>
      <c r="KB334" s="1"/>
      <c r="KC334" s="1"/>
      <c r="KD334" s="1"/>
      <c r="KE334" s="1"/>
      <c r="KF334" s="1"/>
      <c r="KG334" s="1"/>
      <c r="KH334" s="1"/>
      <c r="KI334" s="1"/>
      <c r="KJ334" s="1"/>
      <c r="KK334" s="1"/>
      <c r="KL334" s="1"/>
      <c r="KM334" s="1"/>
      <c r="KN334" s="1"/>
      <c r="KO334" s="1"/>
      <c r="KP334" s="1"/>
      <c r="KQ334" s="1"/>
      <c r="KR334" s="1"/>
      <c r="KS334" s="1"/>
      <c r="KT334" s="1"/>
      <c r="KU334" s="1"/>
      <c r="KV334" s="1"/>
      <c r="KW334" s="1"/>
      <c r="KX334" s="1"/>
      <c r="KY334" s="1"/>
      <c r="KZ334" s="1"/>
      <c r="LA334" s="1"/>
      <c r="LB334" s="1"/>
      <c r="LC334" s="1"/>
      <c r="LD334" s="1"/>
      <c r="LE334" s="1"/>
      <c r="LF334" s="1"/>
      <c r="LG334" s="1"/>
      <c r="LH334" s="1"/>
      <c r="LI334" s="1"/>
      <c r="LJ334" s="1"/>
      <c r="LK334" s="1"/>
      <c r="LL334" s="1"/>
      <c r="LM334" s="1"/>
      <c r="LN334" s="1"/>
      <c r="LO334" s="1"/>
      <c r="LP334" s="1"/>
      <c r="LQ334" s="1"/>
      <c r="LR334" s="1"/>
      <c r="LS334" s="1"/>
      <c r="LT334" s="1"/>
      <c r="LU334" s="1"/>
      <c r="LV334" s="1"/>
      <c r="LW334" s="1"/>
      <c r="LX334" s="1"/>
      <c r="LY334" s="1"/>
      <c r="LZ334" s="1"/>
      <c r="MA334" s="1"/>
      <c r="MB334" s="1"/>
      <c r="MC334" s="1"/>
      <c r="MD334" s="1"/>
      <c r="ME334" s="1"/>
      <c r="MF334" s="1"/>
      <c r="MG334" s="1"/>
      <c r="MH334" s="1"/>
      <c r="MI334" s="1"/>
      <c r="MJ334" s="1"/>
      <c r="MK334" s="1"/>
      <c r="ML334" s="1"/>
      <c r="MM334" s="1"/>
      <c r="MN334" s="1"/>
      <c r="MO334" s="1"/>
      <c r="MP334" s="1"/>
    </row>
    <row r="335" spans="1:354" s="70" customFormat="1" x14ac:dyDescent="0.25">
      <c r="A335" s="1"/>
      <c r="B335" s="1"/>
      <c r="C335" s="1"/>
      <c r="D335" s="1"/>
      <c r="E335" s="4"/>
      <c r="G335" s="1"/>
      <c r="H335" s="1"/>
      <c r="I335" s="1"/>
      <c r="J335" s="68"/>
      <c r="K335" s="86"/>
      <c r="L335" s="59"/>
      <c r="M335" s="59"/>
      <c r="N335" s="59"/>
      <c r="O335" s="59"/>
      <c r="P335" s="59"/>
      <c r="R335" s="1"/>
      <c r="W335" s="1"/>
      <c r="X335" s="1"/>
      <c r="Y335" s="1"/>
      <c r="Z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  <c r="JV335" s="1"/>
      <c r="JW335" s="1"/>
      <c r="JX335" s="1"/>
      <c r="JY335" s="1"/>
      <c r="JZ335" s="1"/>
      <c r="KA335" s="1"/>
      <c r="KB335" s="1"/>
      <c r="KC335" s="1"/>
      <c r="KD335" s="1"/>
      <c r="KE335" s="1"/>
      <c r="KF335" s="1"/>
      <c r="KG335" s="1"/>
      <c r="KH335" s="1"/>
      <c r="KI335" s="1"/>
      <c r="KJ335" s="1"/>
      <c r="KK335" s="1"/>
      <c r="KL335" s="1"/>
      <c r="KM335" s="1"/>
      <c r="KN335" s="1"/>
      <c r="KO335" s="1"/>
      <c r="KP335" s="1"/>
      <c r="KQ335" s="1"/>
      <c r="KR335" s="1"/>
      <c r="KS335" s="1"/>
      <c r="KT335" s="1"/>
      <c r="KU335" s="1"/>
      <c r="KV335" s="1"/>
      <c r="KW335" s="1"/>
      <c r="KX335" s="1"/>
      <c r="KY335" s="1"/>
      <c r="KZ335" s="1"/>
      <c r="LA335" s="1"/>
      <c r="LB335" s="1"/>
      <c r="LC335" s="1"/>
      <c r="LD335" s="1"/>
      <c r="LE335" s="1"/>
      <c r="LF335" s="1"/>
      <c r="LG335" s="1"/>
      <c r="LH335" s="1"/>
      <c r="LI335" s="1"/>
      <c r="LJ335" s="1"/>
      <c r="LK335" s="1"/>
      <c r="LL335" s="1"/>
      <c r="LM335" s="1"/>
      <c r="LN335" s="1"/>
      <c r="LO335" s="1"/>
      <c r="LP335" s="1"/>
      <c r="LQ335" s="1"/>
      <c r="LR335" s="1"/>
      <c r="LS335" s="1"/>
      <c r="LT335" s="1"/>
      <c r="LU335" s="1"/>
      <c r="LV335" s="1"/>
      <c r="LW335" s="1"/>
      <c r="LX335" s="1"/>
      <c r="LY335" s="1"/>
      <c r="LZ335" s="1"/>
      <c r="MA335" s="1"/>
      <c r="MB335" s="1"/>
      <c r="MC335" s="1"/>
      <c r="MD335" s="1"/>
      <c r="ME335" s="1"/>
      <c r="MF335" s="1"/>
      <c r="MG335" s="1"/>
      <c r="MH335" s="1"/>
      <c r="MI335" s="1"/>
      <c r="MJ335" s="1"/>
      <c r="MK335" s="1"/>
      <c r="ML335" s="1"/>
      <c r="MM335" s="1"/>
      <c r="MN335" s="1"/>
      <c r="MO335" s="1"/>
      <c r="MP335" s="1"/>
    </row>
    <row r="336" spans="1:354" s="70" customFormat="1" x14ac:dyDescent="0.25">
      <c r="A336" s="1"/>
      <c r="B336" s="1"/>
      <c r="C336" s="1"/>
      <c r="D336" s="1"/>
      <c r="E336" s="4"/>
      <c r="G336" s="1"/>
      <c r="H336" s="1"/>
      <c r="I336" s="1"/>
      <c r="J336" s="68"/>
      <c r="K336" s="86"/>
      <c r="L336" s="59"/>
      <c r="M336" s="59"/>
      <c r="N336" s="59"/>
      <c r="O336" s="59"/>
      <c r="P336" s="59"/>
      <c r="R336" s="1"/>
      <c r="W336" s="1"/>
      <c r="X336" s="1"/>
      <c r="Y336" s="1"/>
      <c r="Z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  <c r="JV336" s="1"/>
      <c r="JW336" s="1"/>
      <c r="JX336" s="1"/>
      <c r="JY336" s="1"/>
      <c r="JZ336" s="1"/>
      <c r="KA336" s="1"/>
      <c r="KB336" s="1"/>
      <c r="KC336" s="1"/>
      <c r="KD336" s="1"/>
      <c r="KE336" s="1"/>
      <c r="KF336" s="1"/>
      <c r="KG336" s="1"/>
      <c r="KH336" s="1"/>
      <c r="KI336" s="1"/>
      <c r="KJ336" s="1"/>
      <c r="KK336" s="1"/>
      <c r="KL336" s="1"/>
      <c r="KM336" s="1"/>
      <c r="KN336" s="1"/>
      <c r="KO336" s="1"/>
      <c r="KP336" s="1"/>
      <c r="KQ336" s="1"/>
      <c r="KR336" s="1"/>
      <c r="KS336" s="1"/>
      <c r="KT336" s="1"/>
      <c r="KU336" s="1"/>
      <c r="KV336" s="1"/>
      <c r="KW336" s="1"/>
      <c r="KX336" s="1"/>
      <c r="KY336" s="1"/>
      <c r="KZ336" s="1"/>
      <c r="LA336" s="1"/>
      <c r="LB336" s="1"/>
      <c r="LC336" s="1"/>
      <c r="LD336" s="1"/>
      <c r="LE336" s="1"/>
      <c r="LF336" s="1"/>
      <c r="LG336" s="1"/>
      <c r="LH336" s="1"/>
      <c r="LI336" s="1"/>
      <c r="LJ336" s="1"/>
      <c r="LK336" s="1"/>
      <c r="LL336" s="1"/>
      <c r="LM336" s="1"/>
      <c r="LN336" s="1"/>
      <c r="LO336" s="1"/>
      <c r="LP336" s="1"/>
      <c r="LQ336" s="1"/>
      <c r="LR336" s="1"/>
      <c r="LS336" s="1"/>
      <c r="LT336" s="1"/>
      <c r="LU336" s="1"/>
      <c r="LV336" s="1"/>
      <c r="LW336" s="1"/>
      <c r="LX336" s="1"/>
      <c r="LY336" s="1"/>
      <c r="LZ336" s="1"/>
      <c r="MA336" s="1"/>
      <c r="MB336" s="1"/>
      <c r="MC336" s="1"/>
      <c r="MD336" s="1"/>
      <c r="ME336" s="1"/>
      <c r="MF336" s="1"/>
      <c r="MG336" s="1"/>
      <c r="MH336" s="1"/>
      <c r="MI336" s="1"/>
      <c r="MJ336" s="1"/>
      <c r="MK336" s="1"/>
      <c r="ML336" s="1"/>
      <c r="MM336" s="1"/>
      <c r="MN336" s="1"/>
      <c r="MO336" s="1"/>
      <c r="MP336" s="1"/>
    </row>
    <row r="337" spans="1:354" s="70" customFormat="1" x14ac:dyDescent="0.25">
      <c r="A337" s="1"/>
      <c r="B337" s="1"/>
      <c r="C337" s="1"/>
      <c r="D337" s="1"/>
      <c r="E337" s="4"/>
      <c r="G337" s="1"/>
      <c r="H337" s="1"/>
      <c r="I337" s="1"/>
      <c r="J337" s="68"/>
      <c r="K337" s="86"/>
      <c r="L337" s="59"/>
      <c r="M337" s="59"/>
      <c r="N337" s="59"/>
      <c r="O337" s="59"/>
      <c r="P337" s="59"/>
      <c r="R337" s="1"/>
      <c r="W337" s="1"/>
      <c r="X337" s="1"/>
      <c r="Y337" s="1"/>
      <c r="Z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  <c r="JV337" s="1"/>
      <c r="JW337" s="1"/>
      <c r="JX337" s="1"/>
      <c r="JY337" s="1"/>
      <c r="JZ337" s="1"/>
      <c r="KA337" s="1"/>
      <c r="KB337" s="1"/>
      <c r="KC337" s="1"/>
      <c r="KD337" s="1"/>
      <c r="KE337" s="1"/>
      <c r="KF337" s="1"/>
      <c r="KG337" s="1"/>
      <c r="KH337" s="1"/>
      <c r="KI337" s="1"/>
      <c r="KJ337" s="1"/>
      <c r="KK337" s="1"/>
      <c r="KL337" s="1"/>
      <c r="KM337" s="1"/>
      <c r="KN337" s="1"/>
      <c r="KO337" s="1"/>
      <c r="KP337" s="1"/>
      <c r="KQ337" s="1"/>
      <c r="KR337" s="1"/>
      <c r="KS337" s="1"/>
      <c r="KT337" s="1"/>
      <c r="KU337" s="1"/>
      <c r="KV337" s="1"/>
      <c r="KW337" s="1"/>
      <c r="KX337" s="1"/>
      <c r="KY337" s="1"/>
      <c r="KZ337" s="1"/>
      <c r="LA337" s="1"/>
      <c r="LB337" s="1"/>
      <c r="LC337" s="1"/>
      <c r="LD337" s="1"/>
      <c r="LE337" s="1"/>
      <c r="LF337" s="1"/>
      <c r="LG337" s="1"/>
      <c r="LH337" s="1"/>
      <c r="LI337" s="1"/>
      <c r="LJ337" s="1"/>
      <c r="LK337" s="1"/>
      <c r="LL337" s="1"/>
      <c r="LM337" s="1"/>
      <c r="LN337" s="1"/>
      <c r="LO337" s="1"/>
      <c r="LP337" s="1"/>
      <c r="LQ337" s="1"/>
      <c r="LR337" s="1"/>
      <c r="LS337" s="1"/>
      <c r="LT337" s="1"/>
      <c r="LU337" s="1"/>
      <c r="LV337" s="1"/>
      <c r="LW337" s="1"/>
      <c r="LX337" s="1"/>
      <c r="LY337" s="1"/>
      <c r="LZ337" s="1"/>
      <c r="MA337" s="1"/>
      <c r="MB337" s="1"/>
      <c r="MC337" s="1"/>
      <c r="MD337" s="1"/>
      <c r="ME337" s="1"/>
      <c r="MF337" s="1"/>
      <c r="MG337" s="1"/>
      <c r="MH337" s="1"/>
      <c r="MI337" s="1"/>
      <c r="MJ337" s="1"/>
      <c r="MK337" s="1"/>
      <c r="ML337" s="1"/>
      <c r="MM337" s="1"/>
      <c r="MN337" s="1"/>
      <c r="MO337" s="1"/>
      <c r="MP337" s="1"/>
    </row>
    <row r="338" spans="1:354" s="70" customFormat="1" x14ac:dyDescent="0.25">
      <c r="A338" s="1"/>
      <c r="B338" s="1"/>
      <c r="C338" s="1"/>
      <c r="D338" s="1"/>
      <c r="E338" s="4"/>
      <c r="G338" s="1"/>
      <c r="H338" s="1"/>
      <c r="I338" s="1"/>
      <c r="J338" s="68"/>
      <c r="K338" s="86"/>
      <c r="L338" s="59"/>
      <c r="M338" s="59"/>
      <c r="N338" s="59"/>
      <c r="O338" s="59"/>
      <c r="P338" s="59"/>
      <c r="R338" s="1"/>
      <c r="W338" s="1"/>
      <c r="X338" s="1"/>
      <c r="Y338" s="1"/>
      <c r="Z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  <c r="JV338" s="1"/>
      <c r="JW338" s="1"/>
      <c r="JX338" s="1"/>
      <c r="JY338" s="1"/>
      <c r="JZ338" s="1"/>
      <c r="KA338" s="1"/>
      <c r="KB338" s="1"/>
      <c r="KC338" s="1"/>
      <c r="KD338" s="1"/>
      <c r="KE338" s="1"/>
      <c r="KF338" s="1"/>
      <c r="KG338" s="1"/>
      <c r="KH338" s="1"/>
      <c r="KI338" s="1"/>
      <c r="KJ338" s="1"/>
      <c r="KK338" s="1"/>
      <c r="KL338" s="1"/>
      <c r="KM338" s="1"/>
      <c r="KN338" s="1"/>
      <c r="KO338" s="1"/>
      <c r="KP338" s="1"/>
      <c r="KQ338" s="1"/>
      <c r="KR338" s="1"/>
      <c r="KS338" s="1"/>
      <c r="KT338" s="1"/>
      <c r="KU338" s="1"/>
      <c r="KV338" s="1"/>
      <c r="KW338" s="1"/>
      <c r="KX338" s="1"/>
      <c r="KY338" s="1"/>
      <c r="KZ338" s="1"/>
      <c r="LA338" s="1"/>
      <c r="LB338" s="1"/>
      <c r="LC338" s="1"/>
      <c r="LD338" s="1"/>
      <c r="LE338" s="1"/>
      <c r="LF338" s="1"/>
      <c r="LG338" s="1"/>
      <c r="LH338" s="1"/>
      <c r="LI338" s="1"/>
      <c r="LJ338" s="1"/>
      <c r="LK338" s="1"/>
      <c r="LL338" s="1"/>
      <c r="LM338" s="1"/>
      <c r="LN338" s="1"/>
      <c r="LO338" s="1"/>
      <c r="LP338" s="1"/>
      <c r="LQ338" s="1"/>
      <c r="LR338" s="1"/>
      <c r="LS338" s="1"/>
      <c r="LT338" s="1"/>
      <c r="LU338" s="1"/>
      <c r="LV338" s="1"/>
      <c r="LW338" s="1"/>
      <c r="LX338" s="1"/>
      <c r="LY338" s="1"/>
      <c r="LZ338" s="1"/>
      <c r="MA338" s="1"/>
      <c r="MB338" s="1"/>
      <c r="MC338" s="1"/>
      <c r="MD338" s="1"/>
      <c r="ME338" s="1"/>
      <c r="MF338" s="1"/>
      <c r="MG338" s="1"/>
      <c r="MH338" s="1"/>
      <c r="MI338" s="1"/>
      <c r="MJ338" s="1"/>
      <c r="MK338" s="1"/>
      <c r="ML338" s="1"/>
      <c r="MM338" s="1"/>
      <c r="MN338" s="1"/>
      <c r="MO338" s="1"/>
      <c r="MP338" s="1"/>
    </row>
    <row r="339" spans="1:354" s="70" customFormat="1" x14ac:dyDescent="0.25">
      <c r="A339" s="1"/>
      <c r="B339" s="1"/>
      <c r="C339" s="1"/>
      <c r="D339" s="1"/>
      <c r="E339" s="4"/>
      <c r="G339" s="1"/>
      <c r="H339" s="1"/>
      <c r="I339" s="1"/>
      <c r="J339" s="68"/>
      <c r="K339" s="86"/>
      <c r="L339" s="59"/>
      <c r="M339" s="59"/>
      <c r="N339" s="59"/>
      <c r="O339" s="59"/>
      <c r="P339" s="59"/>
      <c r="R339" s="1"/>
      <c r="W339" s="1"/>
      <c r="X339" s="1"/>
      <c r="Y339" s="1"/>
      <c r="Z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  <c r="JV339" s="1"/>
      <c r="JW339" s="1"/>
      <c r="JX339" s="1"/>
      <c r="JY339" s="1"/>
      <c r="JZ339" s="1"/>
      <c r="KA339" s="1"/>
      <c r="KB339" s="1"/>
      <c r="KC339" s="1"/>
      <c r="KD339" s="1"/>
      <c r="KE339" s="1"/>
      <c r="KF339" s="1"/>
      <c r="KG339" s="1"/>
      <c r="KH339" s="1"/>
      <c r="KI339" s="1"/>
      <c r="KJ339" s="1"/>
      <c r="KK339" s="1"/>
      <c r="KL339" s="1"/>
      <c r="KM339" s="1"/>
      <c r="KN339" s="1"/>
      <c r="KO339" s="1"/>
      <c r="KP339" s="1"/>
      <c r="KQ339" s="1"/>
      <c r="KR339" s="1"/>
      <c r="KS339" s="1"/>
      <c r="KT339" s="1"/>
      <c r="KU339" s="1"/>
      <c r="KV339" s="1"/>
      <c r="KW339" s="1"/>
      <c r="KX339" s="1"/>
      <c r="KY339" s="1"/>
      <c r="KZ339" s="1"/>
      <c r="LA339" s="1"/>
      <c r="LB339" s="1"/>
      <c r="LC339" s="1"/>
      <c r="LD339" s="1"/>
      <c r="LE339" s="1"/>
      <c r="LF339" s="1"/>
      <c r="LG339" s="1"/>
      <c r="LH339" s="1"/>
      <c r="LI339" s="1"/>
      <c r="LJ339" s="1"/>
      <c r="LK339" s="1"/>
      <c r="LL339" s="1"/>
      <c r="LM339" s="1"/>
      <c r="LN339" s="1"/>
      <c r="LO339" s="1"/>
      <c r="LP339" s="1"/>
      <c r="LQ339" s="1"/>
      <c r="LR339" s="1"/>
      <c r="LS339" s="1"/>
      <c r="LT339" s="1"/>
      <c r="LU339" s="1"/>
      <c r="LV339" s="1"/>
      <c r="LW339" s="1"/>
      <c r="LX339" s="1"/>
      <c r="LY339" s="1"/>
      <c r="LZ339" s="1"/>
      <c r="MA339" s="1"/>
      <c r="MB339" s="1"/>
      <c r="MC339" s="1"/>
      <c r="MD339" s="1"/>
      <c r="ME339" s="1"/>
      <c r="MF339" s="1"/>
      <c r="MG339" s="1"/>
      <c r="MH339" s="1"/>
      <c r="MI339" s="1"/>
      <c r="MJ339" s="1"/>
      <c r="MK339" s="1"/>
      <c r="ML339" s="1"/>
      <c r="MM339" s="1"/>
      <c r="MN339" s="1"/>
      <c r="MO339" s="1"/>
      <c r="MP339" s="1"/>
    </row>
    <row r="340" spans="1:354" s="70" customFormat="1" x14ac:dyDescent="0.25">
      <c r="A340" s="1"/>
      <c r="B340" s="1"/>
      <c r="C340" s="1"/>
      <c r="D340" s="1"/>
      <c r="E340" s="4"/>
      <c r="G340" s="1"/>
      <c r="H340" s="1"/>
      <c r="I340" s="1"/>
      <c r="J340" s="68"/>
      <c r="K340" s="86"/>
      <c r="L340" s="59"/>
      <c r="M340" s="59"/>
      <c r="N340" s="59"/>
      <c r="O340" s="59"/>
      <c r="P340" s="59"/>
      <c r="R340" s="1"/>
      <c r="W340" s="1"/>
      <c r="X340" s="1"/>
      <c r="Y340" s="1"/>
      <c r="Z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  <c r="JV340" s="1"/>
      <c r="JW340" s="1"/>
      <c r="JX340" s="1"/>
      <c r="JY340" s="1"/>
      <c r="JZ340" s="1"/>
      <c r="KA340" s="1"/>
      <c r="KB340" s="1"/>
      <c r="KC340" s="1"/>
      <c r="KD340" s="1"/>
      <c r="KE340" s="1"/>
      <c r="KF340" s="1"/>
      <c r="KG340" s="1"/>
      <c r="KH340" s="1"/>
      <c r="KI340" s="1"/>
      <c r="KJ340" s="1"/>
      <c r="KK340" s="1"/>
      <c r="KL340" s="1"/>
      <c r="KM340" s="1"/>
      <c r="KN340" s="1"/>
      <c r="KO340" s="1"/>
      <c r="KP340" s="1"/>
      <c r="KQ340" s="1"/>
      <c r="KR340" s="1"/>
      <c r="KS340" s="1"/>
      <c r="KT340" s="1"/>
      <c r="KU340" s="1"/>
      <c r="KV340" s="1"/>
      <c r="KW340" s="1"/>
      <c r="KX340" s="1"/>
      <c r="KY340" s="1"/>
      <c r="KZ340" s="1"/>
      <c r="LA340" s="1"/>
      <c r="LB340" s="1"/>
      <c r="LC340" s="1"/>
      <c r="LD340" s="1"/>
      <c r="LE340" s="1"/>
      <c r="LF340" s="1"/>
      <c r="LG340" s="1"/>
      <c r="LH340" s="1"/>
      <c r="LI340" s="1"/>
      <c r="LJ340" s="1"/>
      <c r="LK340" s="1"/>
      <c r="LL340" s="1"/>
      <c r="LM340" s="1"/>
      <c r="LN340" s="1"/>
      <c r="LO340" s="1"/>
      <c r="LP340" s="1"/>
      <c r="LQ340" s="1"/>
      <c r="LR340" s="1"/>
      <c r="LS340" s="1"/>
      <c r="LT340" s="1"/>
      <c r="LU340" s="1"/>
      <c r="LV340" s="1"/>
      <c r="LW340" s="1"/>
      <c r="LX340" s="1"/>
      <c r="LY340" s="1"/>
      <c r="LZ340" s="1"/>
      <c r="MA340" s="1"/>
      <c r="MB340" s="1"/>
      <c r="MC340" s="1"/>
      <c r="MD340" s="1"/>
      <c r="ME340" s="1"/>
      <c r="MF340" s="1"/>
      <c r="MG340" s="1"/>
      <c r="MH340" s="1"/>
      <c r="MI340" s="1"/>
      <c r="MJ340" s="1"/>
      <c r="MK340" s="1"/>
      <c r="ML340" s="1"/>
      <c r="MM340" s="1"/>
      <c r="MN340" s="1"/>
      <c r="MO340" s="1"/>
      <c r="MP340" s="1"/>
    </row>
    <row r="341" spans="1:354" s="70" customFormat="1" x14ac:dyDescent="0.25">
      <c r="A341" s="1"/>
      <c r="B341" s="1"/>
      <c r="C341" s="1"/>
      <c r="D341" s="1"/>
      <c r="E341" s="4"/>
      <c r="G341" s="1"/>
      <c r="H341" s="1"/>
      <c r="I341" s="1"/>
      <c r="J341" s="68"/>
      <c r="K341" s="86"/>
      <c r="L341" s="59"/>
      <c r="M341" s="59"/>
      <c r="N341" s="59"/>
      <c r="O341" s="59"/>
      <c r="P341" s="59"/>
      <c r="R341" s="1"/>
      <c r="W341" s="1"/>
      <c r="X341" s="1"/>
      <c r="Y341" s="1"/>
      <c r="Z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  <c r="JV341" s="1"/>
      <c r="JW341" s="1"/>
      <c r="JX341" s="1"/>
      <c r="JY341" s="1"/>
      <c r="JZ341" s="1"/>
      <c r="KA341" s="1"/>
      <c r="KB341" s="1"/>
      <c r="KC341" s="1"/>
      <c r="KD341" s="1"/>
      <c r="KE341" s="1"/>
      <c r="KF341" s="1"/>
      <c r="KG341" s="1"/>
      <c r="KH341" s="1"/>
      <c r="KI341" s="1"/>
      <c r="KJ341" s="1"/>
      <c r="KK341" s="1"/>
      <c r="KL341" s="1"/>
      <c r="KM341" s="1"/>
      <c r="KN341" s="1"/>
      <c r="KO341" s="1"/>
      <c r="KP341" s="1"/>
      <c r="KQ341" s="1"/>
      <c r="KR341" s="1"/>
      <c r="KS341" s="1"/>
      <c r="KT341" s="1"/>
      <c r="KU341" s="1"/>
      <c r="KV341" s="1"/>
      <c r="KW341" s="1"/>
      <c r="KX341" s="1"/>
      <c r="KY341" s="1"/>
      <c r="KZ341" s="1"/>
      <c r="LA341" s="1"/>
      <c r="LB341" s="1"/>
      <c r="LC341" s="1"/>
      <c r="LD341" s="1"/>
      <c r="LE341" s="1"/>
      <c r="LF341" s="1"/>
      <c r="LG341" s="1"/>
      <c r="LH341" s="1"/>
      <c r="LI341" s="1"/>
      <c r="LJ341" s="1"/>
      <c r="LK341" s="1"/>
      <c r="LL341" s="1"/>
      <c r="LM341" s="1"/>
      <c r="LN341" s="1"/>
      <c r="LO341" s="1"/>
      <c r="LP341" s="1"/>
      <c r="LQ341" s="1"/>
      <c r="LR341" s="1"/>
      <c r="LS341" s="1"/>
      <c r="LT341" s="1"/>
      <c r="LU341" s="1"/>
      <c r="LV341" s="1"/>
      <c r="LW341" s="1"/>
      <c r="LX341" s="1"/>
      <c r="LY341" s="1"/>
      <c r="LZ341" s="1"/>
      <c r="MA341" s="1"/>
      <c r="MB341" s="1"/>
      <c r="MC341" s="1"/>
      <c r="MD341" s="1"/>
      <c r="ME341" s="1"/>
      <c r="MF341" s="1"/>
      <c r="MG341" s="1"/>
      <c r="MH341" s="1"/>
      <c r="MI341" s="1"/>
      <c r="MJ341" s="1"/>
      <c r="MK341" s="1"/>
      <c r="ML341" s="1"/>
      <c r="MM341" s="1"/>
      <c r="MN341" s="1"/>
      <c r="MO341" s="1"/>
      <c r="MP341" s="1"/>
    </row>
    <row r="342" spans="1:354" s="70" customFormat="1" x14ac:dyDescent="0.25">
      <c r="A342" s="1"/>
      <c r="B342" s="1"/>
      <c r="C342" s="1"/>
      <c r="D342" s="1"/>
      <c r="E342" s="4"/>
      <c r="G342" s="1"/>
      <c r="H342" s="1"/>
      <c r="I342" s="1"/>
      <c r="J342" s="68"/>
      <c r="K342" s="86"/>
      <c r="L342" s="59"/>
      <c r="M342" s="59"/>
      <c r="N342" s="59"/>
      <c r="O342" s="59"/>
      <c r="P342" s="59"/>
      <c r="R342" s="1"/>
      <c r="W342" s="1"/>
      <c r="X342" s="1"/>
      <c r="Y342" s="1"/>
      <c r="Z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  <c r="JV342" s="1"/>
      <c r="JW342" s="1"/>
      <c r="JX342" s="1"/>
      <c r="JY342" s="1"/>
      <c r="JZ342" s="1"/>
      <c r="KA342" s="1"/>
      <c r="KB342" s="1"/>
      <c r="KC342" s="1"/>
      <c r="KD342" s="1"/>
      <c r="KE342" s="1"/>
      <c r="KF342" s="1"/>
      <c r="KG342" s="1"/>
      <c r="KH342" s="1"/>
      <c r="KI342" s="1"/>
      <c r="KJ342" s="1"/>
      <c r="KK342" s="1"/>
      <c r="KL342" s="1"/>
      <c r="KM342" s="1"/>
      <c r="KN342" s="1"/>
      <c r="KO342" s="1"/>
      <c r="KP342" s="1"/>
      <c r="KQ342" s="1"/>
      <c r="KR342" s="1"/>
      <c r="KS342" s="1"/>
      <c r="KT342" s="1"/>
      <c r="KU342" s="1"/>
      <c r="KV342" s="1"/>
      <c r="KW342" s="1"/>
      <c r="KX342" s="1"/>
      <c r="KY342" s="1"/>
      <c r="KZ342" s="1"/>
      <c r="LA342" s="1"/>
      <c r="LB342" s="1"/>
      <c r="LC342" s="1"/>
      <c r="LD342" s="1"/>
      <c r="LE342" s="1"/>
      <c r="LF342" s="1"/>
      <c r="LG342" s="1"/>
      <c r="LH342" s="1"/>
      <c r="LI342" s="1"/>
      <c r="LJ342" s="1"/>
      <c r="LK342" s="1"/>
      <c r="LL342" s="1"/>
      <c r="LM342" s="1"/>
      <c r="LN342" s="1"/>
      <c r="LO342" s="1"/>
      <c r="LP342" s="1"/>
      <c r="LQ342" s="1"/>
      <c r="LR342" s="1"/>
      <c r="LS342" s="1"/>
      <c r="LT342" s="1"/>
      <c r="LU342" s="1"/>
      <c r="LV342" s="1"/>
      <c r="LW342" s="1"/>
      <c r="LX342" s="1"/>
      <c r="LY342" s="1"/>
      <c r="LZ342" s="1"/>
      <c r="MA342" s="1"/>
      <c r="MB342" s="1"/>
      <c r="MC342" s="1"/>
      <c r="MD342" s="1"/>
      <c r="ME342" s="1"/>
      <c r="MF342" s="1"/>
      <c r="MG342" s="1"/>
      <c r="MH342" s="1"/>
      <c r="MI342" s="1"/>
      <c r="MJ342" s="1"/>
      <c r="MK342" s="1"/>
      <c r="ML342" s="1"/>
      <c r="MM342" s="1"/>
      <c r="MN342" s="1"/>
      <c r="MO342" s="1"/>
      <c r="MP342" s="1"/>
    </row>
    <row r="343" spans="1:354" s="70" customFormat="1" x14ac:dyDescent="0.25">
      <c r="A343" s="1"/>
      <c r="B343" s="1"/>
      <c r="C343" s="1"/>
      <c r="D343" s="1"/>
      <c r="E343" s="4"/>
      <c r="G343" s="1"/>
      <c r="H343" s="1"/>
      <c r="I343" s="1"/>
      <c r="J343" s="68"/>
      <c r="K343" s="86"/>
      <c r="L343" s="59"/>
      <c r="M343" s="59"/>
      <c r="N343" s="59"/>
      <c r="O343" s="59"/>
      <c r="P343" s="59"/>
      <c r="R343" s="1"/>
      <c r="W343" s="1"/>
      <c r="X343" s="1"/>
      <c r="Y343" s="1"/>
      <c r="Z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  <c r="JV343" s="1"/>
      <c r="JW343" s="1"/>
      <c r="JX343" s="1"/>
      <c r="JY343" s="1"/>
      <c r="JZ343" s="1"/>
      <c r="KA343" s="1"/>
      <c r="KB343" s="1"/>
      <c r="KC343" s="1"/>
      <c r="KD343" s="1"/>
      <c r="KE343" s="1"/>
      <c r="KF343" s="1"/>
      <c r="KG343" s="1"/>
      <c r="KH343" s="1"/>
      <c r="KI343" s="1"/>
      <c r="KJ343" s="1"/>
      <c r="KK343" s="1"/>
      <c r="KL343" s="1"/>
      <c r="KM343" s="1"/>
      <c r="KN343" s="1"/>
      <c r="KO343" s="1"/>
      <c r="KP343" s="1"/>
      <c r="KQ343" s="1"/>
      <c r="KR343" s="1"/>
      <c r="KS343" s="1"/>
      <c r="KT343" s="1"/>
      <c r="KU343" s="1"/>
      <c r="KV343" s="1"/>
      <c r="KW343" s="1"/>
      <c r="KX343" s="1"/>
      <c r="KY343" s="1"/>
      <c r="KZ343" s="1"/>
      <c r="LA343" s="1"/>
      <c r="LB343" s="1"/>
      <c r="LC343" s="1"/>
      <c r="LD343" s="1"/>
      <c r="LE343" s="1"/>
      <c r="LF343" s="1"/>
      <c r="LG343" s="1"/>
      <c r="LH343" s="1"/>
      <c r="LI343" s="1"/>
      <c r="LJ343" s="1"/>
      <c r="LK343" s="1"/>
      <c r="LL343" s="1"/>
      <c r="LM343" s="1"/>
      <c r="LN343" s="1"/>
      <c r="LO343" s="1"/>
      <c r="LP343" s="1"/>
      <c r="LQ343" s="1"/>
      <c r="LR343" s="1"/>
      <c r="LS343" s="1"/>
      <c r="LT343" s="1"/>
      <c r="LU343" s="1"/>
      <c r="LV343" s="1"/>
      <c r="LW343" s="1"/>
      <c r="LX343" s="1"/>
      <c r="LY343" s="1"/>
      <c r="LZ343" s="1"/>
      <c r="MA343" s="1"/>
      <c r="MB343" s="1"/>
      <c r="MC343" s="1"/>
      <c r="MD343" s="1"/>
      <c r="ME343" s="1"/>
      <c r="MF343" s="1"/>
      <c r="MG343" s="1"/>
      <c r="MH343" s="1"/>
      <c r="MI343" s="1"/>
      <c r="MJ343" s="1"/>
      <c r="MK343" s="1"/>
      <c r="ML343" s="1"/>
      <c r="MM343" s="1"/>
      <c r="MN343" s="1"/>
      <c r="MO343" s="1"/>
      <c r="MP343" s="1"/>
    </row>
    <row r="344" spans="1:354" s="70" customFormat="1" x14ac:dyDescent="0.25">
      <c r="A344" s="1"/>
      <c r="B344" s="1"/>
      <c r="C344" s="1"/>
      <c r="D344" s="1"/>
      <c r="E344" s="4"/>
      <c r="G344" s="1"/>
      <c r="H344" s="1"/>
      <c r="I344" s="1"/>
      <c r="J344" s="68"/>
      <c r="K344" s="86"/>
      <c r="L344" s="59"/>
      <c r="M344" s="59"/>
      <c r="N344" s="59"/>
      <c r="O344" s="59"/>
      <c r="P344" s="59"/>
      <c r="R344" s="1"/>
      <c r="W344" s="1"/>
      <c r="X344" s="1"/>
      <c r="Y344" s="1"/>
      <c r="Z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</row>
    <row r="345" spans="1:354" s="70" customFormat="1" x14ac:dyDescent="0.25">
      <c r="A345" s="1"/>
      <c r="B345" s="1"/>
      <c r="C345" s="1"/>
      <c r="D345" s="1"/>
      <c r="E345" s="4"/>
      <c r="G345" s="1"/>
      <c r="H345" s="1"/>
      <c r="I345" s="1"/>
      <c r="J345" s="68"/>
      <c r="K345" s="86"/>
      <c r="L345" s="59"/>
      <c r="M345" s="59"/>
      <c r="N345" s="59"/>
      <c r="O345" s="59"/>
      <c r="P345" s="59"/>
      <c r="R345" s="1"/>
      <c r="W345" s="1"/>
      <c r="X345" s="1"/>
      <c r="Y345" s="1"/>
      <c r="Z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</row>
    <row r="346" spans="1:354" s="70" customFormat="1" x14ac:dyDescent="0.25">
      <c r="A346" s="1"/>
      <c r="B346" s="1"/>
      <c r="C346" s="1"/>
      <c r="D346" s="1"/>
      <c r="E346" s="4"/>
      <c r="G346" s="1"/>
      <c r="H346" s="1"/>
      <c r="I346" s="1"/>
      <c r="J346" s="68"/>
      <c r="K346" s="86"/>
      <c r="L346" s="59"/>
      <c r="M346" s="59"/>
      <c r="N346" s="59"/>
      <c r="O346" s="59"/>
      <c r="P346" s="59"/>
      <c r="R346" s="1"/>
      <c r="W346" s="1"/>
      <c r="X346" s="1"/>
      <c r="Y346" s="1"/>
      <c r="Z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</row>
    <row r="347" spans="1:354" s="70" customFormat="1" x14ac:dyDescent="0.25">
      <c r="A347" s="1"/>
      <c r="B347" s="1"/>
      <c r="C347" s="1"/>
      <c r="D347" s="1"/>
      <c r="E347" s="4"/>
      <c r="G347" s="1"/>
      <c r="H347" s="1"/>
      <c r="I347" s="1"/>
      <c r="J347" s="68"/>
      <c r="K347" s="86"/>
      <c r="L347" s="59"/>
      <c r="M347" s="59"/>
      <c r="N347" s="59"/>
      <c r="O347" s="59"/>
      <c r="P347" s="59"/>
      <c r="R347" s="1"/>
      <c r="W347" s="1"/>
      <c r="X347" s="1"/>
      <c r="Y347" s="1"/>
      <c r="Z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</row>
    <row r="348" spans="1:354" s="70" customFormat="1" x14ac:dyDescent="0.25">
      <c r="A348" s="1"/>
      <c r="B348" s="1"/>
      <c r="C348" s="1"/>
      <c r="D348" s="1"/>
      <c r="E348" s="4"/>
      <c r="G348" s="1"/>
      <c r="H348" s="1"/>
      <c r="I348" s="1"/>
      <c r="J348" s="68"/>
      <c r="K348" s="86"/>
      <c r="L348" s="59"/>
      <c r="M348" s="59"/>
      <c r="N348" s="59"/>
      <c r="O348" s="59"/>
      <c r="P348" s="59"/>
      <c r="R348" s="1"/>
      <c r="W348" s="1"/>
      <c r="X348" s="1"/>
      <c r="Y348" s="1"/>
      <c r="Z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</row>
    <row r="349" spans="1:354" s="70" customFormat="1" x14ac:dyDescent="0.25">
      <c r="A349" s="1"/>
      <c r="B349" s="1"/>
      <c r="C349" s="1"/>
      <c r="D349" s="1"/>
      <c r="E349" s="4"/>
      <c r="G349" s="1"/>
      <c r="H349" s="1"/>
      <c r="I349" s="1"/>
      <c r="J349" s="68"/>
      <c r="K349" s="86"/>
      <c r="L349" s="59"/>
      <c r="M349" s="59"/>
      <c r="N349" s="59"/>
      <c r="O349" s="59"/>
      <c r="P349" s="59"/>
      <c r="R349" s="1"/>
      <c r="W349" s="1"/>
      <c r="X349" s="1"/>
      <c r="Y349" s="1"/>
      <c r="Z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</row>
    <row r="350" spans="1:354" s="70" customFormat="1" x14ac:dyDescent="0.25">
      <c r="A350" s="1"/>
      <c r="B350" s="1"/>
      <c r="C350" s="1"/>
      <c r="D350" s="1"/>
      <c r="E350" s="4"/>
      <c r="G350" s="1"/>
      <c r="H350" s="1"/>
      <c r="I350" s="1"/>
      <c r="J350" s="68"/>
      <c r="K350" s="86"/>
      <c r="L350" s="59"/>
      <c r="M350" s="59"/>
      <c r="N350" s="59"/>
      <c r="O350" s="59"/>
      <c r="P350" s="59"/>
      <c r="R350" s="1"/>
      <c r="W350" s="1"/>
      <c r="X350" s="1"/>
      <c r="Y350" s="1"/>
      <c r="Z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</row>
    <row r="351" spans="1:354" s="70" customFormat="1" x14ac:dyDescent="0.25">
      <c r="A351" s="1"/>
      <c r="B351" s="1"/>
      <c r="C351" s="1"/>
      <c r="D351" s="1"/>
      <c r="E351" s="4"/>
      <c r="G351" s="1"/>
      <c r="H351" s="1"/>
      <c r="I351" s="1"/>
      <c r="J351" s="68"/>
      <c r="K351" s="86"/>
      <c r="L351" s="59"/>
      <c r="M351" s="59"/>
      <c r="N351" s="59"/>
      <c r="O351" s="59"/>
      <c r="P351" s="59"/>
      <c r="R351" s="1"/>
      <c r="W351" s="1"/>
      <c r="X351" s="1"/>
      <c r="Y351" s="1"/>
      <c r="Z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</row>
    <row r="352" spans="1:354" s="70" customFormat="1" x14ac:dyDescent="0.25">
      <c r="A352" s="1"/>
      <c r="B352" s="1"/>
      <c r="C352" s="1"/>
      <c r="D352" s="1"/>
      <c r="E352" s="4"/>
      <c r="G352" s="1"/>
      <c r="H352" s="1"/>
      <c r="I352" s="1"/>
      <c r="J352" s="68"/>
      <c r="K352" s="86"/>
      <c r="L352" s="59"/>
      <c r="M352" s="59"/>
      <c r="N352" s="59"/>
      <c r="O352" s="59"/>
      <c r="P352" s="59"/>
      <c r="R352" s="1"/>
      <c r="W352" s="1"/>
      <c r="X352" s="1"/>
      <c r="Y352" s="1"/>
      <c r="Z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</row>
    <row r="353" spans="1:354" s="70" customFormat="1" x14ac:dyDescent="0.25">
      <c r="A353" s="1"/>
      <c r="B353" s="1"/>
      <c r="C353" s="1"/>
      <c r="D353" s="1"/>
      <c r="E353" s="4"/>
      <c r="G353" s="1"/>
      <c r="H353" s="1"/>
      <c r="I353" s="1"/>
      <c r="J353" s="68"/>
      <c r="K353" s="86"/>
      <c r="L353" s="59"/>
      <c r="M353" s="59"/>
      <c r="N353" s="59"/>
      <c r="O353" s="59"/>
      <c r="P353" s="59"/>
      <c r="R353" s="1"/>
      <c r="W353" s="1"/>
      <c r="X353" s="1"/>
      <c r="Y353" s="1"/>
      <c r="Z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</row>
    <row r="354" spans="1:354" s="70" customFormat="1" x14ac:dyDescent="0.25">
      <c r="A354" s="1"/>
      <c r="B354" s="1"/>
      <c r="C354" s="1"/>
      <c r="D354" s="1"/>
      <c r="E354" s="4"/>
      <c r="G354" s="1"/>
      <c r="H354" s="1"/>
      <c r="I354" s="1"/>
      <c r="J354" s="68"/>
      <c r="K354" s="86"/>
      <c r="L354" s="59"/>
      <c r="M354" s="59"/>
      <c r="N354" s="59"/>
      <c r="O354" s="59"/>
      <c r="P354" s="59"/>
      <c r="R354" s="1"/>
      <c r="W354" s="1"/>
      <c r="X354" s="1"/>
      <c r="Y354" s="1"/>
      <c r="Z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</row>
    <row r="355" spans="1:354" s="70" customFormat="1" x14ac:dyDescent="0.25">
      <c r="A355" s="1"/>
      <c r="B355" s="1"/>
      <c r="C355" s="1"/>
      <c r="D355" s="1"/>
      <c r="E355" s="4"/>
      <c r="G355" s="1"/>
      <c r="H355" s="1"/>
      <c r="I355" s="1"/>
      <c r="J355" s="68"/>
      <c r="K355" s="86"/>
      <c r="L355" s="59"/>
      <c r="M355" s="59"/>
      <c r="N355" s="59"/>
      <c r="O355" s="59"/>
      <c r="P355" s="59"/>
      <c r="R355" s="1"/>
      <c r="W355" s="1"/>
      <c r="X355" s="1"/>
      <c r="Y355" s="1"/>
      <c r="Z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</row>
    <row r="356" spans="1:354" s="70" customFormat="1" x14ac:dyDescent="0.25">
      <c r="A356" s="1"/>
      <c r="B356" s="1"/>
      <c r="C356" s="1"/>
      <c r="D356" s="1"/>
      <c r="E356" s="4"/>
      <c r="G356" s="1"/>
      <c r="H356" s="1"/>
      <c r="I356" s="1"/>
      <c r="J356" s="68"/>
      <c r="K356" s="86"/>
      <c r="L356" s="59"/>
      <c r="M356" s="59"/>
      <c r="N356" s="59"/>
      <c r="O356" s="59"/>
      <c r="P356" s="59"/>
      <c r="R356" s="1"/>
      <c r="W356" s="1"/>
      <c r="X356" s="1"/>
      <c r="Y356" s="1"/>
      <c r="Z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</row>
    <row r="357" spans="1:354" s="70" customFormat="1" x14ac:dyDescent="0.25">
      <c r="A357" s="1"/>
      <c r="B357" s="1"/>
      <c r="C357" s="1"/>
      <c r="D357" s="1"/>
      <c r="E357" s="4"/>
      <c r="G357" s="1"/>
      <c r="H357" s="1"/>
      <c r="I357" s="1"/>
      <c r="J357" s="68"/>
      <c r="K357" s="86"/>
      <c r="L357" s="59"/>
      <c r="M357" s="59"/>
      <c r="N357" s="59"/>
      <c r="O357" s="59"/>
      <c r="P357" s="59"/>
      <c r="R357" s="1"/>
      <c r="W357" s="1"/>
      <c r="X357" s="1"/>
      <c r="Y357" s="1"/>
      <c r="Z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</row>
    <row r="358" spans="1:354" s="70" customFormat="1" x14ac:dyDescent="0.25">
      <c r="A358" s="1"/>
      <c r="B358" s="1"/>
      <c r="C358" s="1"/>
      <c r="D358" s="1"/>
      <c r="E358" s="4"/>
      <c r="G358" s="1"/>
      <c r="H358" s="1"/>
      <c r="I358" s="1"/>
      <c r="J358" s="68"/>
      <c r="K358" s="86"/>
      <c r="L358" s="59"/>
      <c r="M358" s="59"/>
      <c r="N358" s="59"/>
      <c r="O358" s="59"/>
      <c r="P358" s="59"/>
      <c r="R358" s="1"/>
      <c r="W358" s="1"/>
      <c r="X358" s="1"/>
      <c r="Y358" s="1"/>
      <c r="Z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</row>
    <row r="359" spans="1:354" s="70" customFormat="1" x14ac:dyDescent="0.25">
      <c r="A359" s="1"/>
      <c r="B359" s="1"/>
      <c r="C359" s="1"/>
      <c r="D359" s="1"/>
      <c r="E359" s="4"/>
      <c r="G359" s="1"/>
      <c r="H359" s="1"/>
      <c r="I359" s="1"/>
      <c r="J359" s="68"/>
      <c r="K359" s="86"/>
      <c r="L359" s="59"/>
      <c r="M359" s="59"/>
      <c r="N359" s="59"/>
      <c r="O359" s="59"/>
      <c r="P359" s="59"/>
      <c r="R359" s="1"/>
      <c r="W359" s="1"/>
      <c r="X359" s="1"/>
      <c r="Y359" s="1"/>
      <c r="Z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</row>
    <row r="360" spans="1:354" s="70" customFormat="1" x14ac:dyDescent="0.25">
      <c r="A360" s="1"/>
      <c r="B360" s="1"/>
      <c r="C360" s="1"/>
      <c r="D360" s="1"/>
      <c r="E360" s="4"/>
      <c r="G360" s="1"/>
      <c r="H360" s="1"/>
      <c r="I360" s="1"/>
      <c r="J360" s="68"/>
      <c r="K360" s="86"/>
      <c r="L360" s="59"/>
      <c r="M360" s="59"/>
      <c r="N360" s="59"/>
      <c r="O360" s="59"/>
      <c r="P360" s="59"/>
      <c r="R360" s="1"/>
      <c r="W360" s="1"/>
      <c r="X360" s="1"/>
      <c r="Y360" s="1"/>
      <c r="Z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</row>
    <row r="361" spans="1:354" s="70" customFormat="1" x14ac:dyDescent="0.25">
      <c r="A361" s="1"/>
      <c r="B361" s="1"/>
      <c r="C361" s="1"/>
      <c r="D361" s="1"/>
      <c r="E361" s="4"/>
      <c r="G361" s="1"/>
      <c r="H361" s="1"/>
      <c r="I361" s="1"/>
      <c r="J361" s="68"/>
      <c r="K361" s="86"/>
      <c r="L361" s="59"/>
      <c r="M361" s="59"/>
      <c r="N361" s="59"/>
      <c r="O361" s="59"/>
      <c r="P361" s="59"/>
      <c r="R361" s="1"/>
      <c r="W361" s="1"/>
      <c r="X361" s="1"/>
      <c r="Y361" s="1"/>
      <c r="Z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</row>
    <row r="362" spans="1:354" s="70" customFormat="1" x14ac:dyDescent="0.25">
      <c r="A362" s="1"/>
      <c r="B362" s="1"/>
      <c r="C362" s="1"/>
      <c r="D362" s="1"/>
      <c r="E362" s="4"/>
      <c r="G362" s="1"/>
      <c r="H362" s="1"/>
      <c r="I362" s="1"/>
      <c r="J362" s="68"/>
      <c r="K362" s="86"/>
      <c r="L362" s="59"/>
      <c r="M362" s="59"/>
      <c r="N362" s="59"/>
      <c r="O362" s="59"/>
      <c r="P362" s="59"/>
      <c r="R362" s="1"/>
      <c r="W362" s="1"/>
      <c r="X362" s="1"/>
      <c r="Y362" s="1"/>
      <c r="Z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</row>
    <row r="363" spans="1:354" s="70" customFormat="1" x14ac:dyDescent="0.25">
      <c r="A363" s="1"/>
      <c r="B363" s="1"/>
      <c r="C363" s="1"/>
      <c r="D363" s="1"/>
      <c r="E363" s="4"/>
      <c r="G363" s="1"/>
      <c r="H363" s="1"/>
      <c r="I363" s="1"/>
      <c r="J363" s="68"/>
      <c r="K363" s="86"/>
      <c r="L363" s="59"/>
      <c r="M363" s="59"/>
      <c r="N363" s="59"/>
      <c r="O363" s="59"/>
      <c r="P363" s="59"/>
      <c r="R363" s="1"/>
      <c r="W363" s="1"/>
      <c r="X363" s="1"/>
      <c r="Y363" s="1"/>
      <c r="Z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</row>
    <row r="364" spans="1:354" s="70" customFormat="1" x14ac:dyDescent="0.25">
      <c r="A364" s="1"/>
      <c r="B364" s="1"/>
      <c r="C364" s="1"/>
      <c r="D364" s="1"/>
      <c r="E364" s="4"/>
      <c r="G364" s="1"/>
      <c r="H364" s="1"/>
      <c r="I364" s="1"/>
      <c r="J364" s="68"/>
      <c r="K364" s="86"/>
      <c r="L364" s="59"/>
      <c r="M364" s="59"/>
      <c r="N364" s="59"/>
      <c r="O364" s="59"/>
      <c r="P364" s="59"/>
      <c r="R364" s="1"/>
      <c r="W364" s="1"/>
      <c r="X364" s="1"/>
      <c r="Y364" s="1"/>
      <c r="Z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</row>
    <row r="365" spans="1:354" s="70" customFormat="1" x14ac:dyDescent="0.25">
      <c r="A365" s="1"/>
      <c r="B365" s="1"/>
      <c r="C365" s="1"/>
      <c r="D365" s="1"/>
      <c r="E365" s="4"/>
      <c r="G365" s="1"/>
      <c r="H365" s="1"/>
      <c r="I365" s="1"/>
      <c r="J365" s="68"/>
      <c r="K365" s="86"/>
      <c r="L365" s="59"/>
      <c r="M365" s="59"/>
      <c r="N365" s="59"/>
      <c r="O365" s="59"/>
      <c r="P365" s="59"/>
      <c r="R365" s="1"/>
      <c r="W365" s="1"/>
      <c r="X365" s="1"/>
      <c r="Y365" s="1"/>
      <c r="Z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</row>
    <row r="366" spans="1:354" s="70" customFormat="1" x14ac:dyDescent="0.25">
      <c r="A366" s="1"/>
      <c r="B366" s="1"/>
      <c r="C366" s="1"/>
      <c r="D366" s="1"/>
      <c r="E366" s="4"/>
      <c r="G366" s="1"/>
      <c r="H366" s="1"/>
      <c r="I366" s="1"/>
      <c r="J366" s="68"/>
      <c r="K366" s="86"/>
      <c r="L366" s="59"/>
      <c r="M366" s="59"/>
      <c r="N366" s="59"/>
      <c r="O366" s="59"/>
      <c r="P366" s="59"/>
      <c r="R366" s="1"/>
      <c r="W366" s="1"/>
      <c r="X366" s="1"/>
      <c r="Y366" s="1"/>
      <c r="Z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</row>
    <row r="367" spans="1:354" s="70" customFormat="1" x14ac:dyDescent="0.25">
      <c r="A367" s="1"/>
      <c r="B367" s="1"/>
      <c r="C367" s="1"/>
      <c r="D367" s="1"/>
      <c r="E367" s="4"/>
      <c r="G367" s="1"/>
      <c r="H367" s="1"/>
      <c r="I367" s="1"/>
      <c r="J367" s="68"/>
      <c r="K367" s="86"/>
      <c r="L367" s="59"/>
      <c r="M367" s="59"/>
      <c r="N367" s="59"/>
      <c r="O367" s="59"/>
      <c r="P367" s="59"/>
      <c r="R367" s="1"/>
      <c r="W367" s="1"/>
      <c r="X367" s="1"/>
      <c r="Y367" s="1"/>
      <c r="Z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</row>
    <row r="368" spans="1:354" s="70" customFormat="1" x14ac:dyDescent="0.25">
      <c r="A368" s="1"/>
      <c r="B368" s="1"/>
      <c r="C368" s="1"/>
      <c r="D368" s="1"/>
      <c r="E368" s="4"/>
      <c r="G368" s="1"/>
      <c r="H368" s="1"/>
      <c r="I368" s="1"/>
      <c r="J368" s="68"/>
      <c r="K368" s="86"/>
      <c r="L368" s="59"/>
      <c r="M368" s="59"/>
      <c r="N368" s="59"/>
      <c r="O368" s="59"/>
      <c r="P368" s="59"/>
      <c r="R368" s="1"/>
      <c r="W368" s="1"/>
      <c r="X368" s="1"/>
      <c r="Y368" s="1"/>
      <c r="Z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</row>
    <row r="369" spans="1:354" s="70" customFormat="1" x14ac:dyDescent="0.25">
      <c r="A369" s="1"/>
      <c r="B369" s="1"/>
      <c r="C369" s="1"/>
      <c r="D369" s="1"/>
      <c r="E369" s="4"/>
      <c r="G369" s="1"/>
      <c r="H369" s="1"/>
      <c r="I369" s="1"/>
      <c r="J369" s="68"/>
      <c r="K369" s="86"/>
      <c r="L369" s="59"/>
      <c r="M369" s="59"/>
      <c r="N369" s="59"/>
      <c r="O369" s="59"/>
      <c r="P369" s="59"/>
      <c r="R369" s="1"/>
      <c r="W369" s="1"/>
      <c r="X369" s="1"/>
      <c r="Y369" s="1"/>
      <c r="Z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  <c r="KJ369" s="1"/>
      <c r="KK369" s="1"/>
      <c r="KL369" s="1"/>
      <c r="KM369" s="1"/>
      <c r="KN369" s="1"/>
      <c r="KO369" s="1"/>
      <c r="KP369" s="1"/>
      <c r="KQ369" s="1"/>
      <c r="KR369" s="1"/>
      <c r="KS369" s="1"/>
      <c r="KT369" s="1"/>
      <c r="KU369" s="1"/>
      <c r="KV369" s="1"/>
      <c r="KW369" s="1"/>
      <c r="KX369" s="1"/>
      <c r="KY369" s="1"/>
      <c r="KZ369" s="1"/>
      <c r="LA369" s="1"/>
      <c r="LB369" s="1"/>
      <c r="LC369" s="1"/>
      <c r="LD369" s="1"/>
      <c r="LE369" s="1"/>
      <c r="LF369" s="1"/>
      <c r="LG369" s="1"/>
      <c r="LH369" s="1"/>
      <c r="LI369" s="1"/>
      <c r="LJ369" s="1"/>
      <c r="LK369" s="1"/>
      <c r="LL369" s="1"/>
      <c r="LM369" s="1"/>
      <c r="LN369" s="1"/>
      <c r="LO369" s="1"/>
      <c r="LP369" s="1"/>
      <c r="LQ369" s="1"/>
      <c r="LR369" s="1"/>
      <c r="LS369" s="1"/>
      <c r="LT369" s="1"/>
      <c r="LU369" s="1"/>
      <c r="LV369" s="1"/>
      <c r="LW369" s="1"/>
      <c r="LX369" s="1"/>
      <c r="LY369" s="1"/>
      <c r="LZ369" s="1"/>
      <c r="MA369" s="1"/>
      <c r="MB369" s="1"/>
      <c r="MC369" s="1"/>
      <c r="MD369" s="1"/>
      <c r="ME369" s="1"/>
      <c r="MF369" s="1"/>
      <c r="MG369" s="1"/>
      <c r="MH369" s="1"/>
      <c r="MI369" s="1"/>
      <c r="MJ369" s="1"/>
      <c r="MK369" s="1"/>
      <c r="ML369" s="1"/>
      <c r="MM369" s="1"/>
      <c r="MN369" s="1"/>
      <c r="MO369" s="1"/>
      <c r="MP369" s="1"/>
    </row>
    <row r="370" spans="1:354" s="70" customFormat="1" x14ac:dyDescent="0.25">
      <c r="A370" s="1"/>
      <c r="B370" s="1"/>
      <c r="C370" s="1"/>
      <c r="D370" s="1"/>
      <c r="E370" s="4"/>
      <c r="G370" s="1"/>
      <c r="H370" s="1"/>
      <c r="I370" s="1"/>
      <c r="J370" s="68"/>
      <c r="K370" s="86"/>
      <c r="L370" s="59"/>
      <c r="M370" s="59"/>
      <c r="N370" s="59"/>
      <c r="O370" s="59"/>
      <c r="P370" s="59"/>
      <c r="R370" s="1"/>
      <c r="W370" s="1"/>
      <c r="X370" s="1"/>
      <c r="Y370" s="1"/>
      <c r="Z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  <c r="KJ370" s="1"/>
      <c r="KK370" s="1"/>
      <c r="KL370" s="1"/>
      <c r="KM370" s="1"/>
      <c r="KN370" s="1"/>
      <c r="KO370" s="1"/>
      <c r="KP370" s="1"/>
      <c r="KQ370" s="1"/>
      <c r="KR370" s="1"/>
      <c r="KS370" s="1"/>
      <c r="KT370" s="1"/>
      <c r="KU370" s="1"/>
      <c r="KV370" s="1"/>
      <c r="KW370" s="1"/>
      <c r="KX370" s="1"/>
      <c r="KY370" s="1"/>
      <c r="KZ370" s="1"/>
      <c r="LA370" s="1"/>
      <c r="LB370" s="1"/>
      <c r="LC370" s="1"/>
      <c r="LD370" s="1"/>
      <c r="LE370" s="1"/>
      <c r="LF370" s="1"/>
      <c r="LG370" s="1"/>
      <c r="LH370" s="1"/>
      <c r="LI370" s="1"/>
      <c r="LJ370" s="1"/>
      <c r="LK370" s="1"/>
      <c r="LL370" s="1"/>
      <c r="LM370" s="1"/>
      <c r="LN370" s="1"/>
      <c r="LO370" s="1"/>
      <c r="LP370" s="1"/>
      <c r="LQ370" s="1"/>
      <c r="LR370" s="1"/>
      <c r="LS370" s="1"/>
      <c r="LT370" s="1"/>
      <c r="LU370" s="1"/>
      <c r="LV370" s="1"/>
      <c r="LW370" s="1"/>
      <c r="LX370" s="1"/>
      <c r="LY370" s="1"/>
      <c r="LZ370" s="1"/>
      <c r="MA370" s="1"/>
      <c r="MB370" s="1"/>
      <c r="MC370" s="1"/>
      <c r="MD370" s="1"/>
      <c r="ME370" s="1"/>
      <c r="MF370" s="1"/>
      <c r="MG370" s="1"/>
      <c r="MH370" s="1"/>
      <c r="MI370" s="1"/>
      <c r="MJ370" s="1"/>
      <c r="MK370" s="1"/>
      <c r="ML370" s="1"/>
      <c r="MM370" s="1"/>
      <c r="MN370" s="1"/>
      <c r="MO370" s="1"/>
      <c r="MP370" s="1"/>
    </row>
    <row r="371" spans="1:354" s="70" customFormat="1" x14ac:dyDescent="0.25">
      <c r="A371" s="1"/>
      <c r="B371" s="1"/>
      <c r="C371" s="1"/>
      <c r="D371" s="1"/>
      <c r="E371" s="4"/>
      <c r="G371" s="1"/>
      <c r="H371" s="1"/>
      <c r="I371" s="1"/>
      <c r="J371" s="68"/>
      <c r="K371" s="86"/>
      <c r="L371" s="59"/>
      <c r="M371" s="59"/>
      <c r="N371" s="59"/>
      <c r="O371" s="59"/>
      <c r="P371" s="59"/>
      <c r="R371" s="1"/>
      <c r="W371" s="1"/>
      <c r="X371" s="1"/>
      <c r="Y371" s="1"/>
      <c r="Z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A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LS371" s="1"/>
      <c r="LT371" s="1"/>
      <c r="LU371" s="1"/>
      <c r="LV371" s="1"/>
      <c r="LW371" s="1"/>
      <c r="LX371" s="1"/>
      <c r="LY371" s="1"/>
      <c r="LZ371" s="1"/>
      <c r="MA371" s="1"/>
      <c r="MB371" s="1"/>
      <c r="MC371" s="1"/>
      <c r="MD371" s="1"/>
      <c r="ME371" s="1"/>
      <c r="MF371" s="1"/>
      <c r="MG371" s="1"/>
      <c r="MH371" s="1"/>
      <c r="MI371" s="1"/>
      <c r="MJ371" s="1"/>
      <c r="MK371" s="1"/>
      <c r="ML371" s="1"/>
      <c r="MM371" s="1"/>
      <c r="MN371" s="1"/>
      <c r="MO371" s="1"/>
      <c r="MP371" s="1"/>
    </row>
    <row r="372" spans="1:354" s="70" customFormat="1" x14ac:dyDescent="0.25">
      <c r="A372" s="1"/>
      <c r="B372" s="1"/>
      <c r="C372" s="1"/>
      <c r="D372" s="1"/>
      <c r="E372" s="4"/>
      <c r="G372" s="1"/>
      <c r="H372" s="1"/>
      <c r="I372" s="1"/>
      <c r="J372" s="68"/>
      <c r="K372" s="86"/>
      <c r="L372" s="59"/>
      <c r="M372" s="59"/>
      <c r="N372" s="59"/>
      <c r="O372" s="59"/>
      <c r="P372" s="59"/>
      <c r="R372" s="1"/>
      <c r="W372" s="1"/>
      <c r="X372" s="1"/>
      <c r="Y372" s="1"/>
      <c r="Z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A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LS372" s="1"/>
      <c r="LT372" s="1"/>
      <c r="LU372" s="1"/>
      <c r="LV372" s="1"/>
      <c r="LW372" s="1"/>
      <c r="LX372" s="1"/>
      <c r="LY372" s="1"/>
      <c r="LZ372" s="1"/>
      <c r="MA372" s="1"/>
      <c r="MB372" s="1"/>
      <c r="MC372" s="1"/>
      <c r="MD372" s="1"/>
      <c r="ME372" s="1"/>
      <c r="MF372" s="1"/>
      <c r="MG372" s="1"/>
      <c r="MH372" s="1"/>
      <c r="MI372" s="1"/>
      <c r="MJ372" s="1"/>
      <c r="MK372" s="1"/>
      <c r="ML372" s="1"/>
      <c r="MM372" s="1"/>
      <c r="MN372" s="1"/>
      <c r="MO372" s="1"/>
      <c r="MP372" s="1"/>
    </row>
    <row r="373" spans="1:354" s="70" customFormat="1" x14ac:dyDescent="0.25">
      <c r="A373" s="1"/>
      <c r="B373" s="1"/>
      <c r="C373" s="1"/>
      <c r="D373" s="1"/>
      <c r="E373" s="4"/>
      <c r="G373" s="1"/>
      <c r="H373" s="1"/>
      <c r="I373" s="1"/>
      <c r="J373" s="68"/>
      <c r="K373" s="86"/>
      <c r="L373" s="59"/>
      <c r="M373" s="59"/>
      <c r="N373" s="59"/>
      <c r="O373" s="59"/>
      <c r="P373" s="59"/>
      <c r="R373" s="1"/>
      <c r="W373" s="1"/>
      <c r="X373" s="1"/>
      <c r="Y373" s="1"/>
      <c r="Z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</row>
    <row r="374" spans="1:354" s="70" customFormat="1" x14ac:dyDescent="0.25">
      <c r="A374" s="1"/>
      <c r="B374" s="1"/>
      <c r="C374" s="1"/>
      <c r="D374" s="1"/>
      <c r="E374" s="4"/>
      <c r="G374" s="1"/>
      <c r="H374" s="1"/>
      <c r="I374" s="1"/>
      <c r="J374" s="68"/>
      <c r="K374" s="86"/>
      <c r="L374" s="59"/>
      <c r="M374" s="59"/>
      <c r="N374" s="59"/>
      <c r="O374" s="59"/>
      <c r="P374" s="59"/>
      <c r="R374" s="1"/>
      <c r="W374" s="1"/>
      <c r="X374" s="1"/>
      <c r="Y374" s="1"/>
      <c r="Z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A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LS374" s="1"/>
      <c r="LT374" s="1"/>
      <c r="LU374" s="1"/>
      <c r="LV374" s="1"/>
      <c r="LW374" s="1"/>
      <c r="LX374" s="1"/>
      <c r="LY374" s="1"/>
      <c r="LZ374" s="1"/>
      <c r="MA374" s="1"/>
      <c r="MB374" s="1"/>
      <c r="MC374" s="1"/>
      <c r="MD374" s="1"/>
      <c r="ME374" s="1"/>
      <c r="MF374" s="1"/>
      <c r="MG374" s="1"/>
      <c r="MH374" s="1"/>
      <c r="MI374" s="1"/>
      <c r="MJ374" s="1"/>
      <c r="MK374" s="1"/>
      <c r="ML374" s="1"/>
      <c r="MM374" s="1"/>
      <c r="MN374" s="1"/>
      <c r="MO374" s="1"/>
      <c r="MP374" s="1"/>
    </row>
    <row r="375" spans="1:354" s="70" customFormat="1" x14ac:dyDescent="0.25">
      <c r="A375" s="1"/>
      <c r="B375" s="1"/>
      <c r="C375" s="1"/>
      <c r="D375" s="1"/>
      <c r="E375" s="4"/>
      <c r="G375" s="1"/>
      <c r="H375" s="1"/>
      <c r="I375" s="1"/>
      <c r="J375" s="68"/>
      <c r="K375" s="86"/>
      <c r="L375" s="59"/>
      <c r="M375" s="59"/>
      <c r="N375" s="59"/>
      <c r="O375" s="59"/>
      <c r="P375" s="59"/>
      <c r="R375" s="1"/>
      <c r="W375" s="1"/>
      <c r="X375" s="1"/>
      <c r="Y375" s="1"/>
      <c r="Z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A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LS375" s="1"/>
      <c r="LT375" s="1"/>
      <c r="LU375" s="1"/>
      <c r="LV375" s="1"/>
      <c r="LW375" s="1"/>
      <c r="LX375" s="1"/>
      <c r="LY375" s="1"/>
      <c r="LZ375" s="1"/>
      <c r="MA375" s="1"/>
      <c r="MB375" s="1"/>
      <c r="MC375" s="1"/>
      <c r="MD375" s="1"/>
      <c r="ME375" s="1"/>
      <c r="MF375" s="1"/>
      <c r="MG375" s="1"/>
      <c r="MH375" s="1"/>
      <c r="MI375" s="1"/>
      <c r="MJ375" s="1"/>
      <c r="MK375" s="1"/>
      <c r="ML375" s="1"/>
      <c r="MM375" s="1"/>
      <c r="MN375" s="1"/>
      <c r="MO375" s="1"/>
      <c r="MP375" s="1"/>
    </row>
    <row r="376" spans="1:354" s="70" customFormat="1" x14ac:dyDescent="0.25">
      <c r="A376" s="1"/>
      <c r="B376" s="1"/>
      <c r="C376" s="1"/>
      <c r="D376" s="1"/>
      <c r="E376" s="4"/>
      <c r="G376" s="1"/>
      <c r="H376" s="1"/>
      <c r="I376" s="1"/>
      <c r="J376" s="68"/>
      <c r="K376" s="86"/>
      <c r="L376" s="59"/>
      <c r="M376" s="59"/>
      <c r="N376" s="59"/>
      <c r="O376" s="59"/>
      <c r="P376" s="59"/>
      <c r="R376" s="1"/>
      <c r="W376" s="1"/>
      <c r="X376" s="1"/>
      <c r="Y376" s="1"/>
      <c r="Z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A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LS376" s="1"/>
      <c r="LT376" s="1"/>
      <c r="LU376" s="1"/>
      <c r="LV376" s="1"/>
      <c r="LW376" s="1"/>
      <c r="LX376" s="1"/>
      <c r="LY376" s="1"/>
      <c r="LZ376" s="1"/>
      <c r="MA376" s="1"/>
      <c r="MB376" s="1"/>
      <c r="MC376" s="1"/>
      <c r="MD376" s="1"/>
      <c r="ME376" s="1"/>
      <c r="MF376" s="1"/>
      <c r="MG376" s="1"/>
      <c r="MH376" s="1"/>
      <c r="MI376" s="1"/>
      <c r="MJ376" s="1"/>
      <c r="MK376" s="1"/>
      <c r="ML376" s="1"/>
      <c r="MM376" s="1"/>
      <c r="MN376" s="1"/>
      <c r="MO376" s="1"/>
      <c r="MP376" s="1"/>
    </row>
    <row r="377" spans="1:354" s="70" customFormat="1" x14ac:dyDescent="0.25">
      <c r="A377" s="1"/>
      <c r="B377" s="1"/>
      <c r="C377" s="1"/>
      <c r="D377" s="1"/>
      <c r="E377" s="4"/>
      <c r="G377" s="1"/>
      <c r="H377" s="1"/>
      <c r="I377" s="1"/>
      <c r="J377" s="68"/>
      <c r="K377" s="86"/>
      <c r="L377" s="59"/>
      <c r="M377" s="59"/>
      <c r="N377" s="59"/>
      <c r="O377" s="59"/>
      <c r="P377" s="59"/>
      <c r="R377" s="1"/>
      <c r="W377" s="1"/>
      <c r="X377" s="1"/>
      <c r="Y377" s="1"/>
      <c r="Z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  <c r="KQ377" s="1"/>
      <c r="KR377" s="1"/>
      <c r="KS377" s="1"/>
      <c r="KT377" s="1"/>
      <c r="KU377" s="1"/>
      <c r="KV377" s="1"/>
      <c r="KW377" s="1"/>
      <c r="KX377" s="1"/>
      <c r="KY377" s="1"/>
      <c r="KZ377" s="1"/>
      <c r="LA377" s="1"/>
      <c r="LB377" s="1"/>
      <c r="LC377" s="1"/>
      <c r="LD377" s="1"/>
      <c r="LE377" s="1"/>
      <c r="LF377" s="1"/>
      <c r="LG377" s="1"/>
      <c r="LH377" s="1"/>
      <c r="LI377" s="1"/>
      <c r="LJ377" s="1"/>
      <c r="LK377" s="1"/>
      <c r="LL377" s="1"/>
      <c r="LM377" s="1"/>
      <c r="LN377" s="1"/>
      <c r="LO377" s="1"/>
      <c r="LP377" s="1"/>
      <c r="LQ377" s="1"/>
      <c r="LR377" s="1"/>
      <c r="LS377" s="1"/>
      <c r="LT377" s="1"/>
      <c r="LU377" s="1"/>
      <c r="LV377" s="1"/>
      <c r="LW377" s="1"/>
      <c r="LX377" s="1"/>
      <c r="LY377" s="1"/>
      <c r="LZ377" s="1"/>
      <c r="MA377" s="1"/>
      <c r="MB377" s="1"/>
      <c r="MC377" s="1"/>
      <c r="MD377" s="1"/>
      <c r="ME377" s="1"/>
      <c r="MF377" s="1"/>
      <c r="MG377" s="1"/>
      <c r="MH377" s="1"/>
      <c r="MI377" s="1"/>
      <c r="MJ377" s="1"/>
      <c r="MK377" s="1"/>
      <c r="ML377" s="1"/>
      <c r="MM377" s="1"/>
      <c r="MN377" s="1"/>
      <c r="MO377" s="1"/>
      <c r="MP377" s="1"/>
    </row>
    <row r="378" spans="1:354" s="70" customFormat="1" x14ac:dyDescent="0.25">
      <c r="A378" s="1"/>
      <c r="B378" s="1"/>
      <c r="C378" s="1"/>
      <c r="D378" s="1"/>
      <c r="E378" s="4"/>
      <c r="G378" s="1"/>
      <c r="H378" s="1"/>
      <c r="I378" s="1"/>
      <c r="J378" s="68"/>
      <c r="K378" s="86"/>
      <c r="L378" s="59"/>
      <c r="M378" s="59"/>
      <c r="N378" s="59"/>
      <c r="O378" s="59"/>
      <c r="P378" s="59"/>
      <c r="R378" s="1"/>
      <c r="W378" s="1"/>
      <c r="X378" s="1"/>
      <c r="Y378" s="1"/>
      <c r="Z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  <c r="KQ378" s="1"/>
      <c r="KR378" s="1"/>
      <c r="KS378" s="1"/>
      <c r="KT378" s="1"/>
      <c r="KU378" s="1"/>
      <c r="KV378" s="1"/>
      <c r="KW378" s="1"/>
      <c r="KX378" s="1"/>
      <c r="KY378" s="1"/>
      <c r="KZ378" s="1"/>
      <c r="LA378" s="1"/>
      <c r="LB378" s="1"/>
      <c r="LC378" s="1"/>
      <c r="LD378" s="1"/>
      <c r="LE378" s="1"/>
      <c r="LF378" s="1"/>
      <c r="LG378" s="1"/>
      <c r="LH378" s="1"/>
      <c r="LI378" s="1"/>
      <c r="LJ378" s="1"/>
      <c r="LK378" s="1"/>
      <c r="LL378" s="1"/>
      <c r="LM378" s="1"/>
      <c r="LN378" s="1"/>
      <c r="LO378" s="1"/>
      <c r="LP378" s="1"/>
      <c r="LQ378" s="1"/>
      <c r="LR378" s="1"/>
      <c r="LS378" s="1"/>
      <c r="LT378" s="1"/>
      <c r="LU378" s="1"/>
      <c r="LV378" s="1"/>
      <c r="LW378" s="1"/>
      <c r="LX378" s="1"/>
      <c r="LY378" s="1"/>
      <c r="LZ378" s="1"/>
      <c r="MA378" s="1"/>
      <c r="MB378" s="1"/>
      <c r="MC378" s="1"/>
      <c r="MD378" s="1"/>
      <c r="ME378" s="1"/>
      <c r="MF378" s="1"/>
      <c r="MG378" s="1"/>
      <c r="MH378" s="1"/>
      <c r="MI378" s="1"/>
      <c r="MJ378" s="1"/>
      <c r="MK378" s="1"/>
      <c r="ML378" s="1"/>
      <c r="MM378" s="1"/>
      <c r="MN378" s="1"/>
      <c r="MO378" s="1"/>
      <c r="MP378" s="1"/>
    </row>
    <row r="379" spans="1:354" s="70" customFormat="1" x14ac:dyDescent="0.25">
      <c r="A379" s="1"/>
      <c r="B379" s="1"/>
      <c r="C379" s="1"/>
      <c r="D379" s="1"/>
      <c r="E379" s="4"/>
      <c r="G379" s="1"/>
      <c r="H379" s="1"/>
      <c r="I379" s="1"/>
      <c r="J379" s="68"/>
      <c r="K379" s="86"/>
      <c r="L379" s="59"/>
      <c r="M379" s="59"/>
      <c r="N379" s="59"/>
      <c r="O379" s="59"/>
      <c r="P379" s="59"/>
      <c r="R379" s="1"/>
      <c r="W379" s="1"/>
      <c r="X379" s="1"/>
      <c r="Y379" s="1"/>
      <c r="Z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  <c r="KX379" s="1"/>
      <c r="KY379" s="1"/>
      <c r="KZ379" s="1"/>
      <c r="LA379" s="1"/>
      <c r="LB379" s="1"/>
      <c r="LC379" s="1"/>
      <c r="LD379" s="1"/>
      <c r="LE379" s="1"/>
      <c r="LF379" s="1"/>
      <c r="LG379" s="1"/>
      <c r="LH379" s="1"/>
      <c r="LI379" s="1"/>
      <c r="LJ379" s="1"/>
      <c r="LK379" s="1"/>
      <c r="LL379" s="1"/>
      <c r="LM379" s="1"/>
      <c r="LN379" s="1"/>
      <c r="LO379" s="1"/>
      <c r="LP379" s="1"/>
      <c r="LQ379" s="1"/>
      <c r="LR379" s="1"/>
      <c r="LS379" s="1"/>
      <c r="LT379" s="1"/>
      <c r="LU379" s="1"/>
      <c r="LV379" s="1"/>
      <c r="LW379" s="1"/>
      <c r="LX379" s="1"/>
      <c r="LY379" s="1"/>
      <c r="LZ379" s="1"/>
      <c r="MA379" s="1"/>
      <c r="MB379" s="1"/>
      <c r="MC379" s="1"/>
      <c r="MD379" s="1"/>
      <c r="ME379" s="1"/>
      <c r="MF379" s="1"/>
      <c r="MG379" s="1"/>
      <c r="MH379" s="1"/>
      <c r="MI379" s="1"/>
      <c r="MJ379" s="1"/>
      <c r="MK379" s="1"/>
      <c r="ML379" s="1"/>
      <c r="MM379" s="1"/>
      <c r="MN379" s="1"/>
      <c r="MO379" s="1"/>
      <c r="MP379" s="1"/>
    </row>
    <row r="380" spans="1:354" s="70" customFormat="1" x14ac:dyDescent="0.25">
      <c r="A380" s="1"/>
      <c r="B380" s="1"/>
      <c r="C380" s="1"/>
      <c r="D380" s="1"/>
      <c r="E380" s="4"/>
      <c r="G380" s="1"/>
      <c r="H380" s="1"/>
      <c r="I380" s="1"/>
      <c r="J380" s="68"/>
      <c r="K380" s="86"/>
      <c r="L380" s="59"/>
      <c r="M380" s="59"/>
      <c r="N380" s="59"/>
      <c r="O380" s="59"/>
      <c r="P380" s="59"/>
      <c r="R380" s="1"/>
      <c r="W380" s="1"/>
      <c r="X380" s="1"/>
      <c r="Y380" s="1"/>
      <c r="Z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  <c r="KJ380" s="1"/>
      <c r="KK380" s="1"/>
      <c r="KL380" s="1"/>
      <c r="KM380" s="1"/>
      <c r="KN380" s="1"/>
      <c r="KO380" s="1"/>
      <c r="KP380" s="1"/>
      <c r="KQ380" s="1"/>
      <c r="KR380" s="1"/>
      <c r="KS380" s="1"/>
      <c r="KT380" s="1"/>
      <c r="KU380" s="1"/>
      <c r="KV380" s="1"/>
      <c r="KW380" s="1"/>
      <c r="KX380" s="1"/>
      <c r="KY380" s="1"/>
      <c r="KZ380" s="1"/>
      <c r="LA380" s="1"/>
      <c r="LB380" s="1"/>
      <c r="LC380" s="1"/>
      <c r="LD380" s="1"/>
      <c r="LE380" s="1"/>
      <c r="LF380" s="1"/>
      <c r="LG380" s="1"/>
      <c r="LH380" s="1"/>
      <c r="LI380" s="1"/>
      <c r="LJ380" s="1"/>
      <c r="LK380" s="1"/>
      <c r="LL380" s="1"/>
      <c r="LM380" s="1"/>
      <c r="LN380" s="1"/>
      <c r="LO380" s="1"/>
      <c r="LP380" s="1"/>
      <c r="LQ380" s="1"/>
      <c r="LR380" s="1"/>
      <c r="LS380" s="1"/>
      <c r="LT380" s="1"/>
      <c r="LU380" s="1"/>
      <c r="LV380" s="1"/>
      <c r="LW380" s="1"/>
      <c r="LX380" s="1"/>
      <c r="LY380" s="1"/>
      <c r="LZ380" s="1"/>
      <c r="MA380" s="1"/>
      <c r="MB380" s="1"/>
      <c r="MC380" s="1"/>
      <c r="MD380" s="1"/>
      <c r="ME380" s="1"/>
      <c r="MF380" s="1"/>
      <c r="MG380" s="1"/>
      <c r="MH380" s="1"/>
      <c r="MI380" s="1"/>
      <c r="MJ380" s="1"/>
      <c r="MK380" s="1"/>
      <c r="ML380" s="1"/>
      <c r="MM380" s="1"/>
      <c r="MN380" s="1"/>
      <c r="MO380" s="1"/>
      <c r="MP380" s="1"/>
    </row>
    <row r="381" spans="1:354" s="70" customFormat="1" x14ac:dyDescent="0.25">
      <c r="A381" s="1"/>
      <c r="B381" s="1"/>
      <c r="C381" s="1"/>
      <c r="D381" s="1"/>
      <c r="E381" s="4"/>
      <c r="G381" s="1"/>
      <c r="H381" s="1"/>
      <c r="I381" s="1"/>
      <c r="J381" s="68"/>
      <c r="K381" s="86"/>
      <c r="L381" s="59"/>
      <c r="M381" s="59"/>
      <c r="N381" s="59"/>
      <c r="O381" s="59"/>
      <c r="P381" s="59"/>
      <c r="R381" s="1"/>
      <c r="W381" s="1"/>
      <c r="X381" s="1"/>
      <c r="Y381" s="1"/>
      <c r="Z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  <c r="KJ381" s="1"/>
      <c r="KK381" s="1"/>
      <c r="KL381" s="1"/>
      <c r="KM381" s="1"/>
      <c r="KN381" s="1"/>
      <c r="KO381" s="1"/>
      <c r="KP381" s="1"/>
      <c r="KQ381" s="1"/>
      <c r="KR381" s="1"/>
      <c r="KS381" s="1"/>
      <c r="KT381" s="1"/>
      <c r="KU381" s="1"/>
      <c r="KV381" s="1"/>
      <c r="KW381" s="1"/>
      <c r="KX381" s="1"/>
      <c r="KY381" s="1"/>
      <c r="KZ381" s="1"/>
      <c r="LA381" s="1"/>
      <c r="LB381" s="1"/>
      <c r="LC381" s="1"/>
      <c r="LD381" s="1"/>
      <c r="LE381" s="1"/>
      <c r="LF381" s="1"/>
      <c r="LG381" s="1"/>
      <c r="LH381" s="1"/>
      <c r="LI381" s="1"/>
      <c r="LJ381" s="1"/>
      <c r="LK381" s="1"/>
      <c r="LL381" s="1"/>
      <c r="LM381" s="1"/>
      <c r="LN381" s="1"/>
      <c r="LO381" s="1"/>
      <c r="LP381" s="1"/>
      <c r="LQ381" s="1"/>
      <c r="LR381" s="1"/>
      <c r="LS381" s="1"/>
      <c r="LT381" s="1"/>
      <c r="LU381" s="1"/>
      <c r="LV381" s="1"/>
      <c r="LW381" s="1"/>
      <c r="LX381" s="1"/>
      <c r="LY381" s="1"/>
      <c r="LZ381" s="1"/>
      <c r="MA381" s="1"/>
      <c r="MB381" s="1"/>
      <c r="MC381" s="1"/>
      <c r="MD381" s="1"/>
      <c r="ME381" s="1"/>
      <c r="MF381" s="1"/>
      <c r="MG381" s="1"/>
      <c r="MH381" s="1"/>
      <c r="MI381" s="1"/>
      <c r="MJ381" s="1"/>
      <c r="MK381" s="1"/>
      <c r="ML381" s="1"/>
      <c r="MM381" s="1"/>
      <c r="MN381" s="1"/>
      <c r="MO381" s="1"/>
      <c r="MP381" s="1"/>
    </row>
    <row r="382" spans="1:354" s="70" customFormat="1" x14ac:dyDescent="0.25">
      <c r="A382" s="1"/>
      <c r="B382" s="1"/>
      <c r="C382" s="1"/>
      <c r="D382" s="1"/>
      <c r="E382" s="4"/>
      <c r="G382" s="1"/>
      <c r="H382" s="1"/>
      <c r="I382" s="1"/>
      <c r="J382" s="68"/>
      <c r="K382" s="86"/>
      <c r="L382" s="59"/>
      <c r="M382" s="59"/>
      <c r="N382" s="59"/>
      <c r="O382" s="59"/>
      <c r="P382" s="59"/>
      <c r="R382" s="1"/>
      <c r="W382" s="1"/>
      <c r="X382" s="1"/>
      <c r="Y382" s="1"/>
      <c r="Z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  <c r="KJ382" s="1"/>
      <c r="KK382" s="1"/>
      <c r="KL382" s="1"/>
      <c r="KM382" s="1"/>
      <c r="KN382" s="1"/>
      <c r="KO382" s="1"/>
      <c r="KP382" s="1"/>
      <c r="KQ382" s="1"/>
      <c r="KR382" s="1"/>
      <c r="KS382" s="1"/>
      <c r="KT382" s="1"/>
      <c r="KU382" s="1"/>
      <c r="KV382" s="1"/>
      <c r="KW382" s="1"/>
      <c r="KX382" s="1"/>
      <c r="KY382" s="1"/>
      <c r="KZ382" s="1"/>
      <c r="LA382" s="1"/>
      <c r="LB382" s="1"/>
      <c r="LC382" s="1"/>
      <c r="LD382" s="1"/>
      <c r="LE382" s="1"/>
      <c r="LF382" s="1"/>
      <c r="LG382" s="1"/>
      <c r="LH382" s="1"/>
      <c r="LI382" s="1"/>
      <c r="LJ382" s="1"/>
      <c r="LK382" s="1"/>
      <c r="LL382" s="1"/>
      <c r="LM382" s="1"/>
      <c r="LN382" s="1"/>
      <c r="LO382" s="1"/>
      <c r="LP382" s="1"/>
      <c r="LQ382" s="1"/>
      <c r="LR382" s="1"/>
      <c r="LS382" s="1"/>
      <c r="LT382" s="1"/>
      <c r="LU382" s="1"/>
      <c r="LV382" s="1"/>
      <c r="LW382" s="1"/>
      <c r="LX382" s="1"/>
      <c r="LY382" s="1"/>
      <c r="LZ382" s="1"/>
      <c r="MA382" s="1"/>
      <c r="MB382" s="1"/>
      <c r="MC382" s="1"/>
      <c r="MD382" s="1"/>
      <c r="ME382" s="1"/>
      <c r="MF382" s="1"/>
      <c r="MG382" s="1"/>
      <c r="MH382" s="1"/>
      <c r="MI382" s="1"/>
      <c r="MJ382" s="1"/>
      <c r="MK382" s="1"/>
      <c r="ML382" s="1"/>
      <c r="MM382" s="1"/>
      <c r="MN382" s="1"/>
      <c r="MO382" s="1"/>
      <c r="MP382" s="1"/>
    </row>
    <row r="383" spans="1:354" s="70" customFormat="1" x14ac:dyDescent="0.25">
      <c r="A383" s="1"/>
      <c r="B383" s="1"/>
      <c r="C383" s="1"/>
      <c r="D383" s="1"/>
      <c r="E383" s="4"/>
      <c r="G383" s="1"/>
      <c r="H383" s="1"/>
      <c r="I383" s="1"/>
      <c r="J383" s="68"/>
      <c r="K383" s="86"/>
      <c r="L383" s="59"/>
      <c r="M383" s="59"/>
      <c r="N383" s="59"/>
      <c r="O383" s="59"/>
      <c r="P383" s="59"/>
      <c r="R383" s="1"/>
      <c r="W383" s="1"/>
      <c r="X383" s="1"/>
      <c r="Y383" s="1"/>
      <c r="Z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  <c r="KJ383" s="1"/>
      <c r="KK383" s="1"/>
      <c r="KL383" s="1"/>
      <c r="KM383" s="1"/>
      <c r="KN383" s="1"/>
      <c r="KO383" s="1"/>
      <c r="KP383" s="1"/>
      <c r="KQ383" s="1"/>
      <c r="KR383" s="1"/>
      <c r="KS383" s="1"/>
      <c r="KT383" s="1"/>
      <c r="KU383" s="1"/>
      <c r="KV383" s="1"/>
      <c r="KW383" s="1"/>
      <c r="KX383" s="1"/>
      <c r="KY383" s="1"/>
      <c r="KZ383" s="1"/>
      <c r="LA383" s="1"/>
      <c r="LB383" s="1"/>
      <c r="LC383" s="1"/>
      <c r="LD383" s="1"/>
      <c r="LE383" s="1"/>
      <c r="LF383" s="1"/>
      <c r="LG383" s="1"/>
      <c r="LH383" s="1"/>
      <c r="LI383" s="1"/>
      <c r="LJ383" s="1"/>
      <c r="LK383" s="1"/>
      <c r="LL383" s="1"/>
      <c r="LM383" s="1"/>
      <c r="LN383" s="1"/>
      <c r="LO383" s="1"/>
      <c r="LP383" s="1"/>
      <c r="LQ383" s="1"/>
      <c r="LR383" s="1"/>
      <c r="LS383" s="1"/>
      <c r="LT383" s="1"/>
      <c r="LU383" s="1"/>
      <c r="LV383" s="1"/>
      <c r="LW383" s="1"/>
      <c r="LX383" s="1"/>
      <c r="LY383" s="1"/>
      <c r="LZ383" s="1"/>
      <c r="MA383" s="1"/>
      <c r="MB383" s="1"/>
      <c r="MC383" s="1"/>
      <c r="MD383" s="1"/>
      <c r="ME383" s="1"/>
      <c r="MF383" s="1"/>
      <c r="MG383" s="1"/>
      <c r="MH383" s="1"/>
      <c r="MI383" s="1"/>
      <c r="MJ383" s="1"/>
      <c r="MK383" s="1"/>
      <c r="ML383" s="1"/>
      <c r="MM383" s="1"/>
      <c r="MN383" s="1"/>
      <c r="MO383" s="1"/>
      <c r="MP383" s="1"/>
    </row>
    <row r="384" spans="1:354" s="70" customFormat="1" x14ac:dyDescent="0.25">
      <c r="A384" s="1"/>
      <c r="B384" s="1"/>
      <c r="C384" s="1"/>
      <c r="D384" s="1"/>
      <c r="E384" s="4"/>
      <c r="G384" s="1"/>
      <c r="H384" s="1"/>
      <c r="I384" s="1"/>
      <c r="J384" s="68"/>
      <c r="K384" s="86"/>
      <c r="L384" s="59"/>
      <c r="M384" s="59"/>
      <c r="N384" s="59"/>
      <c r="O384" s="59"/>
      <c r="P384" s="59"/>
      <c r="R384" s="1"/>
      <c r="W384" s="1"/>
      <c r="X384" s="1"/>
      <c r="Y384" s="1"/>
      <c r="Z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  <c r="KJ384" s="1"/>
      <c r="KK384" s="1"/>
      <c r="KL384" s="1"/>
      <c r="KM384" s="1"/>
      <c r="KN384" s="1"/>
      <c r="KO384" s="1"/>
      <c r="KP384" s="1"/>
      <c r="KQ384" s="1"/>
      <c r="KR384" s="1"/>
      <c r="KS384" s="1"/>
      <c r="KT384" s="1"/>
      <c r="KU384" s="1"/>
      <c r="KV384" s="1"/>
      <c r="KW384" s="1"/>
      <c r="KX384" s="1"/>
      <c r="KY384" s="1"/>
      <c r="KZ384" s="1"/>
      <c r="LA384" s="1"/>
      <c r="LB384" s="1"/>
      <c r="LC384" s="1"/>
      <c r="LD384" s="1"/>
      <c r="LE384" s="1"/>
      <c r="LF384" s="1"/>
      <c r="LG384" s="1"/>
      <c r="LH384" s="1"/>
      <c r="LI384" s="1"/>
      <c r="LJ384" s="1"/>
      <c r="LK384" s="1"/>
      <c r="LL384" s="1"/>
      <c r="LM384" s="1"/>
      <c r="LN384" s="1"/>
      <c r="LO384" s="1"/>
      <c r="LP384" s="1"/>
      <c r="LQ384" s="1"/>
      <c r="LR384" s="1"/>
      <c r="LS384" s="1"/>
      <c r="LT384" s="1"/>
      <c r="LU384" s="1"/>
      <c r="LV384" s="1"/>
      <c r="LW384" s="1"/>
      <c r="LX384" s="1"/>
      <c r="LY384" s="1"/>
      <c r="LZ384" s="1"/>
      <c r="MA384" s="1"/>
      <c r="MB384" s="1"/>
      <c r="MC384" s="1"/>
      <c r="MD384" s="1"/>
      <c r="ME384" s="1"/>
      <c r="MF384" s="1"/>
      <c r="MG384" s="1"/>
      <c r="MH384" s="1"/>
      <c r="MI384" s="1"/>
      <c r="MJ384" s="1"/>
      <c r="MK384" s="1"/>
      <c r="ML384" s="1"/>
      <c r="MM384" s="1"/>
      <c r="MN384" s="1"/>
      <c r="MO384" s="1"/>
      <c r="MP384" s="1"/>
    </row>
    <row r="385" spans="1:354" s="70" customFormat="1" x14ac:dyDescent="0.25">
      <c r="A385" s="1"/>
      <c r="B385" s="1"/>
      <c r="C385" s="1"/>
      <c r="D385" s="1"/>
      <c r="E385" s="4"/>
      <c r="G385" s="1"/>
      <c r="H385" s="1"/>
      <c r="I385" s="1"/>
      <c r="J385" s="68"/>
      <c r="K385" s="86"/>
      <c r="L385" s="59"/>
      <c r="M385" s="59"/>
      <c r="N385" s="59"/>
      <c r="O385" s="59"/>
      <c r="P385" s="59"/>
      <c r="R385" s="1"/>
      <c r="W385" s="1"/>
      <c r="X385" s="1"/>
      <c r="Y385" s="1"/>
      <c r="Z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  <c r="KJ385" s="1"/>
      <c r="KK385" s="1"/>
      <c r="KL385" s="1"/>
      <c r="KM385" s="1"/>
      <c r="KN385" s="1"/>
      <c r="KO385" s="1"/>
      <c r="KP385" s="1"/>
      <c r="KQ385" s="1"/>
      <c r="KR385" s="1"/>
      <c r="KS385" s="1"/>
      <c r="KT385" s="1"/>
      <c r="KU385" s="1"/>
      <c r="KV385" s="1"/>
      <c r="KW385" s="1"/>
      <c r="KX385" s="1"/>
      <c r="KY385" s="1"/>
      <c r="KZ385" s="1"/>
      <c r="LA385" s="1"/>
      <c r="LB385" s="1"/>
      <c r="LC385" s="1"/>
      <c r="LD385" s="1"/>
      <c r="LE385" s="1"/>
      <c r="LF385" s="1"/>
      <c r="LG385" s="1"/>
      <c r="LH385" s="1"/>
      <c r="LI385" s="1"/>
      <c r="LJ385" s="1"/>
      <c r="LK385" s="1"/>
      <c r="LL385" s="1"/>
      <c r="LM385" s="1"/>
      <c r="LN385" s="1"/>
      <c r="LO385" s="1"/>
      <c r="LP385" s="1"/>
      <c r="LQ385" s="1"/>
      <c r="LR385" s="1"/>
      <c r="LS385" s="1"/>
      <c r="LT385" s="1"/>
      <c r="LU385" s="1"/>
      <c r="LV385" s="1"/>
      <c r="LW385" s="1"/>
      <c r="LX385" s="1"/>
      <c r="LY385" s="1"/>
      <c r="LZ385" s="1"/>
      <c r="MA385" s="1"/>
      <c r="MB385" s="1"/>
      <c r="MC385" s="1"/>
      <c r="MD385" s="1"/>
      <c r="ME385" s="1"/>
      <c r="MF385" s="1"/>
      <c r="MG385" s="1"/>
      <c r="MH385" s="1"/>
      <c r="MI385" s="1"/>
      <c r="MJ385" s="1"/>
      <c r="MK385" s="1"/>
      <c r="ML385" s="1"/>
      <c r="MM385" s="1"/>
      <c r="MN385" s="1"/>
      <c r="MO385" s="1"/>
      <c r="MP385" s="1"/>
    </row>
    <row r="386" spans="1:354" s="70" customFormat="1" x14ac:dyDescent="0.25">
      <c r="A386" s="1"/>
      <c r="B386" s="1"/>
      <c r="C386" s="1"/>
      <c r="D386" s="1"/>
      <c r="E386" s="4"/>
      <c r="G386" s="1"/>
      <c r="H386" s="1"/>
      <c r="I386" s="1"/>
      <c r="J386" s="68"/>
      <c r="K386" s="86"/>
      <c r="L386" s="59"/>
      <c r="M386" s="59"/>
      <c r="N386" s="59"/>
      <c r="O386" s="59"/>
      <c r="P386" s="59"/>
      <c r="R386" s="1"/>
      <c r="W386" s="1"/>
      <c r="X386" s="1"/>
      <c r="Y386" s="1"/>
      <c r="Z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  <c r="KJ386" s="1"/>
      <c r="KK386" s="1"/>
      <c r="KL386" s="1"/>
      <c r="KM386" s="1"/>
      <c r="KN386" s="1"/>
      <c r="KO386" s="1"/>
      <c r="KP386" s="1"/>
      <c r="KQ386" s="1"/>
      <c r="KR386" s="1"/>
      <c r="KS386" s="1"/>
      <c r="KT386" s="1"/>
      <c r="KU386" s="1"/>
      <c r="KV386" s="1"/>
      <c r="KW386" s="1"/>
      <c r="KX386" s="1"/>
      <c r="KY386" s="1"/>
      <c r="KZ386" s="1"/>
      <c r="LA386" s="1"/>
      <c r="LB386" s="1"/>
      <c r="LC386" s="1"/>
      <c r="LD386" s="1"/>
      <c r="LE386" s="1"/>
      <c r="LF386" s="1"/>
      <c r="LG386" s="1"/>
      <c r="LH386" s="1"/>
      <c r="LI386" s="1"/>
      <c r="LJ386" s="1"/>
      <c r="LK386" s="1"/>
      <c r="LL386" s="1"/>
      <c r="LM386" s="1"/>
      <c r="LN386" s="1"/>
      <c r="LO386" s="1"/>
      <c r="LP386" s="1"/>
      <c r="LQ386" s="1"/>
      <c r="LR386" s="1"/>
      <c r="LS386" s="1"/>
      <c r="LT386" s="1"/>
      <c r="LU386" s="1"/>
      <c r="LV386" s="1"/>
      <c r="LW386" s="1"/>
      <c r="LX386" s="1"/>
      <c r="LY386" s="1"/>
      <c r="LZ386" s="1"/>
      <c r="MA386" s="1"/>
      <c r="MB386" s="1"/>
      <c r="MC386" s="1"/>
      <c r="MD386" s="1"/>
      <c r="ME386" s="1"/>
      <c r="MF386" s="1"/>
      <c r="MG386" s="1"/>
      <c r="MH386" s="1"/>
      <c r="MI386" s="1"/>
      <c r="MJ386" s="1"/>
      <c r="MK386" s="1"/>
      <c r="ML386" s="1"/>
      <c r="MM386" s="1"/>
      <c r="MN386" s="1"/>
      <c r="MO386" s="1"/>
      <c r="MP386" s="1"/>
    </row>
    <row r="387" spans="1:354" s="70" customFormat="1" x14ac:dyDescent="0.25">
      <c r="A387" s="1"/>
      <c r="B387" s="1"/>
      <c r="C387" s="1"/>
      <c r="D387" s="1"/>
      <c r="E387" s="4"/>
      <c r="G387" s="1"/>
      <c r="H387" s="1"/>
      <c r="I387" s="1"/>
      <c r="J387" s="68"/>
      <c r="K387" s="86"/>
      <c r="L387" s="59"/>
      <c r="M387" s="59"/>
      <c r="N387" s="59"/>
      <c r="O387" s="59"/>
      <c r="P387" s="59"/>
      <c r="R387" s="1"/>
      <c r="W387" s="1"/>
      <c r="X387" s="1"/>
      <c r="Y387" s="1"/>
      <c r="Z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  <c r="KJ387" s="1"/>
      <c r="KK387" s="1"/>
      <c r="KL387" s="1"/>
      <c r="KM387" s="1"/>
      <c r="KN387" s="1"/>
      <c r="KO387" s="1"/>
      <c r="KP387" s="1"/>
      <c r="KQ387" s="1"/>
      <c r="KR387" s="1"/>
      <c r="KS387" s="1"/>
      <c r="KT387" s="1"/>
      <c r="KU387" s="1"/>
      <c r="KV387" s="1"/>
      <c r="KW387" s="1"/>
      <c r="KX387" s="1"/>
      <c r="KY387" s="1"/>
      <c r="KZ387" s="1"/>
      <c r="LA387" s="1"/>
      <c r="LB387" s="1"/>
      <c r="LC387" s="1"/>
      <c r="LD387" s="1"/>
      <c r="LE387" s="1"/>
      <c r="LF387" s="1"/>
      <c r="LG387" s="1"/>
      <c r="LH387" s="1"/>
      <c r="LI387" s="1"/>
      <c r="LJ387" s="1"/>
      <c r="LK387" s="1"/>
      <c r="LL387" s="1"/>
      <c r="LM387" s="1"/>
      <c r="LN387" s="1"/>
      <c r="LO387" s="1"/>
      <c r="LP387" s="1"/>
      <c r="LQ387" s="1"/>
      <c r="LR387" s="1"/>
      <c r="LS387" s="1"/>
      <c r="LT387" s="1"/>
      <c r="LU387" s="1"/>
      <c r="LV387" s="1"/>
      <c r="LW387" s="1"/>
      <c r="LX387" s="1"/>
      <c r="LY387" s="1"/>
      <c r="LZ387" s="1"/>
      <c r="MA387" s="1"/>
      <c r="MB387" s="1"/>
      <c r="MC387" s="1"/>
      <c r="MD387" s="1"/>
      <c r="ME387" s="1"/>
      <c r="MF387" s="1"/>
      <c r="MG387" s="1"/>
      <c r="MH387" s="1"/>
      <c r="MI387" s="1"/>
      <c r="MJ387" s="1"/>
      <c r="MK387" s="1"/>
      <c r="ML387" s="1"/>
      <c r="MM387" s="1"/>
      <c r="MN387" s="1"/>
      <c r="MO387" s="1"/>
      <c r="MP387" s="1"/>
    </row>
    <row r="388" spans="1:354" s="70" customFormat="1" x14ac:dyDescent="0.25">
      <c r="A388" s="1"/>
      <c r="B388" s="1"/>
      <c r="C388" s="1"/>
      <c r="D388" s="1"/>
      <c r="E388" s="4"/>
      <c r="G388" s="1"/>
      <c r="H388" s="1"/>
      <c r="I388" s="1"/>
      <c r="J388" s="68"/>
      <c r="K388" s="86"/>
      <c r="L388" s="59"/>
      <c r="M388" s="59"/>
      <c r="N388" s="59"/>
      <c r="O388" s="59"/>
      <c r="P388" s="59"/>
      <c r="R388" s="1"/>
      <c r="W388" s="1"/>
      <c r="X388" s="1"/>
      <c r="Y388" s="1"/>
      <c r="Z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  <c r="KJ388" s="1"/>
      <c r="KK388" s="1"/>
      <c r="KL388" s="1"/>
      <c r="KM388" s="1"/>
      <c r="KN388" s="1"/>
      <c r="KO388" s="1"/>
      <c r="KP388" s="1"/>
      <c r="KQ388" s="1"/>
      <c r="KR388" s="1"/>
      <c r="KS388" s="1"/>
      <c r="KT388" s="1"/>
      <c r="KU388" s="1"/>
      <c r="KV388" s="1"/>
      <c r="KW388" s="1"/>
      <c r="KX388" s="1"/>
      <c r="KY388" s="1"/>
      <c r="KZ388" s="1"/>
      <c r="LA388" s="1"/>
      <c r="LB388" s="1"/>
      <c r="LC388" s="1"/>
      <c r="LD388" s="1"/>
      <c r="LE388" s="1"/>
      <c r="LF388" s="1"/>
      <c r="LG388" s="1"/>
      <c r="LH388" s="1"/>
      <c r="LI388" s="1"/>
      <c r="LJ388" s="1"/>
      <c r="LK388" s="1"/>
      <c r="LL388" s="1"/>
      <c r="LM388" s="1"/>
      <c r="LN388" s="1"/>
      <c r="LO388" s="1"/>
      <c r="LP388" s="1"/>
      <c r="LQ388" s="1"/>
      <c r="LR388" s="1"/>
      <c r="LS388" s="1"/>
      <c r="LT388" s="1"/>
      <c r="LU388" s="1"/>
      <c r="LV388" s="1"/>
      <c r="LW388" s="1"/>
      <c r="LX388" s="1"/>
      <c r="LY388" s="1"/>
      <c r="LZ388" s="1"/>
      <c r="MA388" s="1"/>
      <c r="MB388" s="1"/>
      <c r="MC388" s="1"/>
      <c r="MD388" s="1"/>
      <c r="ME388" s="1"/>
      <c r="MF388" s="1"/>
      <c r="MG388" s="1"/>
      <c r="MH388" s="1"/>
      <c r="MI388" s="1"/>
      <c r="MJ388" s="1"/>
      <c r="MK388" s="1"/>
      <c r="ML388" s="1"/>
      <c r="MM388" s="1"/>
      <c r="MN388" s="1"/>
      <c r="MO388" s="1"/>
      <c r="MP388" s="1"/>
    </row>
    <row r="389" spans="1:354" s="70" customFormat="1" x14ac:dyDescent="0.25">
      <c r="A389" s="1"/>
      <c r="B389" s="1"/>
      <c r="C389" s="1"/>
      <c r="D389" s="1"/>
      <c r="E389" s="4"/>
      <c r="G389" s="1"/>
      <c r="H389" s="1"/>
      <c r="I389" s="1"/>
      <c r="J389" s="68"/>
      <c r="K389" s="86"/>
      <c r="L389" s="59"/>
      <c r="M389" s="59"/>
      <c r="N389" s="59"/>
      <c r="O389" s="59"/>
      <c r="P389" s="59"/>
      <c r="R389" s="1"/>
      <c r="W389" s="1"/>
      <c r="X389" s="1"/>
      <c r="Y389" s="1"/>
      <c r="Z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  <c r="KJ389" s="1"/>
      <c r="KK389" s="1"/>
      <c r="KL389" s="1"/>
      <c r="KM389" s="1"/>
      <c r="KN389" s="1"/>
      <c r="KO389" s="1"/>
      <c r="KP389" s="1"/>
      <c r="KQ389" s="1"/>
      <c r="KR389" s="1"/>
      <c r="KS389" s="1"/>
      <c r="KT389" s="1"/>
      <c r="KU389" s="1"/>
      <c r="KV389" s="1"/>
      <c r="KW389" s="1"/>
      <c r="KX389" s="1"/>
      <c r="KY389" s="1"/>
      <c r="KZ389" s="1"/>
      <c r="LA389" s="1"/>
      <c r="LB389" s="1"/>
      <c r="LC389" s="1"/>
      <c r="LD389" s="1"/>
      <c r="LE389" s="1"/>
      <c r="LF389" s="1"/>
      <c r="LG389" s="1"/>
      <c r="LH389" s="1"/>
      <c r="LI389" s="1"/>
      <c r="LJ389" s="1"/>
      <c r="LK389" s="1"/>
      <c r="LL389" s="1"/>
      <c r="LM389" s="1"/>
      <c r="LN389" s="1"/>
      <c r="LO389" s="1"/>
      <c r="LP389" s="1"/>
      <c r="LQ389" s="1"/>
      <c r="LR389" s="1"/>
      <c r="LS389" s="1"/>
      <c r="LT389" s="1"/>
      <c r="LU389" s="1"/>
      <c r="LV389" s="1"/>
      <c r="LW389" s="1"/>
      <c r="LX389" s="1"/>
      <c r="LY389" s="1"/>
      <c r="LZ389" s="1"/>
      <c r="MA389" s="1"/>
      <c r="MB389" s="1"/>
      <c r="MC389" s="1"/>
      <c r="MD389" s="1"/>
      <c r="ME389" s="1"/>
      <c r="MF389" s="1"/>
      <c r="MG389" s="1"/>
      <c r="MH389" s="1"/>
      <c r="MI389" s="1"/>
      <c r="MJ389" s="1"/>
      <c r="MK389" s="1"/>
      <c r="ML389" s="1"/>
      <c r="MM389" s="1"/>
      <c r="MN389" s="1"/>
      <c r="MO389" s="1"/>
      <c r="MP389" s="1"/>
    </row>
    <row r="390" spans="1:354" s="70" customFormat="1" x14ac:dyDescent="0.25">
      <c r="A390" s="1"/>
      <c r="B390" s="1"/>
      <c r="C390" s="1"/>
      <c r="D390" s="1"/>
      <c r="E390" s="4"/>
      <c r="G390" s="1"/>
      <c r="H390" s="1"/>
      <c r="I390" s="1"/>
      <c r="J390" s="68"/>
      <c r="K390" s="86"/>
      <c r="L390" s="59"/>
      <c r="M390" s="59"/>
      <c r="N390" s="59"/>
      <c r="O390" s="59"/>
      <c r="P390" s="59"/>
      <c r="R390" s="1"/>
      <c r="W390" s="1"/>
      <c r="X390" s="1"/>
      <c r="Y390" s="1"/>
      <c r="Z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  <c r="KJ390" s="1"/>
      <c r="KK390" s="1"/>
      <c r="KL390" s="1"/>
      <c r="KM390" s="1"/>
      <c r="KN390" s="1"/>
      <c r="KO390" s="1"/>
      <c r="KP390" s="1"/>
      <c r="KQ390" s="1"/>
      <c r="KR390" s="1"/>
      <c r="KS390" s="1"/>
      <c r="KT390" s="1"/>
      <c r="KU390" s="1"/>
      <c r="KV390" s="1"/>
      <c r="KW390" s="1"/>
      <c r="KX390" s="1"/>
      <c r="KY390" s="1"/>
      <c r="KZ390" s="1"/>
      <c r="LA390" s="1"/>
      <c r="LB390" s="1"/>
      <c r="LC390" s="1"/>
      <c r="LD390" s="1"/>
      <c r="LE390" s="1"/>
      <c r="LF390" s="1"/>
      <c r="LG390" s="1"/>
      <c r="LH390" s="1"/>
      <c r="LI390" s="1"/>
      <c r="LJ390" s="1"/>
      <c r="LK390" s="1"/>
      <c r="LL390" s="1"/>
      <c r="LM390" s="1"/>
      <c r="LN390" s="1"/>
      <c r="LO390" s="1"/>
      <c r="LP390" s="1"/>
      <c r="LQ390" s="1"/>
      <c r="LR390" s="1"/>
      <c r="LS390" s="1"/>
      <c r="LT390" s="1"/>
      <c r="LU390" s="1"/>
      <c r="LV390" s="1"/>
      <c r="LW390" s="1"/>
      <c r="LX390" s="1"/>
      <c r="LY390" s="1"/>
      <c r="LZ390" s="1"/>
      <c r="MA390" s="1"/>
      <c r="MB390" s="1"/>
      <c r="MC390" s="1"/>
      <c r="MD390" s="1"/>
      <c r="ME390" s="1"/>
      <c r="MF390" s="1"/>
      <c r="MG390" s="1"/>
      <c r="MH390" s="1"/>
      <c r="MI390" s="1"/>
      <c r="MJ390" s="1"/>
      <c r="MK390" s="1"/>
      <c r="ML390" s="1"/>
      <c r="MM390" s="1"/>
      <c r="MN390" s="1"/>
      <c r="MO390" s="1"/>
      <c r="MP390" s="1"/>
    </row>
    <row r="391" spans="1:354" s="70" customFormat="1" x14ac:dyDescent="0.25">
      <c r="A391" s="1"/>
      <c r="B391" s="1"/>
      <c r="C391" s="1"/>
      <c r="D391" s="1"/>
      <c r="E391" s="4"/>
      <c r="G391" s="1"/>
      <c r="H391" s="1"/>
      <c r="I391" s="1"/>
      <c r="J391" s="68"/>
      <c r="K391" s="86"/>
      <c r="L391" s="59"/>
      <c r="M391" s="59"/>
      <c r="N391" s="59"/>
      <c r="O391" s="59"/>
      <c r="P391" s="59"/>
      <c r="R391" s="1"/>
      <c r="W391" s="1"/>
      <c r="X391" s="1"/>
      <c r="Y391" s="1"/>
      <c r="Z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  <c r="KJ391" s="1"/>
      <c r="KK391" s="1"/>
      <c r="KL391" s="1"/>
      <c r="KM391" s="1"/>
      <c r="KN391" s="1"/>
      <c r="KO391" s="1"/>
      <c r="KP391" s="1"/>
      <c r="KQ391" s="1"/>
      <c r="KR391" s="1"/>
      <c r="KS391" s="1"/>
      <c r="KT391" s="1"/>
      <c r="KU391" s="1"/>
      <c r="KV391" s="1"/>
      <c r="KW391" s="1"/>
      <c r="KX391" s="1"/>
      <c r="KY391" s="1"/>
      <c r="KZ391" s="1"/>
      <c r="LA391" s="1"/>
      <c r="LB391" s="1"/>
      <c r="LC391" s="1"/>
      <c r="LD391" s="1"/>
      <c r="LE391" s="1"/>
      <c r="LF391" s="1"/>
      <c r="LG391" s="1"/>
      <c r="LH391" s="1"/>
      <c r="LI391" s="1"/>
      <c r="LJ391" s="1"/>
      <c r="LK391" s="1"/>
      <c r="LL391" s="1"/>
      <c r="LM391" s="1"/>
      <c r="LN391" s="1"/>
      <c r="LO391" s="1"/>
      <c r="LP391" s="1"/>
      <c r="LQ391" s="1"/>
      <c r="LR391" s="1"/>
      <c r="LS391" s="1"/>
      <c r="LT391" s="1"/>
      <c r="LU391" s="1"/>
      <c r="LV391" s="1"/>
      <c r="LW391" s="1"/>
      <c r="LX391" s="1"/>
      <c r="LY391" s="1"/>
      <c r="LZ391" s="1"/>
      <c r="MA391" s="1"/>
      <c r="MB391" s="1"/>
      <c r="MC391" s="1"/>
      <c r="MD391" s="1"/>
      <c r="ME391" s="1"/>
      <c r="MF391" s="1"/>
      <c r="MG391" s="1"/>
      <c r="MH391" s="1"/>
      <c r="MI391" s="1"/>
      <c r="MJ391" s="1"/>
      <c r="MK391" s="1"/>
      <c r="ML391" s="1"/>
      <c r="MM391" s="1"/>
      <c r="MN391" s="1"/>
      <c r="MO391" s="1"/>
      <c r="MP391" s="1"/>
    </row>
    <row r="392" spans="1:354" s="70" customFormat="1" x14ac:dyDescent="0.25">
      <c r="A392" s="1"/>
      <c r="B392" s="1"/>
      <c r="C392" s="1"/>
      <c r="D392" s="1"/>
      <c r="E392" s="4"/>
      <c r="G392" s="1"/>
      <c r="H392" s="1"/>
      <c r="I392" s="1"/>
      <c r="J392" s="68"/>
      <c r="K392" s="86"/>
      <c r="L392" s="59"/>
      <c r="M392" s="59"/>
      <c r="N392" s="59"/>
      <c r="O392" s="59"/>
      <c r="P392" s="59"/>
      <c r="R392" s="1"/>
      <c r="W392" s="1"/>
      <c r="X392" s="1"/>
      <c r="Y392" s="1"/>
      <c r="Z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  <c r="KJ392" s="1"/>
      <c r="KK392" s="1"/>
      <c r="KL392" s="1"/>
      <c r="KM392" s="1"/>
      <c r="KN392" s="1"/>
      <c r="KO392" s="1"/>
      <c r="KP392" s="1"/>
      <c r="KQ392" s="1"/>
      <c r="KR392" s="1"/>
      <c r="KS392" s="1"/>
      <c r="KT392" s="1"/>
      <c r="KU392" s="1"/>
      <c r="KV392" s="1"/>
      <c r="KW392" s="1"/>
      <c r="KX392" s="1"/>
      <c r="KY392" s="1"/>
      <c r="KZ392" s="1"/>
      <c r="LA392" s="1"/>
      <c r="LB392" s="1"/>
      <c r="LC392" s="1"/>
      <c r="LD392" s="1"/>
      <c r="LE392" s="1"/>
      <c r="LF392" s="1"/>
      <c r="LG392" s="1"/>
      <c r="LH392" s="1"/>
      <c r="LI392" s="1"/>
      <c r="LJ392" s="1"/>
      <c r="LK392" s="1"/>
      <c r="LL392" s="1"/>
      <c r="LM392" s="1"/>
      <c r="LN392" s="1"/>
      <c r="LO392" s="1"/>
      <c r="LP392" s="1"/>
      <c r="LQ392" s="1"/>
      <c r="LR392" s="1"/>
      <c r="LS392" s="1"/>
      <c r="LT392" s="1"/>
      <c r="LU392" s="1"/>
      <c r="LV392" s="1"/>
      <c r="LW392" s="1"/>
      <c r="LX392" s="1"/>
      <c r="LY392" s="1"/>
      <c r="LZ392" s="1"/>
      <c r="MA392" s="1"/>
      <c r="MB392" s="1"/>
      <c r="MC392" s="1"/>
      <c r="MD392" s="1"/>
      <c r="ME392" s="1"/>
      <c r="MF392" s="1"/>
      <c r="MG392" s="1"/>
      <c r="MH392" s="1"/>
      <c r="MI392" s="1"/>
      <c r="MJ392" s="1"/>
      <c r="MK392" s="1"/>
      <c r="ML392" s="1"/>
      <c r="MM392" s="1"/>
      <c r="MN392" s="1"/>
      <c r="MO392" s="1"/>
      <c r="MP392" s="1"/>
    </row>
    <row r="393" spans="1:354" s="70" customFormat="1" x14ac:dyDescent="0.25">
      <c r="A393" s="1"/>
      <c r="B393" s="1"/>
      <c r="C393" s="1"/>
      <c r="D393" s="1"/>
      <c r="E393" s="4"/>
      <c r="G393" s="1"/>
      <c r="H393" s="1"/>
      <c r="I393" s="1"/>
      <c r="J393" s="68"/>
      <c r="K393" s="86"/>
      <c r="L393" s="59"/>
      <c r="M393" s="59"/>
      <c r="N393" s="59"/>
      <c r="O393" s="59"/>
      <c r="P393" s="59"/>
      <c r="R393" s="1"/>
      <c r="W393" s="1"/>
      <c r="X393" s="1"/>
      <c r="Y393" s="1"/>
      <c r="Z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  <c r="KJ393" s="1"/>
      <c r="KK393" s="1"/>
      <c r="KL393" s="1"/>
      <c r="KM393" s="1"/>
      <c r="KN393" s="1"/>
      <c r="KO393" s="1"/>
      <c r="KP393" s="1"/>
      <c r="KQ393" s="1"/>
      <c r="KR393" s="1"/>
      <c r="KS393" s="1"/>
      <c r="KT393" s="1"/>
      <c r="KU393" s="1"/>
      <c r="KV393" s="1"/>
      <c r="KW393" s="1"/>
      <c r="KX393" s="1"/>
      <c r="KY393" s="1"/>
      <c r="KZ393" s="1"/>
      <c r="LA393" s="1"/>
      <c r="LB393" s="1"/>
      <c r="LC393" s="1"/>
      <c r="LD393" s="1"/>
      <c r="LE393" s="1"/>
      <c r="LF393" s="1"/>
      <c r="LG393" s="1"/>
      <c r="LH393" s="1"/>
      <c r="LI393" s="1"/>
      <c r="LJ393" s="1"/>
      <c r="LK393" s="1"/>
      <c r="LL393" s="1"/>
      <c r="LM393" s="1"/>
      <c r="LN393" s="1"/>
      <c r="LO393" s="1"/>
      <c r="LP393" s="1"/>
      <c r="LQ393" s="1"/>
      <c r="LR393" s="1"/>
      <c r="LS393" s="1"/>
      <c r="LT393" s="1"/>
      <c r="LU393" s="1"/>
      <c r="LV393" s="1"/>
      <c r="LW393" s="1"/>
      <c r="LX393" s="1"/>
      <c r="LY393" s="1"/>
      <c r="LZ393" s="1"/>
      <c r="MA393" s="1"/>
      <c r="MB393" s="1"/>
      <c r="MC393" s="1"/>
      <c r="MD393" s="1"/>
      <c r="ME393" s="1"/>
      <c r="MF393" s="1"/>
      <c r="MG393" s="1"/>
      <c r="MH393" s="1"/>
      <c r="MI393" s="1"/>
      <c r="MJ393" s="1"/>
      <c r="MK393" s="1"/>
      <c r="ML393" s="1"/>
      <c r="MM393" s="1"/>
      <c r="MN393" s="1"/>
      <c r="MO393" s="1"/>
      <c r="MP393" s="1"/>
    </row>
    <row r="394" spans="1:354" s="70" customFormat="1" x14ac:dyDescent="0.25">
      <c r="A394" s="1"/>
      <c r="B394" s="1"/>
      <c r="C394" s="1"/>
      <c r="D394" s="1"/>
      <c r="E394" s="4"/>
      <c r="G394" s="1"/>
      <c r="H394" s="1"/>
      <c r="I394" s="1"/>
      <c r="J394" s="68"/>
      <c r="K394" s="86"/>
      <c r="L394" s="59"/>
      <c r="M394" s="59"/>
      <c r="N394" s="59"/>
      <c r="O394" s="59"/>
      <c r="P394" s="59"/>
      <c r="R394" s="1"/>
      <c r="W394" s="1"/>
      <c r="X394" s="1"/>
      <c r="Y394" s="1"/>
      <c r="Z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  <c r="KJ394" s="1"/>
      <c r="KK394" s="1"/>
      <c r="KL394" s="1"/>
      <c r="KM394" s="1"/>
      <c r="KN394" s="1"/>
      <c r="KO394" s="1"/>
      <c r="KP394" s="1"/>
      <c r="KQ394" s="1"/>
      <c r="KR394" s="1"/>
      <c r="KS394" s="1"/>
      <c r="KT394" s="1"/>
      <c r="KU394" s="1"/>
      <c r="KV394" s="1"/>
      <c r="KW394" s="1"/>
      <c r="KX394" s="1"/>
      <c r="KY394" s="1"/>
      <c r="KZ394" s="1"/>
      <c r="LA394" s="1"/>
      <c r="LB394" s="1"/>
      <c r="LC394" s="1"/>
      <c r="LD394" s="1"/>
      <c r="LE394" s="1"/>
      <c r="LF394" s="1"/>
      <c r="LG394" s="1"/>
      <c r="LH394" s="1"/>
      <c r="LI394" s="1"/>
      <c r="LJ394" s="1"/>
      <c r="LK394" s="1"/>
      <c r="LL394" s="1"/>
      <c r="LM394" s="1"/>
      <c r="LN394" s="1"/>
      <c r="LO394" s="1"/>
      <c r="LP394" s="1"/>
      <c r="LQ394" s="1"/>
      <c r="LR394" s="1"/>
      <c r="LS394" s="1"/>
      <c r="LT394" s="1"/>
      <c r="LU394" s="1"/>
      <c r="LV394" s="1"/>
      <c r="LW394" s="1"/>
      <c r="LX394" s="1"/>
      <c r="LY394" s="1"/>
      <c r="LZ394" s="1"/>
      <c r="MA394" s="1"/>
      <c r="MB394" s="1"/>
      <c r="MC394" s="1"/>
      <c r="MD394" s="1"/>
      <c r="ME394" s="1"/>
      <c r="MF394" s="1"/>
      <c r="MG394" s="1"/>
      <c r="MH394" s="1"/>
      <c r="MI394" s="1"/>
      <c r="MJ394" s="1"/>
      <c r="MK394" s="1"/>
      <c r="ML394" s="1"/>
      <c r="MM394" s="1"/>
      <c r="MN394" s="1"/>
      <c r="MO394" s="1"/>
      <c r="MP394" s="1"/>
    </row>
    <row r="395" spans="1:354" s="70" customFormat="1" x14ac:dyDescent="0.25">
      <c r="A395" s="1"/>
      <c r="B395" s="1"/>
      <c r="C395" s="1"/>
      <c r="D395" s="1"/>
      <c r="E395" s="4"/>
      <c r="G395" s="1"/>
      <c r="H395" s="1"/>
      <c r="I395" s="1"/>
      <c r="J395" s="68"/>
      <c r="K395" s="86"/>
      <c r="L395" s="59"/>
      <c r="M395" s="59"/>
      <c r="N395" s="59"/>
      <c r="O395" s="59"/>
      <c r="P395" s="59"/>
      <c r="R395" s="1"/>
      <c r="W395" s="1"/>
      <c r="X395" s="1"/>
      <c r="Y395" s="1"/>
      <c r="Z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  <c r="KJ395" s="1"/>
      <c r="KK395" s="1"/>
      <c r="KL395" s="1"/>
      <c r="KM395" s="1"/>
      <c r="KN395" s="1"/>
      <c r="KO395" s="1"/>
      <c r="KP395" s="1"/>
      <c r="KQ395" s="1"/>
      <c r="KR395" s="1"/>
      <c r="KS395" s="1"/>
      <c r="KT395" s="1"/>
      <c r="KU395" s="1"/>
      <c r="KV395" s="1"/>
      <c r="KW395" s="1"/>
      <c r="KX395" s="1"/>
      <c r="KY395" s="1"/>
      <c r="KZ395" s="1"/>
      <c r="LA395" s="1"/>
      <c r="LB395" s="1"/>
      <c r="LC395" s="1"/>
      <c r="LD395" s="1"/>
      <c r="LE395" s="1"/>
      <c r="LF395" s="1"/>
      <c r="LG395" s="1"/>
      <c r="LH395" s="1"/>
      <c r="LI395" s="1"/>
      <c r="LJ395" s="1"/>
      <c r="LK395" s="1"/>
      <c r="LL395" s="1"/>
      <c r="LM395" s="1"/>
      <c r="LN395" s="1"/>
      <c r="LO395" s="1"/>
      <c r="LP395" s="1"/>
      <c r="LQ395" s="1"/>
      <c r="LR395" s="1"/>
      <c r="LS395" s="1"/>
      <c r="LT395" s="1"/>
      <c r="LU395" s="1"/>
      <c r="LV395" s="1"/>
      <c r="LW395" s="1"/>
      <c r="LX395" s="1"/>
      <c r="LY395" s="1"/>
      <c r="LZ395" s="1"/>
      <c r="MA395" s="1"/>
      <c r="MB395" s="1"/>
      <c r="MC395" s="1"/>
      <c r="MD395" s="1"/>
      <c r="ME395" s="1"/>
      <c r="MF395" s="1"/>
      <c r="MG395" s="1"/>
      <c r="MH395" s="1"/>
      <c r="MI395" s="1"/>
      <c r="MJ395" s="1"/>
      <c r="MK395" s="1"/>
      <c r="ML395" s="1"/>
      <c r="MM395" s="1"/>
      <c r="MN395" s="1"/>
      <c r="MO395" s="1"/>
      <c r="MP395" s="1"/>
    </row>
    <row r="396" spans="1:354" s="70" customFormat="1" x14ac:dyDescent="0.25">
      <c r="A396" s="1"/>
      <c r="B396" s="1"/>
      <c r="C396" s="1"/>
      <c r="D396" s="1"/>
      <c r="E396" s="4"/>
      <c r="G396" s="1"/>
      <c r="H396" s="1"/>
      <c r="I396" s="1"/>
      <c r="J396" s="68"/>
      <c r="K396" s="86"/>
      <c r="L396" s="59"/>
      <c r="M396" s="59"/>
      <c r="N396" s="59"/>
      <c r="O396" s="59"/>
      <c r="P396" s="59"/>
      <c r="R396" s="1"/>
      <c r="W396" s="1"/>
      <c r="X396" s="1"/>
      <c r="Y396" s="1"/>
      <c r="Z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  <c r="KJ396" s="1"/>
      <c r="KK396" s="1"/>
      <c r="KL396" s="1"/>
      <c r="KM396" s="1"/>
      <c r="KN396" s="1"/>
      <c r="KO396" s="1"/>
      <c r="KP396" s="1"/>
      <c r="KQ396" s="1"/>
      <c r="KR396" s="1"/>
      <c r="KS396" s="1"/>
      <c r="KT396" s="1"/>
      <c r="KU396" s="1"/>
      <c r="KV396" s="1"/>
      <c r="KW396" s="1"/>
      <c r="KX396" s="1"/>
      <c r="KY396" s="1"/>
      <c r="KZ396" s="1"/>
      <c r="LA396" s="1"/>
      <c r="LB396" s="1"/>
      <c r="LC396" s="1"/>
      <c r="LD396" s="1"/>
      <c r="LE396" s="1"/>
      <c r="LF396" s="1"/>
      <c r="LG396" s="1"/>
      <c r="LH396" s="1"/>
      <c r="LI396" s="1"/>
      <c r="LJ396" s="1"/>
      <c r="LK396" s="1"/>
      <c r="LL396" s="1"/>
      <c r="LM396" s="1"/>
      <c r="LN396" s="1"/>
      <c r="LO396" s="1"/>
      <c r="LP396" s="1"/>
      <c r="LQ396" s="1"/>
      <c r="LR396" s="1"/>
      <c r="LS396" s="1"/>
      <c r="LT396" s="1"/>
      <c r="LU396" s="1"/>
      <c r="LV396" s="1"/>
      <c r="LW396" s="1"/>
      <c r="LX396" s="1"/>
      <c r="LY396" s="1"/>
      <c r="LZ396" s="1"/>
      <c r="MA396" s="1"/>
      <c r="MB396" s="1"/>
      <c r="MC396" s="1"/>
      <c r="MD396" s="1"/>
      <c r="ME396" s="1"/>
      <c r="MF396" s="1"/>
      <c r="MG396" s="1"/>
      <c r="MH396" s="1"/>
      <c r="MI396" s="1"/>
      <c r="MJ396" s="1"/>
      <c r="MK396" s="1"/>
      <c r="ML396" s="1"/>
      <c r="MM396" s="1"/>
      <c r="MN396" s="1"/>
      <c r="MO396" s="1"/>
      <c r="MP396" s="1"/>
    </row>
    <row r="397" spans="1:354" s="70" customFormat="1" x14ac:dyDescent="0.25">
      <c r="A397" s="1"/>
      <c r="B397" s="1"/>
      <c r="C397" s="1"/>
      <c r="D397" s="1"/>
      <c r="E397" s="4"/>
      <c r="G397" s="1"/>
      <c r="H397" s="1"/>
      <c r="I397" s="1"/>
      <c r="J397" s="68"/>
      <c r="K397" s="86"/>
      <c r="L397" s="59"/>
      <c r="M397" s="59"/>
      <c r="N397" s="59"/>
      <c r="O397" s="59"/>
      <c r="P397" s="59"/>
      <c r="R397" s="1"/>
      <c r="W397" s="1"/>
      <c r="X397" s="1"/>
      <c r="Y397" s="1"/>
      <c r="Z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  <c r="KJ397" s="1"/>
      <c r="KK397" s="1"/>
      <c r="KL397" s="1"/>
      <c r="KM397" s="1"/>
      <c r="KN397" s="1"/>
      <c r="KO397" s="1"/>
      <c r="KP397" s="1"/>
      <c r="KQ397" s="1"/>
      <c r="KR397" s="1"/>
      <c r="KS397" s="1"/>
      <c r="KT397" s="1"/>
      <c r="KU397" s="1"/>
      <c r="KV397" s="1"/>
      <c r="KW397" s="1"/>
      <c r="KX397" s="1"/>
      <c r="KY397" s="1"/>
      <c r="KZ397" s="1"/>
      <c r="LA397" s="1"/>
      <c r="LB397" s="1"/>
      <c r="LC397" s="1"/>
      <c r="LD397" s="1"/>
      <c r="LE397" s="1"/>
      <c r="LF397" s="1"/>
      <c r="LG397" s="1"/>
      <c r="LH397" s="1"/>
      <c r="LI397" s="1"/>
      <c r="LJ397" s="1"/>
      <c r="LK397" s="1"/>
      <c r="LL397" s="1"/>
      <c r="LM397" s="1"/>
      <c r="LN397" s="1"/>
      <c r="LO397" s="1"/>
      <c r="LP397" s="1"/>
      <c r="LQ397" s="1"/>
      <c r="LR397" s="1"/>
      <c r="LS397" s="1"/>
      <c r="LT397" s="1"/>
      <c r="LU397" s="1"/>
      <c r="LV397" s="1"/>
      <c r="LW397" s="1"/>
      <c r="LX397" s="1"/>
      <c r="LY397" s="1"/>
      <c r="LZ397" s="1"/>
      <c r="MA397" s="1"/>
      <c r="MB397" s="1"/>
      <c r="MC397" s="1"/>
      <c r="MD397" s="1"/>
      <c r="ME397" s="1"/>
      <c r="MF397" s="1"/>
      <c r="MG397" s="1"/>
      <c r="MH397" s="1"/>
      <c r="MI397" s="1"/>
      <c r="MJ397" s="1"/>
      <c r="MK397" s="1"/>
      <c r="ML397" s="1"/>
      <c r="MM397" s="1"/>
      <c r="MN397" s="1"/>
      <c r="MO397" s="1"/>
      <c r="MP397" s="1"/>
    </row>
    <row r="398" spans="1:354" s="70" customFormat="1" x14ac:dyDescent="0.25">
      <c r="A398" s="1"/>
      <c r="B398" s="1"/>
      <c r="C398" s="1"/>
      <c r="D398" s="1"/>
      <c r="E398" s="4"/>
      <c r="G398" s="1"/>
      <c r="H398" s="1"/>
      <c r="I398" s="1"/>
      <c r="J398" s="68"/>
      <c r="K398" s="86"/>
      <c r="L398" s="59"/>
      <c r="M398" s="59"/>
      <c r="N398" s="59"/>
      <c r="O398" s="59"/>
      <c r="P398" s="59"/>
      <c r="R398" s="1"/>
      <c r="W398" s="1"/>
      <c r="X398" s="1"/>
      <c r="Y398" s="1"/>
      <c r="Z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  <c r="KJ398" s="1"/>
      <c r="KK398" s="1"/>
      <c r="KL398" s="1"/>
      <c r="KM398" s="1"/>
      <c r="KN398" s="1"/>
      <c r="KO398" s="1"/>
      <c r="KP398" s="1"/>
      <c r="KQ398" s="1"/>
      <c r="KR398" s="1"/>
      <c r="KS398" s="1"/>
      <c r="KT398" s="1"/>
      <c r="KU398" s="1"/>
      <c r="KV398" s="1"/>
      <c r="KW398" s="1"/>
      <c r="KX398" s="1"/>
      <c r="KY398" s="1"/>
      <c r="KZ398" s="1"/>
      <c r="LA398" s="1"/>
      <c r="LB398" s="1"/>
      <c r="LC398" s="1"/>
      <c r="LD398" s="1"/>
      <c r="LE398" s="1"/>
      <c r="LF398" s="1"/>
      <c r="LG398" s="1"/>
      <c r="LH398" s="1"/>
      <c r="LI398" s="1"/>
      <c r="LJ398" s="1"/>
      <c r="LK398" s="1"/>
      <c r="LL398" s="1"/>
      <c r="LM398" s="1"/>
      <c r="LN398" s="1"/>
      <c r="LO398" s="1"/>
      <c r="LP398" s="1"/>
      <c r="LQ398" s="1"/>
      <c r="LR398" s="1"/>
      <c r="LS398" s="1"/>
      <c r="LT398" s="1"/>
      <c r="LU398" s="1"/>
      <c r="LV398" s="1"/>
      <c r="LW398" s="1"/>
      <c r="LX398" s="1"/>
      <c r="LY398" s="1"/>
      <c r="LZ398" s="1"/>
      <c r="MA398" s="1"/>
      <c r="MB398" s="1"/>
      <c r="MC398" s="1"/>
      <c r="MD398" s="1"/>
      <c r="ME398" s="1"/>
      <c r="MF398" s="1"/>
      <c r="MG398" s="1"/>
      <c r="MH398" s="1"/>
      <c r="MI398" s="1"/>
      <c r="MJ398" s="1"/>
      <c r="MK398" s="1"/>
      <c r="ML398" s="1"/>
      <c r="MM398" s="1"/>
      <c r="MN398" s="1"/>
      <c r="MO398" s="1"/>
      <c r="MP398" s="1"/>
    </row>
    <row r="399" spans="1:354" s="70" customFormat="1" x14ac:dyDescent="0.25">
      <c r="A399" s="1"/>
      <c r="B399" s="1"/>
      <c r="C399" s="1"/>
      <c r="D399" s="1"/>
      <c r="E399" s="4"/>
      <c r="G399" s="1"/>
      <c r="H399" s="1"/>
      <c r="I399" s="1"/>
      <c r="J399" s="68"/>
      <c r="K399" s="86"/>
      <c r="L399" s="59"/>
      <c r="M399" s="59"/>
      <c r="N399" s="59"/>
      <c r="O399" s="59"/>
      <c r="P399" s="59"/>
      <c r="R399" s="1"/>
      <c r="W399" s="1"/>
      <c r="X399" s="1"/>
      <c r="Y399" s="1"/>
      <c r="Z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  <c r="KJ399" s="1"/>
      <c r="KK399" s="1"/>
      <c r="KL399" s="1"/>
      <c r="KM399" s="1"/>
      <c r="KN399" s="1"/>
      <c r="KO399" s="1"/>
      <c r="KP399" s="1"/>
      <c r="KQ399" s="1"/>
      <c r="KR399" s="1"/>
      <c r="KS399" s="1"/>
      <c r="KT399" s="1"/>
      <c r="KU399" s="1"/>
      <c r="KV399" s="1"/>
      <c r="KW399" s="1"/>
      <c r="KX399" s="1"/>
      <c r="KY399" s="1"/>
      <c r="KZ399" s="1"/>
      <c r="LA399" s="1"/>
      <c r="LB399" s="1"/>
      <c r="LC399" s="1"/>
      <c r="LD399" s="1"/>
      <c r="LE399" s="1"/>
      <c r="LF399" s="1"/>
      <c r="LG399" s="1"/>
      <c r="LH399" s="1"/>
      <c r="LI399" s="1"/>
      <c r="LJ399" s="1"/>
      <c r="LK399" s="1"/>
      <c r="LL399" s="1"/>
      <c r="LM399" s="1"/>
      <c r="LN399" s="1"/>
      <c r="LO399" s="1"/>
      <c r="LP399" s="1"/>
      <c r="LQ399" s="1"/>
      <c r="LR399" s="1"/>
      <c r="LS399" s="1"/>
      <c r="LT399" s="1"/>
      <c r="LU399" s="1"/>
      <c r="LV399" s="1"/>
      <c r="LW399" s="1"/>
      <c r="LX399" s="1"/>
      <c r="LY399" s="1"/>
      <c r="LZ399" s="1"/>
      <c r="MA399" s="1"/>
      <c r="MB399" s="1"/>
      <c r="MC399" s="1"/>
      <c r="MD399" s="1"/>
      <c r="ME399" s="1"/>
      <c r="MF399" s="1"/>
      <c r="MG399" s="1"/>
      <c r="MH399" s="1"/>
      <c r="MI399" s="1"/>
      <c r="MJ399" s="1"/>
      <c r="MK399" s="1"/>
      <c r="ML399" s="1"/>
      <c r="MM399" s="1"/>
      <c r="MN399" s="1"/>
      <c r="MO399" s="1"/>
      <c r="MP399" s="1"/>
    </row>
    <row r="400" spans="1:354" s="70" customFormat="1" x14ac:dyDescent="0.25">
      <c r="A400" s="1"/>
      <c r="B400" s="1"/>
      <c r="C400" s="1"/>
      <c r="D400" s="1"/>
      <c r="E400" s="4"/>
      <c r="G400" s="1"/>
      <c r="H400" s="1"/>
      <c r="I400" s="1"/>
      <c r="J400" s="68"/>
      <c r="K400" s="86"/>
      <c r="L400" s="59"/>
      <c r="M400" s="59"/>
      <c r="N400" s="59"/>
      <c r="O400" s="59"/>
      <c r="P400" s="59"/>
      <c r="R400" s="1"/>
      <c r="W400" s="1"/>
      <c r="X400" s="1"/>
      <c r="Y400" s="1"/>
      <c r="Z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  <c r="KJ400" s="1"/>
      <c r="KK400" s="1"/>
      <c r="KL400" s="1"/>
      <c r="KM400" s="1"/>
      <c r="KN400" s="1"/>
      <c r="KO400" s="1"/>
      <c r="KP400" s="1"/>
      <c r="KQ400" s="1"/>
      <c r="KR400" s="1"/>
      <c r="KS400" s="1"/>
      <c r="KT400" s="1"/>
      <c r="KU400" s="1"/>
      <c r="KV400" s="1"/>
      <c r="KW400" s="1"/>
      <c r="KX400" s="1"/>
      <c r="KY400" s="1"/>
      <c r="KZ400" s="1"/>
      <c r="LA400" s="1"/>
      <c r="LB400" s="1"/>
      <c r="LC400" s="1"/>
      <c r="LD400" s="1"/>
      <c r="LE400" s="1"/>
      <c r="LF400" s="1"/>
      <c r="LG400" s="1"/>
      <c r="LH400" s="1"/>
      <c r="LI400" s="1"/>
      <c r="LJ400" s="1"/>
      <c r="LK400" s="1"/>
      <c r="LL400" s="1"/>
      <c r="LM400" s="1"/>
      <c r="LN400" s="1"/>
      <c r="LO400" s="1"/>
      <c r="LP400" s="1"/>
      <c r="LQ400" s="1"/>
      <c r="LR400" s="1"/>
      <c r="LS400" s="1"/>
      <c r="LT400" s="1"/>
      <c r="LU400" s="1"/>
      <c r="LV400" s="1"/>
      <c r="LW400" s="1"/>
      <c r="LX400" s="1"/>
      <c r="LY400" s="1"/>
      <c r="LZ400" s="1"/>
      <c r="MA400" s="1"/>
      <c r="MB400" s="1"/>
      <c r="MC400" s="1"/>
      <c r="MD400" s="1"/>
      <c r="ME400" s="1"/>
      <c r="MF400" s="1"/>
      <c r="MG400" s="1"/>
      <c r="MH400" s="1"/>
      <c r="MI400" s="1"/>
      <c r="MJ400" s="1"/>
      <c r="MK400" s="1"/>
      <c r="ML400" s="1"/>
      <c r="MM400" s="1"/>
      <c r="MN400" s="1"/>
      <c r="MO400" s="1"/>
      <c r="MP400" s="1"/>
    </row>
    <row r="401" spans="1:354" s="70" customFormat="1" x14ac:dyDescent="0.25">
      <c r="A401" s="1"/>
      <c r="B401" s="1"/>
      <c r="C401" s="1"/>
      <c r="D401" s="1"/>
      <c r="E401" s="4"/>
      <c r="G401" s="1"/>
      <c r="H401" s="1"/>
      <c r="I401" s="1"/>
      <c r="J401" s="68"/>
      <c r="K401" s="86"/>
      <c r="L401" s="59"/>
      <c r="M401" s="59"/>
      <c r="N401" s="59"/>
      <c r="O401" s="59"/>
      <c r="P401" s="59"/>
      <c r="R401" s="1"/>
      <c r="W401" s="1"/>
      <c r="X401" s="1"/>
      <c r="Y401" s="1"/>
      <c r="Z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  <c r="KJ401" s="1"/>
      <c r="KK401" s="1"/>
      <c r="KL401" s="1"/>
      <c r="KM401" s="1"/>
      <c r="KN401" s="1"/>
      <c r="KO401" s="1"/>
      <c r="KP401" s="1"/>
      <c r="KQ401" s="1"/>
      <c r="KR401" s="1"/>
      <c r="KS401" s="1"/>
      <c r="KT401" s="1"/>
      <c r="KU401" s="1"/>
      <c r="KV401" s="1"/>
      <c r="KW401" s="1"/>
      <c r="KX401" s="1"/>
      <c r="KY401" s="1"/>
      <c r="KZ401" s="1"/>
      <c r="LA401" s="1"/>
      <c r="LB401" s="1"/>
      <c r="LC401" s="1"/>
      <c r="LD401" s="1"/>
      <c r="LE401" s="1"/>
      <c r="LF401" s="1"/>
      <c r="LG401" s="1"/>
      <c r="LH401" s="1"/>
      <c r="LI401" s="1"/>
      <c r="LJ401" s="1"/>
      <c r="LK401" s="1"/>
      <c r="LL401" s="1"/>
      <c r="LM401" s="1"/>
      <c r="LN401" s="1"/>
      <c r="LO401" s="1"/>
      <c r="LP401" s="1"/>
      <c r="LQ401" s="1"/>
      <c r="LR401" s="1"/>
      <c r="LS401" s="1"/>
      <c r="LT401" s="1"/>
      <c r="LU401" s="1"/>
      <c r="LV401" s="1"/>
      <c r="LW401" s="1"/>
      <c r="LX401" s="1"/>
      <c r="LY401" s="1"/>
      <c r="LZ401" s="1"/>
      <c r="MA401" s="1"/>
      <c r="MB401" s="1"/>
      <c r="MC401" s="1"/>
      <c r="MD401" s="1"/>
      <c r="ME401" s="1"/>
      <c r="MF401" s="1"/>
      <c r="MG401" s="1"/>
      <c r="MH401" s="1"/>
      <c r="MI401" s="1"/>
      <c r="MJ401" s="1"/>
      <c r="MK401" s="1"/>
      <c r="ML401" s="1"/>
      <c r="MM401" s="1"/>
      <c r="MN401" s="1"/>
      <c r="MO401" s="1"/>
      <c r="MP401" s="1"/>
    </row>
    <row r="402" spans="1:354" s="70" customFormat="1" x14ac:dyDescent="0.25">
      <c r="A402" s="1"/>
      <c r="B402" s="1"/>
      <c r="C402" s="1"/>
      <c r="D402" s="1"/>
      <c r="E402" s="4"/>
      <c r="G402" s="1"/>
      <c r="H402" s="1"/>
      <c r="I402" s="1"/>
      <c r="J402" s="68"/>
      <c r="K402" s="86"/>
      <c r="L402" s="59"/>
      <c r="M402" s="59"/>
      <c r="N402" s="59"/>
      <c r="O402" s="59"/>
      <c r="P402" s="59"/>
      <c r="R402" s="1"/>
      <c r="W402" s="1"/>
      <c r="X402" s="1"/>
      <c r="Y402" s="1"/>
      <c r="Z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  <c r="KJ402" s="1"/>
      <c r="KK402" s="1"/>
      <c r="KL402" s="1"/>
      <c r="KM402" s="1"/>
      <c r="KN402" s="1"/>
      <c r="KO402" s="1"/>
      <c r="KP402" s="1"/>
      <c r="KQ402" s="1"/>
      <c r="KR402" s="1"/>
      <c r="KS402" s="1"/>
      <c r="KT402" s="1"/>
      <c r="KU402" s="1"/>
      <c r="KV402" s="1"/>
      <c r="KW402" s="1"/>
      <c r="KX402" s="1"/>
      <c r="KY402" s="1"/>
      <c r="KZ402" s="1"/>
      <c r="LA402" s="1"/>
      <c r="LB402" s="1"/>
      <c r="LC402" s="1"/>
      <c r="LD402" s="1"/>
      <c r="LE402" s="1"/>
      <c r="LF402" s="1"/>
      <c r="LG402" s="1"/>
      <c r="LH402" s="1"/>
      <c r="LI402" s="1"/>
      <c r="LJ402" s="1"/>
      <c r="LK402" s="1"/>
      <c r="LL402" s="1"/>
      <c r="LM402" s="1"/>
      <c r="LN402" s="1"/>
      <c r="LO402" s="1"/>
      <c r="LP402" s="1"/>
      <c r="LQ402" s="1"/>
      <c r="LR402" s="1"/>
      <c r="LS402" s="1"/>
      <c r="LT402" s="1"/>
      <c r="LU402" s="1"/>
      <c r="LV402" s="1"/>
      <c r="LW402" s="1"/>
      <c r="LX402" s="1"/>
      <c r="LY402" s="1"/>
      <c r="LZ402" s="1"/>
      <c r="MA402" s="1"/>
      <c r="MB402" s="1"/>
      <c r="MC402" s="1"/>
      <c r="MD402" s="1"/>
      <c r="ME402" s="1"/>
      <c r="MF402" s="1"/>
      <c r="MG402" s="1"/>
      <c r="MH402" s="1"/>
      <c r="MI402" s="1"/>
      <c r="MJ402" s="1"/>
      <c r="MK402" s="1"/>
      <c r="ML402" s="1"/>
      <c r="MM402" s="1"/>
      <c r="MN402" s="1"/>
      <c r="MO402" s="1"/>
      <c r="MP402" s="1"/>
    </row>
    <row r="403" spans="1:354" s="70" customFormat="1" x14ac:dyDescent="0.25">
      <c r="A403" s="1"/>
      <c r="B403" s="1"/>
      <c r="C403" s="1"/>
      <c r="D403" s="1"/>
      <c r="E403" s="4"/>
      <c r="G403" s="1"/>
      <c r="H403" s="1"/>
      <c r="I403" s="1"/>
      <c r="J403" s="68"/>
      <c r="K403" s="86"/>
      <c r="L403" s="59"/>
      <c r="M403" s="59"/>
      <c r="N403" s="59"/>
      <c r="O403" s="59"/>
      <c r="P403" s="59"/>
      <c r="R403" s="1"/>
      <c r="W403" s="1"/>
      <c r="X403" s="1"/>
      <c r="Y403" s="1"/>
      <c r="Z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  <c r="KQ403" s="1"/>
      <c r="KR403" s="1"/>
      <c r="KS403" s="1"/>
      <c r="KT403" s="1"/>
      <c r="KU403" s="1"/>
      <c r="KV403" s="1"/>
      <c r="KW403" s="1"/>
      <c r="KX403" s="1"/>
      <c r="KY403" s="1"/>
      <c r="KZ403" s="1"/>
      <c r="LA403" s="1"/>
      <c r="LB403" s="1"/>
      <c r="LC403" s="1"/>
      <c r="LD403" s="1"/>
      <c r="LE403" s="1"/>
      <c r="LF403" s="1"/>
      <c r="LG403" s="1"/>
      <c r="LH403" s="1"/>
      <c r="LI403" s="1"/>
      <c r="LJ403" s="1"/>
      <c r="LK403" s="1"/>
      <c r="LL403" s="1"/>
      <c r="LM403" s="1"/>
      <c r="LN403" s="1"/>
      <c r="LO403" s="1"/>
      <c r="LP403" s="1"/>
      <c r="LQ403" s="1"/>
      <c r="LR403" s="1"/>
      <c r="LS403" s="1"/>
      <c r="LT403" s="1"/>
      <c r="LU403" s="1"/>
      <c r="LV403" s="1"/>
      <c r="LW403" s="1"/>
      <c r="LX403" s="1"/>
      <c r="LY403" s="1"/>
      <c r="LZ403" s="1"/>
      <c r="MA403" s="1"/>
      <c r="MB403" s="1"/>
      <c r="MC403" s="1"/>
      <c r="MD403" s="1"/>
      <c r="ME403" s="1"/>
      <c r="MF403" s="1"/>
      <c r="MG403" s="1"/>
      <c r="MH403" s="1"/>
      <c r="MI403" s="1"/>
      <c r="MJ403" s="1"/>
      <c r="MK403" s="1"/>
      <c r="ML403" s="1"/>
      <c r="MM403" s="1"/>
      <c r="MN403" s="1"/>
      <c r="MO403" s="1"/>
      <c r="MP403" s="1"/>
    </row>
    <row r="404" spans="1:354" s="70" customFormat="1" x14ac:dyDescent="0.25">
      <c r="A404" s="1"/>
      <c r="B404" s="1"/>
      <c r="C404" s="1"/>
      <c r="D404" s="1"/>
      <c r="E404" s="4"/>
      <c r="G404" s="1"/>
      <c r="H404" s="1"/>
      <c r="I404" s="1"/>
      <c r="J404" s="68"/>
      <c r="K404" s="86"/>
      <c r="L404" s="59"/>
      <c r="M404" s="59"/>
      <c r="N404" s="59"/>
      <c r="O404" s="59"/>
      <c r="P404" s="59"/>
      <c r="R404" s="1"/>
      <c r="W404" s="1"/>
      <c r="X404" s="1"/>
      <c r="Y404" s="1"/>
      <c r="Z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  <c r="KQ404" s="1"/>
      <c r="KR404" s="1"/>
      <c r="KS404" s="1"/>
      <c r="KT404" s="1"/>
      <c r="KU404" s="1"/>
      <c r="KV404" s="1"/>
      <c r="KW404" s="1"/>
      <c r="KX404" s="1"/>
      <c r="KY404" s="1"/>
      <c r="KZ404" s="1"/>
      <c r="LA404" s="1"/>
      <c r="LB404" s="1"/>
      <c r="LC404" s="1"/>
      <c r="LD404" s="1"/>
      <c r="LE404" s="1"/>
      <c r="LF404" s="1"/>
      <c r="LG404" s="1"/>
      <c r="LH404" s="1"/>
      <c r="LI404" s="1"/>
      <c r="LJ404" s="1"/>
      <c r="LK404" s="1"/>
      <c r="LL404" s="1"/>
      <c r="LM404" s="1"/>
      <c r="LN404" s="1"/>
      <c r="LO404" s="1"/>
      <c r="LP404" s="1"/>
      <c r="LQ404" s="1"/>
      <c r="LR404" s="1"/>
      <c r="LS404" s="1"/>
      <c r="LT404" s="1"/>
      <c r="LU404" s="1"/>
      <c r="LV404" s="1"/>
      <c r="LW404" s="1"/>
      <c r="LX404" s="1"/>
      <c r="LY404" s="1"/>
      <c r="LZ404" s="1"/>
      <c r="MA404" s="1"/>
      <c r="MB404" s="1"/>
      <c r="MC404" s="1"/>
      <c r="MD404" s="1"/>
      <c r="ME404" s="1"/>
      <c r="MF404" s="1"/>
      <c r="MG404" s="1"/>
      <c r="MH404" s="1"/>
      <c r="MI404" s="1"/>
      <c r="MJ404" s="1"/>
      <c r="MK404" s="1"/>
      <c r="ML404" s="1"/>
      <c r="MM404" s="1"/>
      <c r="MN404" s="1"/>
      <c r="MO404" s="1"/>
      <c r="MP404" s="1"/>
    </row>
    <row r="405" spans="1:354" s="70" customFormat="1" x14ac:dyDescent="0.25">
      <c r="A405" s="1"/>
      <c r="B405" s="1"/>
      <c r="C405" s="1"/>
      <c r="D405" s="1"/>
      <c r="E405" s="4"/>
      <c r="G405" s="1"/>
      <c r="H405" s="1"/>
      <c r="I405" s="1"/>
      <c r="J405" s="68"/>
      <c r="K405" s="86"/>
      <c r="L405" s="59"/>
      <c r="M405" s="59"/>
      <c r="N405" s="59"/>
      <c r="O405" s="59"/>
      <c r="P405" s="59"/>
      <c r="R405" s="1"/>
      <c r="W405" s="1"/>
      <c r="X405" s="1"/>
      <c r="Y405" s="1"/>
      <c r="Z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  <c r="KK405" s="1"/>
      <c r="KL405" s="1"/>
      <c r="KM405" s="1"/>
      <c r="KN405" s="1"/>
      <c r="KO405" s="1"/>
      <c r="KP405" s="1"/>
      <c r="KQ405" s="1"/>
      <c r="KR405" s="1"/>
      <c r="KS405" s="1"/>
      <c r="KT405" s="1"/>
      <c r="KU405" s="1"/>
      <c r="KV405" s="1"/>
      <c r="KW405" s="1"/>
      <c r="KX405" s="1"/>
      <c r="KY405" s="1"/>
      <c r="KZ405" s="1"/>
      <c r="LA405" s="1"/>
      <c r="LB405" s="1"/>
      <c r="LC405" s="1"/>
      <c r="LD405" s="1"/>
      <c r="LE405" s="1"/>
      <c r="LF405" s="1"/>
      <c r="LG405" s="1"/>
      <c r="LH405" s="1"/>
      <c r="LI405" s="1"/>
      <c r="LJ405" s="1"/>
      <c r="LK405" s="1"/>
      <c r="LL405" s="1"/>
      <c r="LM405" s="1"/>
      <c r="LN405" s="1"/>
      <c r="LO405" s="1"/>
      <c r="LP405" s="1"/>
      <c r="LQ405" s="1"/>
      <c r="LR405" s="1"/>
      <c r="LS405" s="1"/>
      <c r="LT405" s="1"/>
      <c r="LU405" s="1"/>
      <c r="LV405" s="1"/>
      <c r="LW405" s="1"/>
      <c r="LX405" s="1"/>
      <c r="LY405" s="1"/>
      <c r="LZ405" s="1"/>
      <c r="MA405" s="1"/>
      <c r="MB405" s="1"/>
      <c r="MC405" s="1"/>
      <c r="MD405" s="1"/>
      <c r="ME405" s="1"/>
      <c r="MF405" s="1"/>
      <c r="MG405" s="1"/>
      <c r="MH405" s="1"/>
      <c r="MI405" s="1"/>
      <c r="MJ405" s="1"/>
      <c r="MK405" s="1"/>
      <c r="ML405" s="1"/>
      <c r="MM405" s="1"/>
      <c r="MN405" s="1"/>
      <c r="MO405" s="1"/>
      <c r="MP405" s="1"/>
    </row>
    <row r="406" spans="1:354" s="70" customFormat="1" x14ac:dyDescent="0.25">
      <c r="A406" s="1"/>
      <c r="B406" s="1"/>
      <c r="C406" s="1"/>
      <c r="D406" s="1"/>
      <c r="E406" s="4"/>
      <c r="G406" s="1"/>
      <c r="H406" s="1"/>
      <c r="I406" s="1"/>
      <c r="J406" s="68"/>
      <c r="K406" s="86"/>
      <c r="L406" s="59"/>
      <c r="M406" s="59"/>
      <c r="N406" s="59"/>
      <c r="O406" s="59"/>
      <c r="P406" s="59"/>
      <c r="R406" s="1"/>
      <c r="W406" s="1"/>
      <c r="X406" s="1"/>
      <c r="Y406" s="1"/>
      <c r="Z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  <c r="KJ406" s="1"/>
      <c r="KK406" s="1"/>
      <c r="KL406" s="1"/>
      <c r="KM406" s="1"/>
      <c r="KN406" s="1"/>
      <c r="KO406" s="1"/>
      <c r="KP406" s="1"/>
      <c r="KQ406" s="1"/>
      <c r="KR406" s="1"/>
      <c r="KS406" s="1"/>
      <c r="KT406" s="1"/>
      <c r="KU406" s="1"/>
      <c r="KV406" s="1"/>
      <c r="KW406" s="1"/>
      <c r="KX406" s="1"/>
      <c r="KY406" s="1"/>
      <c r="KZ406" s="1"/>
      <c r="LA406" s="1"/>
      <c r="LB406" s="1"/>
      <c r="LC406" s="1"/>
      <c r="LD406" s="1"/>
      <c r="LE406" s="1"/>
      <c r="LF406" s="1"/>
      <c r="LG406" s="1"/>
      <c r="LH406" s="1"/>
      <c r="LI406" s="1"/>
      <c r="LJ406" s="1"/>
      <c r="LK406" s="1"/>
      <c r="LL406" s="1"/>
      <c r="LM406" s="1"/>
      <c r="LN406" s="1"/>
      <c r="LO406" s="1"/>
      <c r="LP406" s="1"/>
      <c r="LQ406" s="1"/>
      <c r="LR406" s="1"/>
      <c r="LS406" s="1"/>
      <c r="LT406" s="1"/>
      <c r="LU406" s="1"/>
      <c r="LV406" s="1"/>
      <c r="LW406" s="1"/>
      <c r="LX406" s="1"/>
      <c r="LY406" s="1"/>
      <c r="LZ406" s="1"/>
      <c r="MA406" s="1"/>
      <c r="MB406" s="1"/>
      <c r="MC406" s="1"/>
      <c r="MD406" s="1"/>
      <c r="ME406" s="1"/>
      <c r="MF406" s="1"/>
      <c r="MG406" s="1"/>
      <c r="MH406" s="1"/>
      <c r="MI406" s="1"/>
      <c r="MJ406" s="1"/>
      <c r="MK406" s="1"/>
      <c r="ML406" s="1"/>
      <c r="MM406" s="1"/>
      <c r="MN406" s="1"/>
      <c r="MO406" s="1"/>
      <c r="MP406" s="1"/>
    </row>
    <row r="407" spans="1:354" s="70" customFormat="1" x14ac:dyDescent="0.25">
      <c r="A407" s="1"/>
      <c r="B407" s="1"/>
      <c r="C407" s="1"/>
      <c r="D407" s="1"/>
      <c r="E407" s="4"/>
      <c r="G407" s="1"/>
      <c r="H407" s="1"/>
      <c r="I407" s="1"/>
      <c r="J407" s="68"/>
      <c r="K407" s="86"/>
      <c r="L407" s="59"/>
      <c r="M407" s="59"/>
      <c r="N407" s="59"/>
      <c r="O407" s="59"/>
      <c r="P407" s="59"/>
      <c r="R407" s="1"/>
      <c r="W407" s="1"/>
      <c r="X407" s="1"/>
      <c r="Y407" s="1"/>
      <c r="Z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</row>
    <row r="408" spans="1:354" s="70" customFormat="1" x14ac:dyDescent="0.25">
      <c r="A408" s="1"/>
      <c r="B408" s="1"/>
      <c r="C408" s="1"/>
      <c r="D408" s="1"/>
      <c r="E408" s="4"/>
      <c r="G408" s="1"/>
      <c r="H408" s="1"/>
      <c r="I408" s="1"/>
      <c r="J408" s="68"/>
      <c r="K408" s="86"/>
      <c r="L408" s="59"/>
      <c r="M408" s="59"/>
      <c r="N408" s="59"/>
      <c r="O408" s="59"/>
      <c r="P408" s="59"/>
      <c r="R408" s="1"/>
      <c r="W408" s="1"/>
      <c r="X408" s="1"/>
      <c r="Y408" s="1"/>
      <c r="Z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  <c r="KJ408" s="1"/>
      <c r="KK408" s="1"/>
      <c r="KL408" s="1"/>
      <c r="KM408" s="1"/>
      <c r="KN408" s="1"/>
      <c r="KO408" s="1"/>
      <c r="KP408" s="1"/>
      <c r="KQ408" s="1"/>
      <c r="KR408" s="1"/>
      <c r="KS408" s="1"/>
      <c r="KT408" s="1"/>
      <c r="KU408" s="1"/>
      <c r="KV408" s="1"/>
      <c r="KW408" s="1"/>
      <c r="KX408" s="1"/>
      <c r="KY408" s="1"/>
      <c r="KZ408" s="1"/>
      <c r="LA408" s="1"/>
      <c r="LB408" s="1"/>
      <c r="LC408" s="1"/>
      <c r="LD408" s="1"/>
      <c r="LE408" s="1"/>
      <c r="LF408" s="1"/>
      <c r="LG408" s="1"/>
      <c r="LH408" s="1"/>
      <c r="LI408" s="1"/>
      <c r="LJ408" s="1"/>
      <c r="LK408" s="1"/>
      <c r="LL408" s="1"/>
      <c r="LM408" s="1"/>
      <c r="LN408" s="1"/>
      <c r="LO408" s="1"/>
      <c r="LP408" s="1"/>
      <c r="LQ408" s="1"/>
      <c r="LR408" s="1"/>
      <c r="LS408" s="1"/>
      <c r="LT408" s="1"/>
      <c r="LU408" s="1"/>
      <c r="LV408" s="1"/>
      <c r="LW408" s="1"/>
      <c r="LX408" s="1"/>
      <c r="LY408" s="1"/>
      <c r="LZ408" s="1"/>
      <c r="MA408" s="1"/>
      <c r="MB408" s="1"/>
      <c r="MC408" s="1"/>
      <c r="MD408" s="1"/>
      <c r="ME408" s="1"/>
      <c r="MF408" s="1"/>
      <c r="MG408" s="1"/>
      <c r="MH408" s="1"/>
      <c r="MI408" s="1"/>
      <c r="MJ408" s="1"/>
      <c r="MK408" s="1"/>
      <c r="ML408" s="1"/>
      <c r="MM408" s="1"/>
      <c r="MN408" s="1"/>
      <c r="MO408" s="1"/>
      <c r="MP408" s="1"/>
    </row>
    <row r="409" spans="1:354" s="70" customFormat="1" x14ac:dyDescent="0.25">
      <c r="A409" s="1"/>
      <c r="B409" s="1"/>
      <c r="C409" s="1"/>
      <c r="D409" s="1"/>
      <c r="E409" s="4"/>
      <c r="G409" s="1"/>
      <c r="H409" s="1"/>
      <c r="I409" s="1"/>
      <c r="J409" s="68"/>
      <c r="K409" s="86"/>
      <c r="L409" s="59"/>
      <c r="M409" s="59"/>
      <c r="N409" s="59"/>
      <c r="O409" s="59"/>
      <c r="P409" s="59"/>
      <c r="R409" s="1"/>
      <c r="W409" s="1"/>
      <c r="X409" s="1"/>
      <c r="Y409" s="1"/>
      <c r="Z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  <c r="KJ409" s="1"/>
      <c r="KK409" s="1"/>
      <c r="KL409" s="1"/>
      <c r="KM409" s="1"/>
      <c r="KN409" s="1"/>
      <c r="KO409" s="1"/>
      <c r="KP409" s="1"/>
      <c r="KQ409" s="1"/>
      <c r="KR409" s="1"/>
      <c r="KS409" s="1"/>
      <c r="KT409" s="1"/>
      <c r="KU409" s="1"/>
      <c r="KV409" s="1"/>
      <c r="KW409" s="1"/>
      <c r="KX409" s="1"/>
      <c r="KY409" s="1"/>
      <c r="KZ409" s="1"/>
      <c r="LA409" s="1"/>
      <c r="LB409" s="1"/>
      <c r="LC409" s="1"/>
      <c r="LD409" s="1"/>
      <c r="LE409" s="1"/>
      <c r="LF409" s="1"/>
      <c r="LG409" s="1"/>
      <c r="LH409" s="1"/>
      <c r="LI409" s="1"/>
      <c r="LJ409" s="1"/>
      <c r="LK409" s="1"/>
      <c r="LL409" s="1"/>
      <c r="LM409" s="1"/>
      <c r="LN409" s="1"/>
      <c r="LO409" s="1"/>
      <c r="LP409" s="1"/>
      <c r="LQ409" s="1"/>
      <c r="LR409" s="1"/>
      <c r="LS409" s="1"/>
      <c r="LT409" s="1"/>
      <c r="LU409" s="1"/>
      <c r="LV409" s="1"/>
      <c r="LW409" s="1"/>
      <c r="LX409" s="1"/>
      <c r="LY409" s="1"/>
      <c r="LZ409" s="1"/>
      <c r="MA409" s="1"/>
      <c r="MB409" s="1"/>
      <c r="MC409" s="1"/>
      <c r="MD409" s="1"/>
      <c r="ME409" s="1"/>
      <c r="MF409" s="1"/>
      <c r="MG409" s="1"/>
      <c r="MH409" s="1"/>
      <c r="MI409" s="1"/>
      <c r="MJ409" s="1"/>
      <c r="MK409" s="1"/>
      <c r="ML409" s="1"/>
      <c r="MM409" s="1"/>
      <c r="MN409" s="1"/>
      <c r="MO409" s="1"/>
      <c r="MP409" s="1"/>
    </row>
    <row r="410" spans="1:354" s="70" customFormat="1" x14ac:dyDescent="0.25">
      <c r="A410" s="1"/>
      <c r="B410" s="1"/>
      <c r="C410" s="1"/>
      <c r="D410" s="1"/>
      <c r="E410" s="4"/>
      <c r="G410" s="1"/>
      <c r="H410" s="1"/>
      <c r="I410" s="1"/>
      <c r="J410" s="68"/>
      <c r="K410" s="86"/>
      <c r="L410" s="59"/>
      <c r="M410" s="59"/>
      <c r="N410" s="59"/>
      <c r="O410" s="59"/>
      <c r="P410" s="59"/>
      <c r="R410" s="1"/>
      <c r="W410" s="1"/>
      <c r="X410" s="1"/>
      <c r="Y410" s="1"/>
      <c r="Z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  <c r="KJ410" s="1"/>
      <c r="KK410" s="1"/>
      <c r="KL410" s="1"/>
      <c r="KM410" s="1"/>
      <c r="KN410" s="1"/>
      <c r="KO410" s="1"/>
      <c r="KP410" s="1"/>
      <c r="KQ410" s="1"/>
      <c r="KR410" s="1"/>
      <c r="KS410" s="1"/>
      <c r="KT410" s="1"/>
      <c r="KU410" s="1"/>
      <c r="KV410" s="1"/>
      <c r="KW410" s="1"/>
      <c r="KX410" s="1"/>
      <c r="KY410" s="1"/>
      <c r="KZ410" s="1"/>
      <c r="LA410" s="1"/>
      <c r="LB410" s="1"/>
      <c r="LC410" s="1"/>
      <c r="LD410" s="1"/>
      <c r="LE410" s="1"/>
      <c r="LF410" s="1"/>
      <c r="LG410" s="1"/>
      <c r="LH410" s="1"/>
      <c r="LI410" s="1"/>
      <c r="LJ410" s="1"/>
      <c r="LK410" s="1"/>
      <c r="LL410" s="1"/>
      <c r="LM410" s="1"/>
      <c r="LN410" s="1"/>
      <c r="LO410" s="1"/>
      <c r="LP410" s="1"/>
      <c r="LQ410" s="1"/>
      <c r="LR410" s="1"/>
      <c r="LS410" s="1"/>
      <c r="LT410" s="1"/>
      <c r="LU410" s="1"/>
      <c r="LV410" s="1"/>
      <c r="LW410" s="1"/>
      <c r="LX410" s="1"/>
      <c r="LY410" s="1"/>
      <c r="LZ410" s="1"/>
      <c r="MA410" s="1"/>
      <c r="MB410" s="1"/>
      <c r="MC410" s="1"/>
      <c r="MD410" s="1"/>
      <c r="ME410" s="1"/>
      <c r="MF410" s="1"/>
      <c r="MG410" s="1"/>
      <c r="MH410" s="1"/>
      <c r="MI410" s="1"/>
      <c r="MJ410" s="1"/>
      <c r="MK410" s="1"/>
      <c r="ML410" s="1"/>
      <c r="MM410" s="1"/>
      <c r="MN410" s="1"/>
      <c r="MO410" s="1"/>
      <c r="MP410" s="1"/>
    </row>
    <row r="411" spans="1:354" s="70" customFormat="1" x14ac:dyDescent="0.25">
      <c r="A411" s="1"/>
      <c r="B411" s="1"/>
      <c r="C411" s="1"/>
      <c r="D411" s="1"/>
      <c r="E411" s="4"/>
      <c r="G411" s="1"/>
      <c r="H411" s="1"/>
      <c r="I411" s="1"/>
      <c r="J411" s="68"/>
      <c r="K411" s="86"/>
      <c r="L411" s="59"/>
      <c r="M411" s="59"/>
      <c r="N411" s="59"/>
      <c r="O411" s="59"/>
      <c r="P411" s="59"/>
      <c r="R411" s="1"/>
      <c r="W411" s="1"/>
      <c r="X411" s="1"/>
      <c r="Y411" s="1"/>
      <c r="Z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  <c r="KJ411" s="1"/>
      <c r="KK411" s="1"/>
      <c r="KL411" s="1"/>
      <c r="KM411" s="1"/>
      <c r="KN411" s="1"/>
      <c r="KO411" s="1"/>
      <c r="KP411" s="1"/>
      <c r="KQ411" s="1"/>
      <c r="KR411" s="1"/>
      <c r="KS411" s="1"/>
      <c r="KT411" s="1"/>
      <c r="KU411" s="1"/>
      <c r="KV411" s="1"/>
      <c r="KW411" s="1"/>
      <c r="KX411" s="1"/>
      <c r="KY411" s="1"/>
      <c r="KZ411" s="1"/>
      <c r="LA411" s="1"/>
      <c r="LB411" s="1"/>
      <c r="LC411" s="1"/>
      <c r="LD411" s="1"/>
      <c r="LE411" s="1"/>
      <c r="LF411" s="1"/>
      <c r="LG411" s="1"/>
      <c r="LH411" s="1"/>
      <c r="LI411" s="1"/>
      <c r="LJ411" s="1"/>
      <c r="LK411" s="1"/>
      <c r="LL411" s="1"/>
      <c r="LM411" s="1"/>
      <c r="LN411" s="1"/>
      <c r="LO411" s="1"/>
      <c r="LP411" s="1"/>
      <c r="LQ411" s="1"/>
      <c r="LR411" s="1"/>
      <c r="LS411" s="1"/>
      <c r="LT411" s="1"/>
      <c r="LU411" s="1"/>
      <c r="LV411" s="1"/>
      <c r="LW411" s="1"/>
      <c r="LX411" s="1"/>
      <c r="LY411" s="1"/>
      <c r="LZ411" s="1"/>
      <c r="MA411" s="1"/>
      <c r="MB411" s="1"/>
      <c r="MC411" s="1"/>
      <c r="MD411" s="1"/>
      <c r="ME411" s="1"/>
      <c r="MF411" s="1"/>
      <c r="MG411" s="1"/>
      <c r="MH411" s="1"/>
      <c r="MI411" s="1"/>
      <c r="MJ411" s="1"/>
      <c r="MK411" s="1"/>
      <c r="ML411" s="1"/>
      <c r="MM411" s="1"/>
      <c r="MN411" s="1"/>
      <c r="MO411" s="1"/>
      <c r="MP411" s="1"/>
    </row>
    <row r="412" spans="1:354" s="70" customFormat="1" x14ac:dyDescent="0.25">
      <c r="A412" s="1"/>
      <c r="B412" s="1"/>
      <c r="C412" s="1"/>
      <c r="D412" s="1"/>
      <c r="E412" s="4"/>
      <c r="G412" s="1"/>
      <c r="H412" s="1"/>
      <c r="I412" s="1"/>
      <c r="J412" s="68"/>
      <c r="K412" s="86"/>
      <c r="L412" s="59"/>
      <c r="M412" s="59"/>
      <c r="N412" s="59"/>
      <c r="O412" s="59"/>
      <c r="P412" s="59"/>
      <c r="R412" s="1"/>
      <c r="W412" s="1"/>
      <c r="X412" s="1"/>
      <c r="Y412" s="1"/>
      <c r="Z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  <c r="KJ412" s="1"/>
      <c r="KK412" s="1"/>
      <c r="KL412" s="1"/>
      <c r="KM412" s="1"/>
      <c r="KN412" s="1"/>
      <c r="KO412" s="1"/>
      <c r="KP412" s="1"/>
      <c r="KQ412" s="1"/>
      <c r="KR412" s="1"/>
      <c r="KS412" s="1"/>
      <c r="KT412" s="1"/>
      <c r="KU412" s="1"/>
      <c r="KV412" s="1"/>
      <c r="KW412" s="1"/>
      <c r="KX412" s="1"/>
      <c r="KY412" s="1"/>
      <c r="KZ412" s="1"/>
      <c r="LA412" s="1"/>
      <c r="LB412" s="1"/>
      <c r="LC412" s="1"/>
      <c r="LD412" s="1"/>
      <c r="LE412" s="1"/>
      <c r="LF412" s="1"/>
      <c r="LG412" s="1"/>
      <c r="LH412" s="1"/>
      <c r="LI412" s="1"/>
      <c r="LJ412" s="1"/>
      <c r="LK412" s="1"/>
      <c r="LL412" s="1"/>
      <c r="LM412" s="1"/>
      <c r="LN412" s="1"/>
      <c r="LO412" s="1"/>
      <c r="LP412" s="1"/>
      <c r="LQ412" s="1"/>
      <c r="LR412" s="1"/>
      <c r="LS412" s="1"/>
      <c r="LT412" s="1"/>
      <c r="LU412" s="1"/>
      <c r="LV412" s="1"/>
      <c r="LW412" s="1"/>
      <c r="LX412" s="1"/>
      <c r="LY412" s="1"/>
      <c r="LZ412" s="1"/>
      <c r="MA412" s="1"/>
      <c r="MB412" s="1"/>
      <c r="MC412" s="1"/>
      <c r="MD412" s="1"/>
      <c r="ME412" s="1"/>
      <c r="MF412" s="1"/>
      <c r="MG412" s="1"/>
      <c r="MH412" s="1"/>
      <c r="MI412" s="1"/>
      <c r="MJ412" s="1"/>
      <c r="MK412" s="1"/>
      <c r="ML412" s="1"/>
      <c r="MM412" s="1"/>
      <c r="MN412" s="1"/>
      <c r="MO412" s="1"/>
      <c r="MP412" s="1"/>
    </row>
    <row r="413" spans="1:354" s="70" customFormat="1" x14ac:dyDescent="0.25">
      <c r="A413" s="1"/>
      <c r="B413" s="1"/>
      <c r="C413" s="1"/>
      <c r="D413" s="1"/>
      <c r="E413" s="4"/>
      <c r="G413" s="1"/>
      <c r="H413" s="1"/>
      <c r="I413" s="1"/>
      <c r="J413" s="68"/>
      <c r="K413" s="86"/>
      <c r="L413" s="59"/>
      <c r="M413" s="59"/>
      <c r="N413" s="59"/>
      <c r="O413" s="59"/>
      <c r="P413" s="59"/>
      <c r="R413" s="1"/>
      <c r="W413" s="1"/>
      <c r="X413" s="1"/>
      <c r="Y413" s="1"/>
      <c r="Z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  <c r="KJ413" s="1"/>
      <c r="KK413" s="1"/>
      <c r="KL413" s="1"/>
      <c r="KM413" s="1"/>
      <c r="KN413" s="1"/>
      <c r="KO413" s="1"/>
      <c r="KP413" s="1"/>
      <c r="KQ413" s="1"/>
      <c r="KR413" s="1"/>
      <c r="KS413" s="1"/>
      <c r="KT413" s="1"/>
      <c r="KU413" s="1"/>
      <c r="KV413" s="1"/>
      <c r="KW413" s="1"/>
      <c r="KX413" s="1"/>
      <c r="KY413" s="1"/>
      <c r="KZ413" s="1"/>
      <c r="LA413" s="1"/>
      <c r="LB413" s="1"/>
      <c r="LC413" s="1"/>
      <c r="LD413" s="1"/>
      <c r="LE413" s="1"/>
      <c r="LF413" s="1"/>
      <c r="LG413" s="1"/>
      <c r="LH413" s="1"/>
      <c r="LI413" s="1"/>
      <c r="LJ413" s="1"/>
      <c r="LK413" s="1"/>
      <c r="LL413" s="1"/>
      <c r="LM413" s="1"/>
      <c r="LN413" s="1"/>
      <c r="LO413" s="1"/>
      <c r="LP413" s="1"/>
      <c r="LQ413" s="1"/>
      <c r="LR413" s="1"/>
      <c r="LS413" s="1"/>
      <c r="LT413" s="1"/>
      <c r="LU413" s="1"/>
      <c r="LV413" s="1"/>
      <c r="LW413" s="1"/>
      <c r="LX413" s="1"/>
      <c r="LY413" s="1"/>
      <c r="LZ413" s="1"/>
      <c r="MA413" s="1"/>
      <c r="MB413" s="1"/>
      <c r="MC413" s="1"/>
      <c r="MD413" s="1"/>
      <c r="ME413" s="1"/>
      <c r="MF413" s="1"/>
      <c r="MG413" s="1"/>
      <c r="MH413" s="1"/>
      <c r="MI413" s="1"/>
      <c r="MJ413" s="1"/>
      <c r="MK413" s="1"/>
      <c r="ML413" s="1"/>
      <c r="MM413" s="1"/>
      <c r="MN413" s="1"/>
      <c r="MO413" s="1"/>
      <c r="MP413" s="1"/>
    </row>
    <row r="414" spans="1:354" s="70" customFormat="1" x14ac:dyDescent="0.25">
      <c r="A414" s="1"/>
      <c r="B414" s="1"/>
      <c r="C414" s="1"/>
      <c r="D414" s="1"/>
      <c r="E414" s="4"/>
      <c r="G414" s="1"/>
      <c r="H414" s="1"/>
      <c r="I414" s="1"/>
      <c r="J414" s="68"/>
      <c r="K414" s="86"/>
      <c r="L414" s="59"/>
      <c r="M414" s="59"/>
      <c r="N414" s="59"/>
      <c r="O414" s="59"/>
      <c r="P414" s="59"/>
      <c r="R414" s="1"/>
      <c r="W414" s="1"/>
      <c r="X414" s="1"/>
      <c r="Y414" s="1"/>
      <c r="Z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  <c r="KJ414" s="1"/>
      <c r="KK414" s="1"/>
      <c r="KL414" s="1"/>
      <c r="KM414" s="1"/>
      <c r="KN414" s="1"/>
      <c r="KO414" s="1"/>
      <c r="KP414" s="1"/>
      <c r="KQ414" s="1"/>
      <c r="KR414" s="1"/>
      <c r="KS414" s="1"/>
      <c r="KT414" s="1"/>
      <c r="KU414" s="1"/>
      <c r="KV414" s="1"/>
      <c r="KW414" s="1"/>
      <c r="KX414" s="1"/>
      <c r="KY414" s="1"/>
      <c r="KZ414" s="1"/>
      <c r="LA414" s="1"/>
      <c r="LB414" s="1"/>
      <c r="LC414" s="1"/>
      <c r="LD414" s="1"/>
      <c r="LE414" s="1"/>
      <c r="LF414" s="1"/>
      <c r="LG414" s="1"/>
      <c r="LH414" s="1"/>
      <c r="LI414" s="1"/>
      <c r="LJ414" s="1"/>
      <c r="LK414" s="1"/>
      <c r="LL414" s="1"/>
      <c r="LM414" s="1"/>
      <c r="LN414" s="1"/>
      <c r="LO414" s="1"/>
      <c r="LP414" s="1"/>
      <c r="LQ414" s="1"/>
      <c r="LR414" s="1"/>
      <c r="LS414" s="1"/>
      <c r="LT414" s="1"/>
      <c r="LU414" s="1"/>
      <c r="LV414" s="1"/>
      <c r="LW414" s="1"/>
      <c r="LX414" s="1"/>
      <c r="LY414" s="1"/>
      <c r="LZ414" s="1"/>
      <c r="MA414" s="1"/>
      <c r="MB414" s="1"/>
      <c r="MC414" s="1"/>
      <c r="MD414" s="1"/>
      <c r="ME414" s="1"/>
      <c r="MF414" s="1"/>
      <c r="MG414" s="1"/>
      <c r="MH414" s="1"/>
      <c r="MI414" s="1"/>
      <c r="MJ414" s="1"/>
      <c r="MK414" s="1"/>
      <c r="ML414" s="1"/>
      <c r="MM414" s="1"/>
      <c r="MN414" s="1"/>
      <c r="MO414" s="1"/>
      <c r="MP414" s="1"/>
    </row>
    <row r="415" spans="1:354" s="70" customFormat="1" x14ac:dyDescent="0.25">
      <c r="A415" s="1"/>
      <c r="B415" s="1"/>
      <c r="C415" s="1"/>
      <c r="D415" s="1"/>
      <c r="E415" s="4"/>
      <c r="G415" s="1"/>
      <c r="H415" s="1"/>
      <c r="I415" s="1"/>
      <c r="J415" s="68"/>
      <c r="K415" s="86"/>
      <c r="L415" s="59"/>
      <c r="M415" s="59"/>
      <c r="N415" s="59"/>
      <c r="O415" s="59"/>
      <c r="P415" s="59"/>
      <c r="R415" s="1"/>
      <c r="W415" s="1"/>
      <c r="X415" s="1"/>
      <c r="Y415" s="1"/>
      <c r="Z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  <c r="KJ415" s="1"/>
      <c r="KK415" s="1"/>
      <c r="KL415" s="1"/>
      <c r="KM415" s="1"/>
      <c r="KN415" s="1"/>
      <c r="KO415" s="1"/>
      <c r="KP415" s="1"/>
      <c r="KQ415" s="1"/>
      <c r="KR415" s="1"/>
      <c r="KS415" s="1"/>
      <c r="KT415" s="1"/>
      <c r="KU415" s="1"/>
      <c r="KV415" s="1"/>
      <c r="KW415" s="1"/>
      <c r="KX415" s="1"/>
      <c r="KY415" s="1"/>
      <c r="KZ415" s="1"/>
      <c r="LA415" s="1"/>
      <c r="LB415" s="1"/>
      <c r="LC415" s="1"/>
      <c r="LD415" s="1"/>
      <c r="LE415" s="1"/>
      <c r="LF415" s="1"/>
      <c r="LG415" s="1"/>
      <c r="LH415" s="1"/>
      <c r="LI415" s="1"/>
      <c r="LJ415" s="1"/>
      <c r="LK415" s="1"/>
      <c r="LL415" s="1"/>
      <c r="LM415" s="1"/>
      <c r="LN415" s="1"/>
      <c r="LO415" s="1"/>
      <c r="LP415" s="1"/>
      <c r="LQ415" s="1"/>
      <c r="LR415" s="1"/>
      <c r="LS415" s="1"/>
      <c r="LT415" s="1"/>
      <c r="LU415" s="1"/>
      <c r="LV415" s="1"/>
      <c r="LW415" s="1"/>
      <c r="LX415" s="1"/>
      <c r="LY415" s="1"/>
      <c r="LZ415" s="1"/>
      <c r="MA415" s="1"/>
      <c r="MB415" s="1"/>
      <c r="MC415" s="1"/>
      <c r="MD415" s="1"/>
      <c r="ME415" s="1"/>
      <c r="MF415" s="1"/>
      <c r="MG415" s="1"/>
      <c r="MH415" s="1"/>
      <c r="MI415" s="1"/>
      <c r="MJ415" s="1"/>
      <c r="MK415" s="1"/>
      <c r="ML415" s="1"/>
      <c r="MM415" s="1"/>
      <c r="MN415" s="1"/>
      <c r="MO415" s="1"/>
      <c r="MP415" s="1"/>
    </row>
    <row r="416" spans="1:354" s="70" customFormat="1" x14ac:dyDescent="0.25">
      <c r="A416" s="1"/>
      <c r="B416" s="1"/>
      <c r="C416" s="1"/>
      <c r="D416" s="1"/>
      <c r="E416" s="4"/>
      <c r="G416" s="1"/>
      <c r="H416" s="1"/>
      <c r="I416" s="1"/>
      <c r="J416" s="68"/>
      <c r="K416" s="86"/>
      <c r="L416" s="59"/>
      <c r="M416" s="59"/>
      <c r="N416" s="59"/>
      <c r="O416" s="59"/>
      <c r="P416" s="59"/>
      <c r="R416" s="1"/>
      <c r="W416" s="1"/>
      <c r="X416" s="1"/>
      <c r="Y416" s="1"/>
      <c r="Z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  <c r="KJ416" s="1"/>
      <c r="KK416" s="1"/>
      <c r="KL416" s="1"/>
      <c r="KM416" s="1"/>
      <c r="KN416" s="1"/>
      <c r="KO416" s="1"/>
      <c r="KP416" s="1"/>
      <c r="KQ416" s="1"/>
      <c r="KR416" s="1"/>
      <c r="KS416" s="1"/>
      <c r="KT416" s="1"/>
      <c r="KU416" s="1"/>
      <c r="KV416" s="1"/>
      <c r="KW416" s="1"/>
      <c r="KX416" s="1"/>
      <c r="KY416" s="1"/>
      <c r="KZ416" s="1"/>
      <c r="LA416" s="1"/>
      <c r="LB416" s="1"/>
      <c r="LC416" s="1"/>
      <c r="LD416" s="1"/>
      <c r="LE416" s="1"/>
      <c r="LF416" s="1"/>
      <c r="LG416" s="1"/>
      <c r="LH416" s="1"/>
      <c r="LI416" s="1"/>
      <c r="LJ416" s="1"/>
      <c r="LK416" s="1"/>
      <c r="LL416" s="1"/>
      <c r="LM416" s="1"/>
      <c r="LN416" s="1"/>
      <c r="LO416" s="1"/>
      <c r="LP416" s="1"/>
      <c r="LQ416" s="1"/>
      <c r="LR416" s="1"/>
      <c r="LS416" s="1"/>
      <c r="LT416" s="1"/>
      <c r="LU416" s="1"/>
      <c r="LV416" s="1"/>
      <c r="LW416" s="1"/>
      <c r="LX416" s="1"/>
      <c r="LY416" s="1"/>
      <c r="LZ416" s="1"/>
      <c r="MA416" s="1"/>
      <c r="MB416" s="1"/>
      <c r="MC416" s="1"/>
      <c r="MD416" s="1"/>
      <c r="ME416" s="1"/>
      <c r="MF416" s="1"/>
      <c r="MG416" s="1"/>
      <c r="MH416" s="1"/>
      <c r="MI416" s="1"/>
      <c r="MJ416" s="1"/>
      <c r="MK416" s="1"/>
      <c r="ML416" s="1"/>
      <c r="MM416" s="1"/>
      <c r="MN416" s="1"/>
      <c r="MO416" s="1"/>
      <c r="MP416" s="1"/>
    </row>
    <row r="417" spans="1:354" s="70" customFormat="1" x14ac:dyDescent="0.25">
      <c r="A417" s="1"/>
      <c r="B417" s="1"/>
      <c r="C417" s="1"/>
      <c r="D417" s="1"/>
      <c r="E417" s="4"/>
      <c r="G417" s="1"/>
      <c r="H417" s="1"/>
      <c r="I417" s="1"/>
      <c r="J417" s="68"/>
      <c r="K417" s="86"/>
      <c r="L417" s="59"/>
      <c r="M417" s="59"/>
      <c r="N417" s="59"/>
      <c r="O417" s="59"/>
      <c r="P417" s="59"/>
      <c r="R417" s="1"/>
      <c r="W417" s="1"/>
      <c r="X417" s="1"/>
      <c r="Y417" s="1"/>
      <c r="Z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  <c r="KJ417" s="1"/>
      <c r="KK417" s="1"/>
      <c r="KL417" s="1"/>
      <c r="KM417" s="1"/>
      <c r="KN417" s="1"/>
      <c r="KO417" s="1"/>
      <c r="KP417" s="1"/>
      <c r="KQ417" s="1"/>
      <c r="KR417" s="1"/>
      <c r="KS417" s="1"/>
      <c r="KT417" s="1"/>
      <c r="KU417" s="1"/>
      <c r="KV417" s="1"/>
      <c r="KW417" s="1"/>
      <c r="KX417" s="1"/>
      <c r="KY417" s="1"/>
      <c r="KZ417" s="1"/>
      <c r="LA417" s="1"/>
      <c r="LB417" s="1"/>
      <c r="LC417" s="1"/>
      <c r="LD417" s="1"/>
      <c r="LE417" s="1"/>
      <c r="LF417" s="1"/>
      <c r="LG417" s="1"/>
      <c r="LH417" s="1"/>
      <c r="LI417" s="1"/>
      <c r="LJ417" s="1"/>
      <c r="LK417" s="1"/>
      <c r="LL417" s="1"/>
      <c r="LM417" s="1"/>
      <c r="LN417" s="1"/>
      <c r="LO417" s="1"/>
      <c r="LP417" s="1"/>
      <c r="LQ417" s="1"/>
      <c r="LR417" s="1"/>
      <c r="LS417" s="1"/>
      <c r="LT417" s="1"/>
      <c r="LU417" s="1"/>
      <c r="LV417" s="1"/>
      <c r="LW417" s="1"/>
      <c r="LX417" s="1"/>
      <c r="LY417" s="1"/>
      <c r="LZ417" s="1"/>
      <c r="MA417" s="1"/>
      <c r="MB417" s="1"/>
      <c r="MC417" s="1"/>
      <c r="MD417" s="1"/>
      <c r="ME417" s="1"/>
      <c r="MF417" s="1"/>
      <c r="MG417" s="1"/>
      <c r="MH417" s="1"/>
      <c r="MI417" s="1"/>
      <c r="MJ417" s="1"/>
      <c r="MK417" s="1"/>
      <c r="ML417" s="1"/>
      <c r="MM417" s="1"/>
      <c r="MN417" s="1"/>
      <c r="MO417" s="1"/>
      <c r="MP417" s="1"/>
    </row>
    <row r="418" spans="1:354" s="70" customFormat="1" x14ac:dyDescent="0.25">
      <c r="A418" s="1"/>
      <c r="B418" s="1"/>
      <c r="C418" s="1"/>
      <c r="D418" s="1"/>
      <c r="E418" s="4"/>
      <c r="G418" s="1"/>
      <c r="H418" s="1"/>
      <c r="I418" s="1"/>
      <c r="J418" s="68"/>
      <c r="K418" s="86"/>
      <c r="L418" s="59"/>
      <c r="M418" s="59"/>
      <c r="N418" s="59"/>
      <c r="O418" s="59"/>
      <c r="P418" s="59"/>
      <c r="R418" s="1"/>
      <c r="W418" s="1"/>
      <c r="X418" s="1"/>
      <c r="Y418" s="1"/>
      <c r="Z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  <c r="KJ418" s="1"/>
      <c r="KK418" s="1"/>
      <c r="KL418" s="1"/>
      <c r="KM418" s="1"/>
      <c r="KN418" s="1"/>
      <c r="KO418" s="1"/>
      <c r="KP418" s="1"/>
      <c r="KQ418" s="1"/>
      <c r="KR418" s="1"/>
      <c r="KS418" s="1"/>
      <c r="KT418" s="1"/>
      <c r="KU418" s="1"/>
      <c r="KV418" s="1"/>
      <c r="KW418" s="1"/>
      <c r="KX418" s="1"/>
      <c r="KY418" s="1"/>
      <c r="KZ418" s="1"/>
      <c r="LA418" s="1"/>
      <c r="LB418" s="1"/>
      <c r="LC418" s="1"/>
      <c r="LD418" s="1"/>
      <c r="LE418" s="1"/>
      <c r="LF418" s="1"/>
      <c r="LG418" s="1"/>
      <c r="LH418" s="1"/>
      <c r="LI418" s="1"/>
      <c r="LJ418" s="1"/>
      <c r="LK418" s="1"/>
      <c r="LL418" s="1"/>
      <c r="LM418" s="1"/>
      <c r="LN418" s="1"/>
      <c r="LO418" s="1"/>
      <c r="LP418" s="1"/>
      <c r="LQ418" s="1"/>
      <c r="LR418" s="1"/>
      <c r="LS418" s="1"/>
      <c r="LT418" s="1"/>
      <c r="LU418" s="1"/>
      <c r="LV418" s="1"/>
      <c r="LW418" s="1"/>
      <c r="LX418" s="1"/>
      <c r="LY418" s="1"/>
      <c r="LZ418" s="1"/>
      <c r="MA418" s="1"/>
      <c r="MB418" s="1"/>
      <c r="MC418" s="1"/>
      <c r="MD418" s="1"/>
      <c r="ME418" s="1"/>
      <c r="MF418" s="1"/>
      <c r="MG418" s="1"/>
      <c r="MH418" s="1"/>
      <c r="MI418" s="1"/>
      <c r="MJ418" s="1"/>
      <c r="MK418" s="1"/>
      <c r="ML418" s="1"/>
      <c r="MM418" s="1"/>
      <c r="MN418" s="1"/>
      <c r="MO418" s="1"/>
      <c r="MP418" s="1"/>
    </row>
    <row r="419" spans="1:354" s="70" customFormat="1" x14ac:dyDescent="0.25">
      <c r="A419" s="1"/>
      <c r="B419" s="1"/>
      <c r="C419" s="1"/>
      <c r="D419" s="1"/>
      <c r="E419" s="4"/>
      <c r="G419" s="1"/>
      <c r="H419" s="1"/>
      <c r="I419" s="1"/>
      <c r="J419" s="68"/>
      <c r="K419" s="86"/>
      <c r="L419" s="59"/>
      <c r="M419" s="59"/>
      <c r="N419" s="59"/>
      <c r="O419" s="59"/>
      <c r="P419" s="59"/>
      <c r="R419" s="1"/>
      <c r="W419" s="1"/>
      <c r="X419" s="1"/>
      <c r="Y419" s="1"/>
      <c r="Z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  <c r="KJ419" s="1"/>
      <c r="KK419" s="1"/>
      <c r="KL419" s="1"/>
      <c r="KM419" s="1"/>
      <c r="KN419" s="1"/>
      <c r="KO419" s="1"/>
      <c r="KP419" s="1"/>
      <c r="KQ419" s="1"/>
      <c r="KR419" s="1"/>
      <c r="KS419" s="1"/>
      <c r="KT419" s="1"/>
      <c r="KU419" s="1"/>
      <c r="KV419" s="1"/>
      <c r="KW419" s="1"/>
      <c r="KX419" s="1"/>
      <c r="KY419" s="1"/>
      <c r="KZ419" s="1"/>
      <c r="LA419" s="1"/>
      <c r="LB419" s="1"/>
      <c r="LC419" s="1"/>
      <c r="LD419" s="1"/>
      <c r="LE419" s="1"/>
      <c r="LF419" s="1"/>
      <c r="LG419" s="1"/>
      <c r="LH419" s="1"/>
      <c r="LI419" s="1"/>
      <c r="LJ419" s="1"/>
      <c r="LK419" s="1"/>
      <c r="LL419" s="1"/>
      <c r="LM419" s="1"/>
      <c r="LN419" s="1"/>
      <c r="LO419" s="1"/>
      <c r="LP419" s="1"/>
      <c r="LQ419" s="1"/>
      <c r="LR419" s="1"/>
      <c r="LS419" s="1"/>
      <c r="LT419" s="1"/>
      <c r="LU419" s="1"/>
      <c r="LV419" s="1"/>
      <c r="LW419" s="1"/>
      <c r="LX419" s="1"/>
      <c r="LY419" s="1"/>
      <c r="LZ419" s="1"/>
      <c r="MA419" s="1"/>
      <c r="MB419" s="1"/>
      <c r="MC419" s="1"/>
      <c r="MD419" s="1"/>
      <c r="ME419" s="1"/>
      <c r="MF419" s="1"/>
      <c r="MG419" s="1"/>
      <c r="MH419" s="1"/>
      <c r="MI419" s="1"/>
      <c r="MJ419" s="1"/>
      <c r="MK419" s="1"/>
      <c r="ML419" s="1"/>
      <c r="MM419" s="1"/>
      <c r="MN419" s="1"/>
      <c r="MO419" s="1"/>
      <c r="MP4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MA</vt:lpstr>
      <vt:lpstr>KU</vt:lpstr>
      <vt:lpstr>KS</vt:lpstr>
    </vt:vector>
  </TitlesOfParts>
  <Company>EMU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</dc:creator>
  <cp:lastModifiedBy>Allan Sims</cp:lastModifiedBy>
  <dcterms:created xsi:type="dcterms:W3CDTF">2019-09-17T10:16:15Z</dcterms:created>
  <dcterms:modified xsi:type="dcterms:W3CDTF">2020-06-11T11:49:20Z</dcterms:modified>
</cp:coreProperties>
</file>